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9210" windowHeight="6555" tabRatio="760"/>
  </bookViews>
  <sheets>
    <sheet name="封面展示" sheetId="32" r:id="rId1"/>
    <sheet name="员工信息表" sheetId="2" r:id="rId2"/>
    <sheet name="考勤结算表" sheetId="6" r:id="rId3"/>
    <sheet name="月份出勤统计" sheetId="31" r:id="rId4"/>
    <sheet name="1月" sheetId="19" r:id="rId5"/>
    <sheet name="2月" sheetId="20" r:id="rId6"/>
    <sheet name="3月" sheetId="21" r:id="rId7"/>
    <sheet name="4月" sheetId="22" r:id="rId8"/>
    <sheet name="5月" sheetId="23" r:id="rId9"/>
    <sheet name="6月" sheetId="24" r:id="rId10"/>
    <sheet name="7月" sheetId="25" r:id="rId11"/>
    <sheet name="8月" sheetId="26" r:id="rId12"/>
    <sheet name="9月" sheetId="27" r:id="rId13"/>
    <sheet name="10月" sheetId="28" r:id="rId14"/>
    <sheet name="11月" sheetId="29" r:id="rId15"/>
    <sheet name="12月" sheetId="30" r:id="rId16"/>
    <sheet name="使用说明" sheetId="34" r:id="rId17"/>
  </sheets>
  <externalReferences>
    <externalReference r:id="rId18"/>
    <externalReference r:id="rId19"/>
    <externalReference r:id="rId20"/>
  </externalReferences>
  <definedNames>
    <definedName name="月份">员工信息表!$I$3:$I$33</definedName>
    <definedName name="日期">员工信息表!$J$3:$J$33</definedName>
    <definedName name="工种">员工信息表!#REF!</definedName>
    <definedName name="姓名">员工信息表!$B$3:$B$33</definedName>
    <definedName name="借款方式">员工信息表!#REF!</definedName>
    <definedName name="_xlnm.Print_Area" localSheetId="2">考勤结算表!$B:$K</definedName>
    <definedName name="年份">员工信息表!$K$3:$K$33</definedName>
    <definedName name="_xlnm.Print_Titles" localSheetId="4">'1月'!$1:$3</definedName>
    <definedName name="_xlnm.Print_Titles" localSheetId="5">'2月'!$1:$3</definedName>
    <definedName name="_xlnm.Print_Titles" localSheetId="6">'3月'!$1:$3</definedName>
    <definedName name="_xlnm.Print_Titles" localSheetId="7">'4月'!$1:$3</definedName>
    <definedName name="_xlnm.Print_Titles" localSheetId="8">'5月'!$1:$3</definedName>
    <definedName name="_xlnm.Print_Titles" localSheetId="9">'6月'!$1:$3</definedName>
    <definedName name="_xlnm.Print_Titles" localSheetId="10">'7月'!$1:$3</definedName>
    <definedName name="_xlnm.Print_Titles" localSheetId="11">'8月'!$1:$3</definedName>
    <definedName name="_xlnm.Print_Titles" localSheetId="12">'9月'!$1:$3</definedName>
    <definedName name="_xlnm.Print_Titles" localSheetId="13">'10月'!$1:$3</definedName>
    <definedName name="_xlnm.Print_Titles" localSheetId="14">'11月'!$1:$3</definedName>
    <definedName name="_xlnm.Print_Titles" localSheetId="15">'12月'!$1:$3</definedName>
    <definedName name="月份" localSheetId="16">[3]员工信息表!$P$3:$P$14</definedName>
    <definedName name="日期" localSheetId="16">[3]员工信息表!$Q$3:$Q$33</definedName>
    <definedName name="工种" localSheetId="16">[3]员工信息表!#REF!</definedName>
    <definedName name="姓名" localSheetId="16">[3]员工信息表!$B$3:$B$3000</definedName>
    <definedName name="借款方式" localSheetId="16">[3]员工信息表!$N$3:$N$33</definedName>
    <definedName name="年份" localSheetId="16">[3]员工信息表!$R$3:$R$18</definedName>
    <definedName name="报表">#REF!</definedName>
    <definedName name="出口">#REF!</definedName>
    <definedName name="电机">#REF!</definedName>
    <definedName name="类别">#REF!</definedName>
    <definedName name="名称规格">#REF!</definedName>
    <definedName name="其他">#REF!</definedName>
    <definedName name="潜水泵">#REF!</definedName>
    <definedName name="上海污泵">#REF!</definedName>
    <definedName name="无堵塞">#REF!</definedName>
    <definedName name="油浸泵">#REF!</definedName>
    <definedName name="客户">OFFSET([1]录入请用字段!$B$4,,,COUNTA([1]录入请用字段!$B:$B),)</definedName>
    <definedName name="JBZL">[2]基本资料!$A$1:$D$65536</definedName>
  </definedNames>
  <calcPr calcId="144525" concurrentCalc="0"/>
</workbook>
</file>

<file path=xl/sharedStrings.xml><?xml version="1.0" encoding="utf-8"?>
<sst xmlns="http://schemas.openxmlformats.org/spreadsheetml/2006/main" count="85">
  <si>
    <t>基础信息表</t>
  </si>
  <si>
    <t>姓名</t>
  </si>
  <si>
    <t>职位</t>
  </si>
  <si>
    <t>电话</t>
  </si>
  <si>
    <t>银行卡号</t>
  </si>
  <si>
    <t>开户行及地址</t>
  </si>
  <si>
    <t>日工资</t>
  </si>
  <si>
    <t>月份</t>
  </si>
  <si>
    <t>日期</t>
  </si>
  <si>
    <t>年份</t>
  </si>
  <si>
    <t>苏继兵</t>
  </si>
  <si>
    <t>职位1</t>
  </si>
  <si>
    <t>138***000</t>
  </si>
  <si>
    <t>1254554555545</t>
  </si>
  <si>
    <t>输入开户行地址1</t>
  </si>
  <si>
    <t>苏继中</t>
  </si>
  <si>
    <t>职位2</t>
  </si>
  <si>
    <t>138***001</t>
  </si>
  <si>
    <t>输入开户行地址2</t>
  </si>
  <si>
    <t>刘毅</t>
  </si>
  <si>
    <t>职位3</t>
  </si>
  <si>
    <t>138***002</t>
  </si>
  <si>
    <t>输入开户行地址3</t>
  </si>
  <si>
    <t>伍亦中</t>
  </si>
  <si>
    <t>职位4</t>
  </si>
  <si>
    <t>138***003</t>
  </si>
  <si>
    <t>输入开户行地址4</t>
  </si>
  <si>
    <t>苏绿华</t>
  </si>
  <si>
    <t>职位5</t>
  </si>
  <si>
    <t>138***004</t>
  </si>
  <si>
    <t>输入开户行地址5</t>
  </si>
  <si>
    <t>王升祥</t>
  </si>
  <si>
    <t>职位6</t>
  </si>
  <si>
    <t>138***005</t>
  </si>
  <si>
    <t>输入开户行地址6</t>
  </si>
  <si>
    <t>刘让铁</t>
  </si>
  <si>
    <t>职位7</t>
  </si>
  <si>
    <t>138***006</t>
  </si>
  <si>
    <t>输入开户行地址7</t>
  </si>
  <si>
    <t>颜运回</t>
  </si>
  <si>
    <t>职位8</t>
  </si>
  <si>
    <t>138***007</t>
  </si>
  <si>
    <t>输入开户行地址8</t>
  </si>
  <si>
    <t>尹小平</t>
  </si>
  <si>
    <t>职位9</t>
  </si>
  <si>
    <t>138***008</t>
  </si>
  <si>
    <t>输入开户行地址9</t>
  </si>
  <si>
    <t>颜建美</t>
  </si>
  <si>
    <t>职位10</t>
  </si>
  <si>
    <t>138***009</t>
  </si>
  <si>
    <t>输入开户行地址10</t>
  </si>
  <si>
    <t>尹乔丽</t>
  </si>
  <si>
    <t>职位11</t>
  </si>
  <si>
    <t>138***010</t>
  </si>
  <si>
    <t>输入开户行地址11</t>
  </si>
  <si>
    <t>考勤结算汇总表</t>
  </si>
  <si>
    <t>姓名:</t>
  </si>
  <si>
    <t>职位：</t>
  </si>
  <si>
    <t>电话：</t>
  </si>
  <si>
    <t>银行卡号：</t>
  </si>
  <si>
    <t>开户行及地址：</t>
  </si>
  <si>
    <t>日工资：</t>
  </si>
  <si>
    <t>应出勤
天数</t>
  </si>
  <si>
    <t>实际出勤
天数</t>
  </si>
  <si>
    <t>事假
天数</t>
  </si>
  <si>
    <t>病假
天数</t>
  </si>
  <si>
    <t>休假
天数</t>
  </si>
  <si>
    <t>缺勤
天数</t>
  </si>
  <si>
    <t>放假
天数</t>
  </si>
  <si>
    <t>加班
天数</t>
  </si>
  <si>
    <t>合计</t>
  </si>
  <si>
    <t>员工月份出勤统计</t>
  </si>
  <si>
    <t>输入需要查看的月份</t>
  </si>
  <si>
    <t>病假</t>
  </si>
  <si>
    <t>休假</t>
  </si>
  <si>
    <t>缺勤</t>
  </si>
  <si>
    <t>放假</t>
  </si>
  <si>
    <t>加班天数</t>
  </si>
  <si>
    <t>考  勤  表</t>
  </si>
  <si>
    <t>输入每天工作小时</t>
  </si>
  <si>
    <t>h</t>
  </si>
  <si>
    <t>序号</t>
  </si>
  <si>
    <t>班次</t>
  </si>
  <si>
    <t>出勤</t>
  </si>
  <si>
    <t>事假</t>
  </si>
</sst>
</file>

<file path=xl/styles.xml><?xml version="1.0" encoding="utf-8"?>
<styleSheet xmlns="http://schemas.openxmlformats.org/spreadsheetml/2006/main">
  <numFmts count="11">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 numFmtId="176" formatCode="0&quot;月&quot;"/>
    <numFmt numFmtId="177" formatCode="d"/>
    <numFmt numFmtId="178" formatCode="0&quot;年&quot;"/>
    <numFmt numFmtId="179" formatCode="0.00_ "/>
    <numFmt numFmtId="180" formatCode="0_ "/>
    <numFmt numFmtId="181" formatCode="0.0_ "/>
    <numFmt numFmtId="182" formatCode="0&quot;元&quot;"/>
  </numFmts>
  <fonts count="43">
    <font>
      <sz val="11"/>
      <name val="宋体"/>
      <charset val="134"/>
    </font>
    <font>
      <b/>
      <sz val="12"/>
      <color theme="1"/>
      <name val="宋体"/>
      <charset val="134"/>
    </font>
    <font>
      <sz val="12"/>
      <color theme="0"/>
      <name val="宋体"/>
      <charset val="134"/>
    </font>
    <font>
      <sz val="10"/>
      <name val="思源黑体 Bold"/>
      <charset val="134"/>
    </font>
    <font>
      <b/>
      <sz val="10"/>
      <color theme="0"/>
      <name val="思源黑体 Bold"/>
      <charset val="134"/>
    </font>
    <font>
      <sz val="10"/>
      <name val="思源黑体 Light"/>
      <charset val="134"/>
    </font>
    <font>
      <sz val="11"/>
      <name val="思源黑体 Bold"/>
      <charset val="134"/>
    </font>
    <font>
      <b/>
      <sz val="18"/>
      <name val="思源黑体 Bold"/>
      <charset val="134"/>
    </font>
    <font>
      <b/>
      <sz val="12"/>
      <name val="思源黑体 Bold"/>
      <charset val="134"/>
    </font>
    <font>
      <b/>
      <sz val="10"/>
      <color rgb="FFFF0000"/>
      <name val="思源黑体 Bold"/>
      <charset val="134"/>
    </font>
    <font>
      <b/>
      <sz val="11"/>
      <color theme="0"/>
      <name val="思源黑体 Bold"/>
      <charset val="134"/>
    </font>
    <font>
      <b/>
      <sz val="11"/>
      <name val="思源黑体 Bold"/>
      <charset val="134"/>
    </font>
    <font>
      <sz val="11"/>
      <name val="思源黑体 Light"/>
      <charset val="134"/>
    </font>
    <font>
      <b/>
      <sz val="12"/>
      <color theme="1"/>
      <name val="思源黑体 Bold"/>
      <charset val="134"/>
    </font>
    <font>
      <b/>
      <sz val="12"/>
      <color theme="1" tint="0.5"/>
      <name val="思源黑体 Bold"/>
      <charset val="134"/>
    </font>
    <font>
      <b/>
      <sz val="12"/>
      <color theme="0"/>
      <name val="思源黑体 Bold"/>
      <charset val="134"/>
    </font>
    <font>
      <b/>
      <sz val="11"/>
      <color rgb="FFFF0000"/>
      <name val="思源黑体 Bold"/>
      <charset val="134"/>
    </font>
    <font>
      <sz val="18"/>
      <name val="思源黑体 Bold"/>
      <charset val="134"/>
    </font>
    <font>
      <b/>
      <sz val="18"/>
      <name val="微软雅黑"/>
      <charset val="134"/>
    </font>
    <font>
      <b/>
      <sz val="11"/>
      <color theme="0"/>
      <name val="微软雅黑"/>
      <charset val="134"/>
    </font>
    <font>
      <b/>
      <sz val="11"/>
      <name val="宋体"/>
      <charset val="134"/>
    </font>
    <font>
      <sz val="10"/>
      <color theme="1"/>
      <name val="宋体"/>
      <charset val="134"/>
      <scheme val="minor"/>
    </font>
    <font>
      <sz val="10"/>
      <color rgb="FFFF0000"/>
      <name val="宋体"/>
      <charset val="134"/>
      <scheme val="minor"/>
    </font>
    <font>
      <sz val="11"/>
      <color theme="1"/>
      <name val="宋体"/>
      <charset val="0"/>
      <scheme val="minor"/>
    </font>
    <font>
      <b/>
      <sz val="11"/>
      <color rgb="FF3F3F3F"/>
      <name val="宋体"/>
      <charset val="0"/>
      <scheme val="minor"/>
    </font>
    <font>
      <u/>
      <sz val="11"/>
      <color rgb="FF0000FF"/>
      <name val="宋体"/>
      <charset val="0"/>
      <scheme val="minor"/>
    </font>
    <font>
      <sz val="11"/>
      <color theme="1"/>
      <name val="宋体"/>
      <charset val="134"/>
      <scheme val="minor"/>
    </font>
    <font>
      <sz val="11"/>
      <color theme="0"/>
      <name val="宋体"/>
      <charset val="0"/>
      <scheme val="minor"/>
    </font>
    <font>
      <b/>
      <sz val="11"/>
      <color theme="3"/>
      <name val="宋体"/>
      <charset val="134"/>
      <scheme val="minor"/>
    </font>
    <font>
      <sz val="11"/>
      <color rgb="FF9C0006"/>
      <name val="宋体"/>
      <charset val="0"/>
      <scheme val="minor"/>
    </font>
    <font>
      <b/>
      <sz val="11"/>
      <color rgb="FFFFFFF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8"/>
      <color theme="3"/>
      <name val="宋体"/>
      <charset val="134"/>
      <scheme val="minor"/>
    </font>
    <font>
      <sz val="11"/>
      <color rgb="FF3F3F76"/>
      <name val="宋体"/>
      <charset val="0"/>
      <scheme val="minor"/>
    </font>
    <font>
      <sz val="11"/>
      <color rgb="FF006100"/>
      <name val="宋体"/>
      <charset val="0"/>
      <scheme val="minor"/>
    </font>
    <font>
      <b/>
      <sz val="13"/>
      <color theme="3"/>
      <name val="宋体"/>
      <charset val="134"/>
      <scheme val="minor"/>
    </font>
    <font>
      <sz val="11"/>
      <color rgb="FFFF0000"/>
      <name val="宋体"/>
      <charset val="0"/>
      <scheme val="minor"/>
    </font>
    <font>
      <b/>
      <sz val="15"/>
      <color theme="3"/>
      <name val="宋体"/>
      <charset val="134"/>
      <scheme val="minor"/>
    </font>
    <font>
      <b/>
      <sz val="11"/>
      <color rgb="FFFA7D00"/>
      <name val="宋体"/>
      <charset val="0"/>
      <scheme val="minor"/>
    </font>
    <font>
      <b/>
      <sz val="11"/>
      <color theme="1"/>
      <name val="宋体"/>
      <charset val="0"/>
      <scheme val="minor"/>
    </font>
    <font>
      <sz val="11"/>
      <color rgb="FFFA7D00"/>
      <name val="宋体"/>
      <charset val="0"/>
      <scheme val="minor"/>
    </font>
  </fonts>
  <fills count="36">
    <fill>
      <patternFill patternType="none"/>
    </fill>
    <fill>
      <patternFill patternType="gray125"/>
    </fill>
    <fill>
      <patternFill patternType="solid">
        <fgColor theme="0"/>
        <bgColor indexed="64"/>
      </patternFill>
    </fill>
    <fill>
      <patternFill patternType="solid">
        <fgColor rgb="FF119352"/>
        <bgColor indexed="64"/>
      </patternFill>
    </fill>
    <fill>
      <patternFill patternType="solid">
        <fgColor theme="0" tint="-0.05"/>
        <bgColor indexed="64"/>
      </patternFill>
    </fill>
    <fill>
      <patternFill patternType="solid">
        <fgColor theme="4"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7"/>
        <bgColor indexed="64"/>
      </patternFill>
    </fill>
    <fill>
      <patternFill patternType="solid">
        <fgColor theme="8" tint="0.799981688894314"/>
        <bgColor indexed="64"/>
      </patternFill>
    </fill>
    <fill>
      <patternFill patternType="solid">
        <fgColor theme="5"/>
        <bgColor indexed="64"/>
      </patternFill>
    </fill>
    <fill>
      <patternFill patternType="solid">
        <fgColor rgb="FFFFC7CE"/>
        <bgColor indexed="64"/>
      </patternFill>
    </fill>
    <fill>
      <patternFill patternType="solid">
        <fgColor theme="9" tint="0.399975585192419"/>
        <bgColor indexed="64"/>
      </patternFill>
    </fill>
    <fill>
      <patternFill patternType="solid">
        <fgColor rgb="FFA5A5A5"/>
        <bgColor indexed="64"/>
      </patternFill>
    </fill>
    <fill>
      <patternFill patternType="solid">
        <fgColor theme="4" tint="0.399975585192419"/>
        <bgColor indexed="64"/>
      </patternFill>
    </fill>
    <fill>
      <patternFill patternType="solid">
        <fgColor theme="8" tint="0.399975585192419"/>
        <bgColor indexed="64"/>
      </patternFill>
    </fill>
    <fill>
      <patternFill patternType="solid">
        <fgColor theme="4"/>
        <bgColor indexed="64"/>
      </patternFill>
    </fill>
    <fill>
      <patternFill patternType="solid">
        <fgColor rgb="FFFFEB9C"/>
        <bgColor indexed="64"/>
      </patternFill>
    </fill>
    <fill>
      <patternFill patternType="solid">
        <fgColor theme="6" tint="0.399975585192419"/>
        <bgColor indexed="64"/>
      </patternFill>
    </fill>
    <fill>
      <patternFill patternType="solid">
        <fgColor rgb="FFFFCC99"/>
        <bgColor indexed="64"/>
      </patternFill>
    </fill>
    <fill>
      <patternFill patternType="solid">
        <fgColor theme="9"/>
        <bgColor indexed="64"/>
      </patternFill>
    </fill>
    <fill>
      <patternFill patternType="solid">
        <fgColor rgb="FFC6EFCE"/>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7" tint="0.799981688894314"/>
        <bgColor indexed="64"/>
      </patternFill>
    </fill>
    <fill>
      <patternFill patternType="solid">
        <fgColor theme="6"/>
        <bgColor indexed="64"/>
      </patternFill>
    </fill>
    <fill>
      <patternFill patternType="solid">
        <fgColor rgb="FFFFFFCC"/>
        <bgColor indexed="64"/>
      </patternFill>
    </fill>
  </fills>
  <borders count="28">
    <border>
      <left/>
      <right/>
      <top/>
      <bottom/>
      <diagonal/>
    </border>
    <border>
      <left style="thin">
        <color theme="8" tint="-0.25"/>
      </left>
      <right style="thin">
        <color theme="0"/>
      </right>
      <top/>
      <bottom/>
      <diagonal/>
    </border>
    <border>
      <left style="thin">
        <color theme="0"/>
      </left>
      <right style="thin">
        <color theme="0"/>
      </right>
      <top/>
      <bottom/>
      <diagonal/>
    </border>
    <border>
      <left style="thin">
        <color theme="0"/>
      </left>
      <right style="thin">
        <color theme="0"/>
      </right>
      <top style="thin">
        <color theme="8" tint="-0.25"/>
      </top>
      <bottom/>
      <diagonal/>
    </border>
    <border>
      <left/>
      <right style="thin">
        <color theme="0"/>
      </right>
      <top/>
      <bottom/>
      <diagonal/>
    </border>
    <border>
      <left style="thin">
        <color theme="0" tint="-0.5"/>
      </left>
      <right style="thin">
        <color theme="0" tint="-0.5"/>
      </right>
      <top style="thin">
        <color theme="0" tint="-0.5"/>
      </top>
      <bottom style="thin">
        <color theme="0" tint="-0.5"/>
      </bottom>
      <diagonal/>
    </border>
    <border>
      <left style="thin">
        <color theme="0" tint="-0.5"/>
      </left>
      <right style="hair">
        <color theme="0" tint="-0.5"/>
      </right>
      <top style="thin">
        <color theme="0" tint="-0.5"/>
      </top>
      <bottom style="hair">
        <color theme="0" tint="-0.5"/>
      </bottom>
      <diagonal/>
    </border>
    <border>
      <left style="hair">
        <color theme="0" tint="-0.5"/>
      </left>
      <right style="hair">
        <color theme="0" tint="-0.5"/>
      </right>
      <top style="thin">
        <color theme="0" tint="-0.5"/>
      </top>
      <bottom style="hair">
        <color theme="0" tint="-0.5"/>
      </bottom>
      <diagonal/>
    </border>
    <border>
      <left style="thin">
        <color theme="0" tint="-0.5"/>
      </left>
      <right style="hair">
        <color theme="0" tint="-0.5"/>
      </right>
      <top style="hair">
        <color theme="0" tint="-0.5"/>
      </top>
      <bottom style="hair">
        <color theme="0" tint="-0.5"/>
      </bottom>
      <diagonal/>
    </border>
    <border>
      <left style="hair">
        <color theme="0" tint="-0.5"/>
      </left>
      <right style="hair">
        <color theme="0" tint="-0.5"/>
      </right>
      <top style="hair">
        <color theme="0" tint="-0.5"/>
      </top>
      <bottom style="hair">
        <color theme="0" tint="-0.5"/>
      </bottom>
      <diagonal/>
    </border>
    <border>
      <left style="thin">
        <color theme="0" tint="-0.5"/>
      </left>
      <right style="hair">
        <color theme="0" tint="-0.5"/>
      </right>
      <top style="hair">
        <color theme="0" tint="-0.5"/>
      </top>
      <bottom style="thin">
        <color theme="0" tint="-0.5"/>
      </bottom>
      <diagonal/>
    </border>
    <border>
      <left style="hair">
        <color theme="0" tint="-0.5"/>
      </left>
      <right style="hair">
        <color theme="0" tint="-0.5"/>
      </right>
      <top style="hair">
        <color theme="0" tint="-0.5"/>
      </top>
      <bottom style="thin">
        <color theme="0" tint="-0.5"/>
      </bottom>
      <diagonal/>
    </border>
    <border>
      <left style="hair">
        <color theme="0" tint="-0.5"/>
      </left>
      <right style="thin">
        <color theme="0" tint="-0.5"/>
      </right>
      <top style="thin">
        <color theme="0" tint="-0.5"/>
      </top>
      <bottom style="hair">
        <color theme="0" tint="-0.5"/>
      </bottom>
      <diagonal/>
    </border>
    <border>
      <left style="hair">
        <color theme="0" tint="-0.5"/>
      </left>
      <right style="thin">
        <color theme="0" tint="-0.5"/>
      </right>
      <top style="hair">
        <color theme="0" tint="-0.5"/>
      </top>
      <bottom style="hair">
        <color theme="0" tint="-0.5"/>
      </bottom>
      <diagonal/>
    </border>
    <border>
      <left style="hair">
        <color theme="0" tint="-0.5"/>
      </left>
      <right style="thin">
        <color theme="0" tint="-0.5"/>
      </right>
      <top style="hair">
        <color theme="0" tint="-0.5"/>
      </top>
      <bottom style="thin">
        <color theme="0" tint="-0.5"/>
      </bottom>
      <diagonal/>
    </border>
    <border>
      <left/>
      <right/>
      <top style="thick">
        <color theme="0"/>
      </top>
      <bottom/>
      <diagonal/>
    </border>
    <border>
      <left style="thin">
        <color theme="0" tint="-0.5"/>
      </left>
      <right style="hair">
        <color theme="0" tint="-0.5"/>
      </right>
      <top style="thin">
        <color theme="0" tint="-0.5"/>
      </top>
      <bottom/>
      <diagonal/>
    </border>
    <border>
      <left style="thin">
        <color theme="0"/>
      </left>
      <right/>
      <top/>
      <bottom/>
      <diagonal/>
    </border>
    <border>
      <left/>
      <right style="hair">
        <color theme="0" tint="-0.5"/>
      </right>
      <top style="hair">
        <color theme="0" tint="-0.5"/>
      </top>
      <bottom style="hair">
        <color theme="0" tint="-0.5"/>
      </bottom>
      <diagonal/>
    </border>
    <border>
      <left style="hair">
        <color theme="0" tint="-0.5"/>
      </left>
      <right/>
      <top style="hair">
        <color theme="0" tint="-0.5"/>
      </top>
      <bottom style="hair">
        <color theme="0" tint="-0.5"/>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26" fillId="0" borderId="0" applyFont="0" applyFill="0" applyBorder="0" applyAlignment="0" applyProtection="0">
      <alignment vertical="center"/>
    </xf>
    <xf numFmtId="0" fontId="23" fillId="7" borderId="0" applyNumberFormat="0" applyBorder="0" applyAlignment="0" applyProtection="0">
      <alignment vertical="center"/>
    </xf>
    <xf numFmtId="0" fontId="35" fillId="20" borderId="23" applyNumberFormat="0" applyAlignment="0" applyProtection="0">
      <alignment vertical="center"/>
    </xf>
    <xf numFmtId="44" fontId="26" fillId="0" borderId="0" applyFont="0" applyFill="0" applyBorder="0" applyAlignment="0" applyProtection="0">
      <alignment vertical="center"/>
    </xf>
    <xf numFmtId="41" fontId="26" fillId="0" borderId="0" applyFont="0" applyFill="0" applyBorder="0" applyAlignment="0" applyProtection="0">
      <alignment vertical="center"/>
    </xf>
    <xf numFmtId="0" fontId="23" fillId="8" borderId="0" applyNumberFormat="0" applyBorder="0" applyAlignment="0" applyProtection="0">
      <alignment vertical="center"/>
    </xf>
    <xf numFmtId="0" fontId="29" fillId="12" borderId="0" applyNumberFormat="0" applyBorder="0" applyAlignment="0" applyProtection="0">
      <alignment vertical="center"/>
    </xf>
    <xf numFmtId="43" fontId="26" fillId="0" borderId="0" applyFont="0" applyFill="0" applyBorder="0" applyAlignment="0" applyProtection="0">
      <alignment vertical="center"/>
    </xf>
    <xf numFmtId="0" fontId="27" fillId="19" borderId="0" applyNumberFormat="0" applyBorder="0" applyAlignment="0" applyProtection="0">
      <alignment vertical="center"/>
    </xf>
    <xf numFmtId="0" fontId="25" fillId="0" borderId="0" applyNumberFormat="0" applyFill="0" applyBorder="0" applyAlignment="0" applyProtection="0">
      <alignment vertical="center"/>
    </xf>
    <xf numFmtId="9" fontId="26" fillId="0" borderId="0" applyFont="0" applyFill="0" applyBorder="0" applyAlignment="0" applyProtection="0">
      <alignment vertical="center"/>
    </xf>
    <xf numFmtId="0" fontId="32" fillId="0" borderId="0" applyNumberFormat="0" applyFill="0" applyBorder="0" applyAlignment="0" applyProtection="0">
      <alignment vertical="center"/>
    </xf>
    <xf numFmtId="0" fontId="26" fillId="35" borderId="27" applyNumberFormat="0" applyFont="0" applyAlignment="0" applyProtection="0">
      <alignment vertical="center"/>
    </xf>
    <xf numFmtId="0" fontId="27" fillId="23" borderId="0" applyNumberFormat="0" applyBorder="0" applyAlignment="0" applyProtection="0">
      <alignment vertical="center"/>
    </xf>
    <xf numFmtId="0" fontId="2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1" fillId="0" borderId="0" applyNumberFormat="0" applyFill="0" applyBorder="0" applyAlignment="0" applyProtection="0">
      <alignment vertical="center"/>
    </xf>
    <xf numFmtId="0" fontId="39" fillId="0" borderId="24" applyNumberFormat="0" applyFill="0" applyAlignment="0" applyProtection="0">
      <alignment vertical="center"/>
    </xf>
    <xf numFmtId="0" fontId="37" fillId="0" borderId="24" applyNumberFormat="0" applyFill="0" applyAlignment="0" applyProtection="0">
      <alignment vertical="center"/>
    </xf>
    <xf numFmtId="0" fontId="27" fillId="15" borderId="0" applyNumberFormat="0" applyBorder="0" applyAlignment="0" applyProtection="0">
      <alignment vertical="center"/>
    </xf>
    <xf numFmtId="0" fontId="28" fillId="0" borderId="21" applyNumberFormat="0" applyFill="0" applyAlignment="0" applyProtection="0">
      <alignment vertical="center"/>
    </xf>
    <xf numFmtId="0" fontId="27" fillId="27" borderId="0" applyNumberFormat="0" applyBorder="0" applyAlignment="0" applyProtection="0">
      <alignment vertical="center"/>
    </xf>
    <xf numFmtId="0" fontId="24" fillId="6" borderId="20" applyNumberFormat="0" applyAlignment="0" applyProtection="0">
      <alignment vertical="center"/>
    </xf>
    <xf numFmtId="0" fontId="40" fillId="6" borderId="23" applyNumberFormat="0" applyAlignment="0" applyProtection="0">
      <alignment vertical="center"/>
    </xf>
    <xf numFmtId="0" fontId="30" fillId="14" borderId="22" applyNumberFormat="0" applyAlignment="0" applyProtection="0">
      <alignment vertical="center"/>
    </xf>
    <xf numFmtId="0" fontId="23" fillId="26" borderId="0" applyNumberFormat="0" applyBorder="0" applyAlignment="0" applyProtection="0">
      <alignment vertical="center"/>
    </xf>
    <xf numFmtId="0" fontId="27" fillId="11" borderId="0" applyNumberFormat="0" applyBorder="0" applyAlignment="0" applyProtection="0">
      <alignment vertical="center"/>
    </xf>
    <xf numFmtId="0" fontId="42" fillId="0" borderId="26" applyNumberFormat="0" applyFill="0" applyAlignment="0" applyProtection="0">
      <alignment vertical="center"/>
    </xf>
    <xf numFmtId="0" fontId="41" fillId="0" borderId="25" applyNumberFormat="0" applyFill="0" applyAlignment="0" applyProtection="0">
      <alignment vertical="center"/>
    </xf>
    <xf numFmtId="0" fontId="36" fillId="22" borderId="0" applyNumberFormat="0" applyBorder="0" applyAlignment="0" applyProtection="0">
      <alignment vertical="center"/>
    </xf>
    <xf numFmtId="0" fontId="33" fillId="18" borderId="0" applyNumberFormat="0" applyBorder="0" applyAlignment="0" applyProtection="0">
      <alignment vertical="center"/>
    </xf>
    <xf numFmtId="0" fontId="23" fillId="10" borderId="0" applyNumberFormat="0" applyBorder="0" applyAlignment="0" applyProtection="0">
      <alignment vertical="center"/>
    </xf>
    <xf numFmtId="0" fontId="27" fillId="17" borderId="0" applyNumberFormat="0" applyBorder="0" applyAlignment="0" applyProtection="0">
      <alignment vertical="center"/>
    </xf>
    <xf numFmtId="0" fontId="23" fillId="5" borderId="0" applyNumberFormat="0" applyBorder="0" applyAlignment="0" applyProtection="0">
      <alignment vertical="center"/>
    </xf>
    <xf numFmtId="0" fontId="23" fillId="31" borderId="0" applyNumberFormat="0" applyBorder="0" applyAlignment="0" applyProtection="0">
      <alignment vertical="center"/>
    </xf>
    <xf numFmtId="0" fontId="23" fillId="30" borderId="0" applyNumberFormat="0" applyBorder="0" applyAlignment="0" applyProtection="0">
      <alignment vertical="center"/>
    </xf>
    <xf numFmtId="0" fontId="23" fillId="25" borderId="0" applyNumberFormat="0" applyBorder="0" applyAlignment="0" applyProtection="0">
      <alignment vertical="center"/>
    </xf>
    <xf numFmtId="0" fontId="27" fillId="34" borderId="0" applyNumberFormat="0" applyBorder="0" applyAlignment="0" applyProtection="0">
      <alignment vertical="center"/>
    </xf>
    <xf numFmtId="0" fontId="27" fillId="9" borderId="0" applyNumberFormat="0" applyBorder="0" applyAlignment="0" applyProtection="0">
      <alignment vertical="center"/>
    </xf>
    <xf numFmtId="0" fontId="23" fillId="33" borderId="0" applyNumberFormat="0" applyBorder="0" applyAlignment="0" applyProtection="0">
      <alignment vertical="center"/>
    </xf>
    <xf numFmtId="0" fontId="23" fillId="29" borderId="0" applyNumberFormat="0" applyBorder="0" applyAlignment="0" applyProtection="0">
      <alignment vertical="center"/>
    </xf>
    <xf numFmtId="0" fontId="27" fillId="32" borderId="0" applyNumberFormat="0" applyBorder="0" applyAlignment="0" applyProtection="0">
      <alignment vertical="center"/>
    </xf>
    <xf numFmtId="0" fontId="23" fillId="28" borderId="0" applyNumberFormat="0" applyBorder="0" applyAlignment="0" applyProtection="0">
      <alignment vertical="center"/>
    </xf>
    <xf numFmtId="0" fontId="27" fillId="16" borderId="0" applyNumberFormat="0" applyBorder="0" applyAlignment="0" applyProtection="0">
      <alignment vertical="center"/>
    </xf>
    <xf numFmtId="0" fontId="27" fillId="21" borderId="0" applyNumberFormat="0" applyBorder="0" applyAlignment="0" applyProtection="0">
      <alignment vertical="center"/>
    </xf>
    <xf numFmtId="0" fontId="23" fillId="24" borderId="0" applyNumberFormat="0" applyBorder="0" applyAlignment="0" applyProtection="0">
      <alignment vertical="center"/>
    </xf>
    <xf numFmtId="0" fontId="27" fillId="13" borderId="0" applyNumberFormat="0" applyBorder="0" applyAlignment="0" applyProtection="0">
      <alignment vertical="center"/>
    </xf>
  </cellStyleXfs>
  <cellXfs count="120">
    <xf numFmtId="0" fontId="0" fillId="0" borderId="0" xfId="0" applyNumberFormat="1" applyFont="1" applyFill="1" applyBorder="1" applyAlignment="1" applyProtection="1"/>
    <xf numFmtId="0" fontId="0" fillId="2" borderId="0" xfId="0" applyNumberFormat="1" applyFont="1" applyFill="1" applyBorder="1" applyAlignment="1" applyProtection="1"/>
    <xf numFmtId="0" fontId="0" fillId="0" borderId="0" xfId="0" applyNumberFormat="1" applyFont="1" applyFill="1" applyBorder="1" applyAlignment="1" applyProtection="1">
      <alignment horizontal="center"/>
    </xf>
    <xf numFmtId="0" fontId="1" fillId="2" borderId="0" xfId="0" applyNumberFormat="1" applyFont="1" applyFill="1" applyBorder="1" applyAlignment="1" applyProtection="1">
      <alignment horizontal="center"/>
    </xf>
    <xf numFmtId="0" fontId="1" fillId="2" borderId="0" xfId="0" applyNumberFormat="1" applyFont="1" applyFill="1" applyBorder="1" applyAlignment="1" applyProtection="1"/>
    <xf numFmtId="0" fontId="1" fillId="2" borderId="0" xfId="0" applyNumberFormat="1" applyFont="1" applyFill="1" applyBorder="1" applyAlignment="1" applyProtection="1">
      <alignment horizontal="center" vertical="center"/>
    </xf>
    <xf numFmtId="0" fontId="1" fillId="2" borderId="0" xfId="0" applyNumberFormat="1" applyFont="1" applyFill="1" applyBorder="1" applyAlignment="1" applyProtection="1">
      <alignment horizontal="right"/>
    </xf>
    <xf numFmtId="0" fontId="1" fillId="2" borderId="0" xfId="0" applyNumberFormat="1" applyFont="1" applyFill="1" applyBorder="1" applyAlignment="1" applyProtection="1">
      <alignment horizontal="left"/>
    </xf>
    <xf numFmtId="0" fontId="1" fillId="2" borderId="0" xfId="0" applyNumberFormat="1" applyFont="1" applyFill="1" applyBorder="1" applyAlignment="1" applyProtection="1">
      <alignment horizontal="left" wrapText="1"/>
    </xf>
    <xf numFmtId="0" fontId="1" fillId="2" borderId="0" xfId="0" applyNumberFormat="1" applyFont="1" applyFill="1" applyBorder="1" applyAlignment="1" applyProtection="1">
      <alignment horizontal="left" vertical="center"/>
    </xf>
    <xf numFmtId="0" fontId="2" fillId="2" borderId="0" xfId="0" applyNumberFormat="1" applyFont="1" applyFill="1" applyBorder="1" applyAlignment="1" applyProtection="1">
      <alignment horizontal="right"/>
    </xf>
    <xf numFmtId="0" fontId="2" fillId="2" borderId="0" xfId="0" applyNumberFormat="1" applyFont="1" applyFill="1" applyBorder="1" applyAlignment="1" applyProtection="1">
      <alignment horizontal="left"/>
    </xf>
    <xf numFmtId="0" fontId="2" fillId="2" borderId="0" xfId="0" applyNumberFormat="1" applyFont="1" applyFill="1" applyBorder="1" applyAlignment="1" applyProtection="1"/>
    <xf numFmtId="0" fontId="3" fillId="0" borderId="0" xfId="0" applyNumberFormat="1" applyFont="1" applyFill="1" applyBorder="1" applyAlignment="1" applyProtection="1">
      <alignment horizontal="center" vertical="center"/>
      <protection locked="0"/>
    </xf>
    <xf numFmtId="0" fontId="4" fillId="0" borderId="0" xfId="0" applyNumberFormat="1" applyFont="1" applyFill="1" applyBorder="1" applyAlignment="1" applyProtection="1">
      <alignment horizontal="center" vertical="center"/>
      <protection locked="0"/>
    </xf>
    <xf numFmtId="0" fontId="5" fillId="0" borderId="0" xfId="0" applyNumberFormat="1" applyFont="1" applyFill="1" applyBorder="1" applyAlignment="1" applyProtection="1">
      <alignment horizontal="center" vertical="center"/>
      <protection locked="0"/>
    </xf>
    <xf numFmtId="179" fontId="3" fillId="0" borderId="0" xfId="0" applyNumberFormat="1" applyFont="1" applyFill="1" applyBorder="1" applyAlignment="1" applyProtection="1">
      <alignment horizontal="center" vertical="center"/>
      <protection locked="0"/>
    </xf>
    <xf numFmtId="0" fontId="6" fillId="0" borderId="0" xfId="0" applyNumberFormat="1" applyFont="1" applyFill="1" applyBorder="1" applyAlignment="1" applyProtection="1"/>
    <xf numFmtId="0" fontId="7" fillId="0" borderId="0" xfId="0" applyNumberFormat="1" applyFont="1" applyFill="1" applyAlignment="1" applyProtection="1">
      <alignment horizontal="center" vertical="center"/>
      <protection locked="0"/>
    </xf>
    <xf numFmtId="178" fontId="8" fillId="0" borderId="0" xfId="0" applyNumberFormat="1" applyFont="1" applyFill="1" applyAlignment="1" applyProtection="1">
      <alignment horizontal="right" vertical="center"/>
      <protection hidden="1"/>
    </xf>
    <xf numFmtId="176" fontId="8" fillId="0" borderId="0" xfId="0" applyNumberFormat="1" applyFont="1" applyFill="1" applyAlignment="1" applyProtection="1">
      <alignment horizontal="left" vertical="center"/>
      <protection locked="0"/>
    </xf>
    <xf numFmtId="176" fontId="9" fillId="0" borderId="0" xfId="0" applyNumberFormat="1" applyFont="1" applyFill="1" applyAlignment="1" applyProtection="1">
      <alignment vertical="center"/>
      <protection locked="0"/>
    </xf>
    <xf numFmtId="0" fontId="10" fillId="3" borderId="1" xfId="0" applyNumberFormat="1" applyFont="1" applyFill="1" applyBorder="1" applyAlignment="1" applyProtection="1">
      <alignment horizontal="center" vertical="center"/>
      <protection locked="0"/>
    </xf>
    <xf numFmtId="0" fontId="10" fillId="3" borderId="2" xfId="0" applyNumberFormat="1" applyFont="1" applyFill="1" applyBorder="1" applyAlignment="1" applyProtection="1">
      <alignment horizontal="center" vertical="center"/>
      <protection locked="0"/>
    </xf>
    <xf numFmtId="0" fontId="10" fillId="3" borderId="2" xfId="0" applyNumberFormat="1" applyFont="1" applyFill="1" applyBorder="1" applyAlignment="1" applyProtection="1">
      <alignment horizontal="center" vertical="center" wrapText="1"/>
      <protection locked="0"/>
    </xf>
    <xf numFmtId="0" fontId="10" fillId="3" borderId="3" xfId="0" applyNumberFormat="1" applyFont="1" applyFill="1" applyBorder="1" applyAlignment="1" applyProtection="1">
      <alignment horizontal="center" vertical="center" wrapText="1"/>
      <protection locked="0"/>
    </xf>
    <xf numFmtId="0" fontId="10" fillId="3" borderId="4" xfId="0" applyNumberFormat="1" applyFont="1" applyFill="1" applyBorder="1" applyAlignment="1" applyProtection="1">
      <alignment horizontal="center" vertical="center" wrapText="1"/>
      <protection locked="0"/>
    </xf>
    <xf numFmtId="0" fontId="5" fillId="0" borderId="5" xfId="0" applyNumberFormat="1" applyFont="1" applyFill="1" applyBorder="1" applyAlignment="1" applyProtection="1">
      <alignment horizontal="center" vertical="center"/>
    </xf>
    <xf numFmtId="0" fontId="5" fillId="0" borderId="5" xfId="0" applyNumberFormat="1" applyFont="1" applyFill="1" applyBorder="1" applyAlignment="1" applyProtection="1">
      <alignment horizontal="center" vertical="center"/>
      <protection hidden="1"/>
    </xf>
    <xf numFmtId="179" fontId="7" fillId="0" borderId="0" xfId="0" applyNumberFormat="1" applyFont="1" applyFill="1" applyAlignment="1" applyProtection="1">
      <alignment horizontal="center" vertical="center"/>
      <protection locked="0"/>
    </xf>
    <xf numFmtId="179" fontId="11" fillId="0" borderId="0" xfId="0" applyNumberFormat="1" applyFont="1" applyFill="1" applyAlignment="1" applyProtection="1">
      <alignment horizontal="center" vertical="center"/>
      <protection hidden="1"/>
    </xf>
    <xf numFmtId="180" fontId="11" fillId="0" borderId="0" xfId="0" applyNumberFormat="1" applyFont="1" applyFill="1" applyAlignment="1" applyProtection="1">
      <alignment horizontal="center" vertical="center"/>
      <protection hidden="1"/>
    </xf>
    <xf numFmtId="180" fontId="6" fillId="0" borderId="0" xfId="0" applyNumberFormat="1" applyFont="1" applyFill="1" applyAlignment="1" applyProtection="1">
      <alignment vertical="center"/>
      <protection hidden="1"/>
    </xf>
    <xf numFmtId="0" fontId="6" fillId="0" borderId="0" xfId="0" applyNumberFormat="1" applyFont="1" applyFill="1" applyAlignment="1" applyProtection="1">
      <alignment horizontal="left" vertical="center"/>
      <protection locked="0"/>
    </xf>
    <xf numFmtId="179" fontId="10" fillId="3" borderId="4" xfId="0" applyNumberFormat="1" applyFont="1" applyFill="1" applyBorder="1" applyAlignment="1" applyProtection="1">
      <alignment horizontal="center" vertical="center" wrapText="1"/>
      <protection locked="0"/>
    </xf>
    <xf numFmtId="177" fontId="10" fillId="3" borderId="4" xfId="0" applyNumberFormat="1" applyFont="1" applyFill="1" applyBorder="1" applyAlignment="1" applyProtection="1">
      <alignment horizontal="center" vertical="center"/>
      <protection hidden="1"/>
    </xf>
    <xf numFmtId="179" fontId="5" fillId="0" borderId="5" xfId="0" applyNumberFormat="1" applyFont="1" applyFill="1" applyBorder="1" applyAlignment="1" applyProtection="1">
      <alignment horizontal="center" vertical="center"/>
      <protection hidden="1"/>
    </xf>
    <xf numFmtId="0" fontId="5" fillId="0" borderId="6" xfId="0" applyNumberFormat="1" applyFont="1" applyFill="1" applyBorder="1" applyAlignment="1" applyProtection="1">
      <alignment horizontal="center" vertical="center"/>
      <protection hidden="1"/>
    </xf>
    <xf numFmtId="0" fontId="5" fillId="0" borderId="7" xfId="0" applyNumberFormat="1" applyFont="1" applyFill="1" applyBorder="1" applyAlignment="1" applyProtection="1">
      <alignment horizontal="center" vertical="center"/>
      <protection locked="0"/>
    </xf>
    <xf numFmtId="0" fontId="5" fillId="0" borderId="8" xfId="0" applyNumberFormat="1" applyFont="1" applyFill="1" applyBorder="1" applyAlignment="1" applyProtection="1">
      <alignment horizontal="center" vertical="center"/>
      <protection hidden="1"/>
    </xf>
    <xf numFmtId="0" fontId="5" fillId="0" borderId="9" xfId="0" applyNumberFormat="1" applyFont="1" applyFill="1" applyBorder="1" applyAlignment="1" applyProtection="1">
      <alignment horizontal="center" vertical="center"/>
      <protection locked="0"/>
    </xf>
    <xf numFmtId="0" fontId="5" fillId="4" borderId="10" xfId="0" applyNumberFormat="1" applyFont="1" applyFill="1" applyBorder="1" applyAlignment="1" applyProtection="1">
      <alignment horizontal="center" vertical="center"/>
      <protection hidden="1"/>
    </xf>
    <xf numFmtId="0" fontId="5" fillId="4" borderId="11" xfId="0" applyNumberFormat="1" applyFont="1" applyFill="1" applyBorder="1" applyAlignment="1" applyProtection="1">
      <alignment horizontal="center" vertical="center"/>
      <protection locked="0"/>
    </xf>
    <xf numFmtId="0" fontId="6" fillId="0" borderId="0" xfId="0" applyNumberFormat="1" applyFont="1" applyFill="1" applyAlignment="1" applyProtection="1">
      <alignment vertical="center"/>
      <protection locked="0"/>
    </xf>
    <xf numFmtId="0" fontId="11" fillId="0" borderId="0" xfId="0" applyNumberFormat="1" applyFont="1" applyFill="1" applyAlignment="1" applyProtection="1">
      <alignment horizontal="center" vertical="center"/>
      <protection locked="0"/>
    </xf>
    <xf numFmtId="0" fontId="11" fillId="0" borderId="0" xfId="0" applyNumberFormat="1" applyFont="1" applyFill="1" applyBorder="1" applyAlignment="1" applyProtection="1">
      <alignment horizontal="center" vertical="center"/>
      <protection locked="0"/>
    </xf>
    <xf numFmtId="0" fontId="5" fillId="0" borderId="12" xfId="0" applyNumberFormat="1" applyFont="1" applyFill="1" applyBorder="1" applyAlignment="1" applyProtection="1">
      <alignment horizontal="center" vertical="center"/>
      <protection locked="0"/>
    </xf>
    <xf numFmtId="0" fontId="5" fillId="0" borderId="13" xfId="0" applyNumberFormat="1" applyFont="1" applyFill="1" applyBorder="1" applyAlignment="1" applyProtection="1">
      <alignment horizontal="center" vertical="center"/>
      <protection locked="0"/>
    </xf>
    <xf numFmtId="0" fontId="5" fillId="4" borderId="14" xfId="0" applyNumberFormat="1" applyFont="1" applyFill="1" applyBorder="1" applyAlignment="1" applyProtection="1">
      <alignment horizontal="center" vertical="center"/>
      <protection locked="0"/>
    </xf>
    <xf numFmtId="0" fontId="12" fillId="0" borderId="0" xfId="0" applyNumberFormat="1" applyFont="1" applyFill="1" applyBorder="1" applyAlignment="1" applyProtection="1"/>
    <xf numFmtId="0" fontId="5" fillId="0" borderId="0" xfId="0" applyNumberFormat="1" applyFont="1" applyFill="1" applyBorder="1" applyAlignment="1" applyProtection="1">
      <alignment horizontal="center" vertical="center"/>
      <protection hidden="1"/>
    </xf>
    <xf numFmtId="179" fontId="5" fillId="0" borderId="0" xfId="0" applyNumberFormat="1" applyFont="1" applyFill="1" applyBorder="1" applyAlignment="1" applyProtection="1">
      <alignment horizontal="center" vertical="center"/>
      <protection hidden="1"/>
    </xf>
    <xf numFmtId="179" fontId="5" fillId="0" borderId="0" xfId="0" applyNumberFormat="1" applyFont="1" applyFill="1" applyBorder="1" applyAlignment="1" applyProtection="1">
      <alignment horizontal="center" vertical="center"/>
      <protection locked="0"/>
    </xf>
    <xf numFmtId="0" fontId="6" fillId="2" borderId="0" xfId="0" applyNumberFormat="1" applyFont="1" applyFill="1" applyBorder="1" applyAlignment="1" applyProtection="1"/>
    <xf numFmtId="0" fontId="12" fillId="2" borderId="0" xfId="0" applyNumberFormat="1" applyFont="1" applyFill="1" applyBorder="1" applyAlignment="1" applyProtection="1">
      <alignment horizontal="center" vertical="center"/>
    </xf>
    <xf numFmtId="179" fontId="12" fillId="2" borderId="0" xfId="0" applyNumberFormat="1" applyFont="1" applyFill="1" applyBorder="1" applyAlignment="1" applyProtection="1">
      <alignment horizontal="center" vertical="center"/>
    </xf>
    <xf numFmtId="0" fontId="12" fillId="2" borderId="0" xfId="0" applyNumberFormat="1" applyFont="1" applyFill="1" applyBorder="1" applyAlignment="1" applyProtection="1">
      <alignment horizontal="center"/>
    </xf>
    <xf numFmtId="181" fontId="12" fillId="2" borderId="0" xfId="0" applyNumberFormat="1" applyFont="1" applyFill="1" applyBorder="1" applyAlignment="1" applyProtection="1">
      <alignment horizontal="center"/>
    </xf>
    <xf numFmtId="0" fontId="12" fillId="2" borderId="0" xfId="0" applyNumberFormat="1" applyFont="1" applyFill="1" applyBorder="1" applyAlignment="1" applyProtection="1"/>
    <xf numFmtId="0" fontId="6" fillId="2" borderId="0" xfId="0" applyNumberFormat="1" applyFont="1" applyFill="1" applyBorder="1" applyAlignment="1" applyProtection="1">
      <alignment horizontal="center" vertical="center"/>
    </xf>
    <xf numFmtId="0" fontId="7" fillId="2" borderId="0" xfId="0" applyNumberFormat="1" applyFont="1" applyFill="1" applyAlignment="1" applyProtection="1">
      <alignment horizontal="center" vertical="center"/>
    </xf>
    <xf numFmtId="0" fontId="6" fillId="0" borderId="0" xfId="0" applyNumberFormat="1" applyFont="1" applyFill="1" applyBorder="1" applyAlignment="1" applyProtection="1">
      <alignment horizontal="center" vertical="center"/>
    </xf>
    <xf numFmtId="0" fontId="13" fillId="2" borderId="0" xfId="0" applyNumberFormat="1" applyFont="1" applyFill="1" applyAlignment="1" applyProtection="1">
      <alignment horizontal="center" vertical="center" wrapText="1"/>
    </xf>
    <xf numFmtId="176" fontId="13" fillId="2" borderId="0" xfId="0" applyNumberFormat="1" applyFont="1" applyFill="1" applyBorder="1" applyAlignment="1" applyProtection="1">
      <alignment horizontal="center" vertical="center" wrapText="1"/>
    </xf>
    <xf numFmtId="176" fontId="14" fillId="2" borderId="0" xfId="0" applyNumberFormat="1" applyFont="1" applyFill="1" applyAlignment="1" applyProtection="1">
      <alignment horizontal="center" vertical="center" wrapText="1"/>
    </xf>
    <xf numFmtId="176" fontId="14" fillId="2" borderId="0" xfId="0" applyNumberFormat="1" applyFont="1" applyFill="1" applyBorder="1" applyAlignment="1" applyProtection="1">
      <alignment horizontal="center" vertical="center" wrapText="1"/>
    </xf>
    <xf numFmtId="0" fontId="15" fillId="3" borderId="5" xfId="0" applyNumberFormat="1" applyFont="1" applyFill="1" applyBorder="1" applyAlignment="1" applyProtection="1">
      <alignment horizontal="center" vertical="center" wrapText="1"/>
    </xf>
    <xf numFmtId="0" fontId="15" fillId="3" borderId="5" xfId="0" applyNumberFormat="1" applyFont="1" applyFill="1" applyBorder="1" applyAlignment="1" applyProtection="1">
      <alignment horizontal="center" vertical="center"/>
      <protection locked="0"/>
    </xf>
    <xf numFmtId="0" fontId="15" fillId="3" borderId="5" xfId="0" applyNumberFormat="1" applyFont="1" applyFill="1" applyBorder="1" applyAlignment="1" applyProtection="1">
      <alignment horizontal="center" vertical="center" wrapText="1"/>
      <protection locked="0"/>
    </xf>
    <xf numFmtId="0" fontId="12" fillId="0" borderId="0" xfId="0" applyNumberFormat="1" applyFont="1" applyFill="1" applyBorder="1" applyAlignment="1" applyProtection="1">
      <alignment horizontal="center" vertical="center"/>
    </xf>
    <xf numFmtId="0" fontId="12" fillId="2" borderId="5" xfId="0" applyNumberFormat="1" applyFont="1" applyFill="1" applyBorder="1" applyAlignment="1" applyProtection="1">
      <alignment horizontal="center" vertical="center"/>
    </xf>
    <xf numFmtId="181" fontId="12" fillId="2" borderId="5" xfId="0" applyNumberFormat="1" applyFont="1" applyFill="1" applyBorder="1" applyAlignment="1" applyProtection="1">
      <alignment horizontal="center" vertical="center"/>
    </xf>
    <xf numFmtId="181" fontId="12" fillId="0" borderId="5" xfId="0" applyNumberFormat="1" applyFont="1" applyFill="1" applyBorder="1" applyAlignment="1" applyProtection="1">
      <alignment horizontal="center"/>
    </xf>
    <xf numFmtId="181" fontId="15" fillId="3" borderId="5" xfId="0" applyNumberFormat="1" applyFont="1" applyFill="1" applyBorder="1" applyAlignment="1" applyProtection="1">
      <alignment horizontal="center" vertical="center" wrapText="1"/>
      <protection locked="0"/>
    </xf>
    <xf numFmtId="0" fontId="6" fillId="0" borderId="0" xfId="0" applyNumberFormat="1" applyFont="1" applyFill="1" applyBorder="1" applyAlignment="1" applyProtection="1">
      <alignment horizontal="center" vertical="center"/>
      <protection locked="0"/>
    </xf>
    <xf numFmtId="0" fontId="11" fillId="0" borderId="0" xfId="0" applyNumberFormat="1" applyFont="1" applyFill="1" applyBorder="1" applyAlignment="1" applyProtection="1">
      <alignment horizontal="left" vertical="center"/>
      <protection locked="0"/>
    </xf>
    <xf numFmtId="0" fontId="11" fillId="0" borderId="0" xfId="0" applyNumberFormat="1" applyFont="1" applyFill="1" applyBorder="1" applyAlignment="1" applyProtection="1">
      <alignment horizontal="right" vertical="center"/>
      <protection locked="0"/>
    </xf>
    <xf numFmtId="0" fontId="11" fillId="4" borderId="0" xfId="0" applyNumberFormat="1" applyFont="1" applyFill="1" applyAlignment="1" applyProtection="1">
      <alignment horizontal="center" vertical="center"/>
      <protection hidden="1"/>
    </xf>
    <xf numFmtId="0" fontId="11" fillId="0" borderId="0" xfId="0" applyNumberFormat="1" applyFont="1" applyFill="1" applyAlignment="1" applyProtection="1">
      <alignment horizontal="center" vertical="center"/>
      <protection hidden="1"/>
    </xf>
    <xf numFmtId="0" fontId="11" fillId="4" borderId="15" xfId="0" applyNumberFormat="1" applyFont="1" applyFill="1" applyBorder="1" applyAlignment="1" applyProtection="1">
      <alignment horizontal="center" vertical="center"/>
      <protection hidden="1"/>
    </xf>
    <xf numFmtId="0" fontId="15" fillId="3" borderId="16" xfId="0" applyNumberFormat="1" applyFont="1" applyFill="1" applyBorder="1" applyAlignment="1" applyProtection="1">
      <alignment horizontal="center" vertical="center"/>
      <protection locked="0"/>
    </xf>
    <xf numFmtId="0" fontId="15" fillId="3" borderId="2" xfId="0" applyNumberFormat="1" applyFont="1" applyFill="1" applyBorder="1" applyAlignment="1" applyProtection="1">
      <alignment horizontal="center" vertical="center" wrapText="1"/>
      <protection locked="0"/>
    </xf>
    <xf numFmtId="0" fontId="12" fillId="0" borderId="5" xfId="0" applyNumberFormat="1" applyFont="1" applyFill="1" applyBorder="1" applyAlignment="1" applyProtection="1">
      <alignment horizontal="center" vertical="center"/>
      <protection locked="0"/>
    </xf>
    <xf numFmtId="0" fontId="12" fillId="0" borderId="5" xfId="0" applyNumberFormat="1" applyFont="1" applyFill="1" applyBorder="1" applyAlignment="1" applyProtection="1">
      <alignment horizontal="center" vertical="center"/>
      <protection hidden="1"/>
    </xf>
    <xf numFmtId="181" fontId="12" fillId="0" borderId="5" xfId="0" applyNumberFormat="1" applyFont="1" applyFill="1" applyBorder="1" applyAlignment="1" applyProtection="1">
      <alignment horizontal="center" vertical="center"/>
      <protection hidden="1"/>
    </xf>
    <xf numFmtId="179" fontId="16" fillId="2" borderId="5" xfId="0" applyNumberFormat="1" applyFont="1" applyFill="1" applyBorder="1" applyAlignment="1" applyProtection="1">
      <alignment horizontal="center" vertical="center"/>
      <protection locked="0"/>
    </xf>
    <xf numFmtId="181" fontId="16" fillId="2" borderId="5" xfId="0" applyNumberFormat="1" applyFont="1" applyFill="1" applyBorder="1" applyAlignment="1" applyProtection="1">
      <alignment horizontal="center" vertical="center"/>
      <protection hidden="1"/>
    </xf>
    <xf numFmtId="0" fontId="17" fillId="0" borderId="0" xfId="0" applyNumberFormat="1" applyFont="1" applyFill="1" applyBorder="1" applyAlignment="1" applyProtection="1">
      <alignment horizontal="center"/>
      <protection locked="0"/>
    </xf>
    <xf numFmtId="0" fontId="11" fillId="0" borderId="0" xfId="0" applyNumberFormat="1" applyFont="1" applyFill="1" applyBorder="1" applyAlignment="1" applyProtection="1">
      <alignment horizontal="right" vertical="center"/>
      <protection hidden="1"/>
    </xf>
    <xf numFmtId="182" fontId="16" fillId="4" borderId="15" xfId="0" applyNumberFormat="1" applyFont="1" applyFill="1" applyBorder="1" applyAlignment="1" applyProtection="1">
      <alignment horizontal="center" vertical="center"/>
      <protection hidden="1"/>
    </xf>
    <xf numFmtId="0" fontId="0" fillId="0" borderId="0" xfId="0" applyNumberFormat="1" applyFont="1" applyFill="1" applyBorder="1" applyAlignment="1" applyProtection="1">
      <alignment horizontal="center" vertical="center"/>
      <protection locked="0"/>
    </xf>
    <xf numFmtId="0" fontId="0" fillId="0" borderId="0" xfId="0" applyNumberFormat="1" applyFont="1" applyFill="1" applyBorder="1" applyAlignment="1" applyProtection="1">
      <alignment horizontal="center" vertical="center"/>
      <protection hidden="1"/>
    </xf>
    <xf numFmtId="0" fontId="18" fillId="0" borderId="0" xfId="0" applyNumberFormat="1" applyFont="1" applyFill="1" applyAlignment="1" applyProtection="1">
      <alignment horizontal="center" vertical="center"/>
      <protection locked="0"/>
    </xf>
    <xf numFmtId="0" fontId="19" fillId="3" borderId="4" xfId="0" applyNumberFormat="1" applyFont="1" applyFill="1" applyBorder="1" applyAlignment="1" applyProtection="1">
      <alignment horizontal="center" vertical="center"/>
      <protection locked="0"/>
    </xf>
    <xf numFmtId="0" fontId="19" fillId="3" borderId="2" xfId="0" applyNumberFormat="1" applyFont="1" applyFill="1" applyBorder="1" applyAlignment="1" applyProtection="1">
      <alignment horizontal="center" vertical="center"/>
      <protection locked="0"/>
    </xf>
    <xf numFmtId="0" fontId="19" fillId="3" borderId="17" xfId="0" applyNumberFormat="1" applyFont="1" applyFill="1" applyBorder="1" applyAlignment="1" applyProtection="1">
      <alignment horizontal="center" vertical="center"/>
      <protection locked="0"/>
    </xf>
    <xf numFmtId="0" fontId="20" fillId="0" borderId="0" xfId="0" applyNumberFormat="1" applyFont="1" applyFill="1" applyBorder="1" applyAlignment="1" applyProtection="1">
      <alignment horizontal="center" vertical="center"/>
      <protection locked="0"/>
    </xf>
    <xf numFmtId="0" fontId="0" fillId="0" borderId="6" xfId="0" applyNumberFormat="1" applyFont="1" applyFill="1" applyBorder="1" applyAlignment="1" applyProtection="1">
      <alignment horizontal="center" vertical="center"/>
      <protection locked="0"/>
    </xf>
    <xf numFmtId="0" fontId="0" fillId="0" borderId="7" xfId="0" applyNumberFormat="1" applyFont="1" applyFill="1" applyBorder="1" applyAlignment="1" applyProtection="1">
      <alignment horizontal="center" vertical="center"/>
      <protection locked="0"/>
    </xf>
    <xf numFmtId="0" fontId="0" fillId="0" borderId="12" xfId="0" applyNumberFormat="1" applyFont="1" applyFill="1" applyBorder="1" applyAlignment="1" applyProtection="1">
      <alignment horizontal="center" vertical="center"/>
      <protection locked="0"/>
    </xf>
    <xf numFmtId="0" fontId="0" fillId="0" borderId="8" xfId="0" applyNumberFormat="1" applyFont="1" applyFill="1" applyBorder="1" applyAlignment="1" applyProtection="1">
      <alignment horizontal="center" vertical="center"/>
      <protection locked="0"/>
    </xf>
    <xf numFmtId="0" fontId="0" fillId="0" borderId="9" xfId="0" applyNumberFormat="1" applyFont="1" applyFill="1" applyBorder="1" applyAlignment="1" applyProtection="1">
      <alignment horizontal="center" vertical="center"/>
      <protection locked="0"/>
    </xf>
    <xf numFmtId="0" fontId="0" fillId="0" borderId="13" xfId="0" applyNumberFormat="1" applyFont="1" applyFill="1" applyBorder="1" applyAlignment="1" applyProtection="1">
      <alignment horizontal="center" vertical="center"/>
      <protection locked="0"/>
    </xf>
    <xf numFmtId="0" fontId="0" fillId="0" borderId="18" xfId="0" applyNumberFormat="1" applyFont="1" applyFill="1" applyBorder="1" applyAlignment="1" applyProtection="1">
      <alignment horizontal="center" vertical="center"/>
      <protection locked="0"/>
    </xf>
    <xf numFmtId="0" fontId="0" fillId="0" borderId="19" xfId="0" applyNumberFormat="1" applyFont="1" applyFill="1" applyBorder="1" applyAlignment="1" applyProtection="1">
      <alignment horizontal="center" vertical="center"/>
      <protection locked="0"/>
    </xf>
    <xf numFmtId="0" fontId="19" fillId="3" borderId="4" xfId="0" applyNumberFormat="1" applyFont="1" applyFill="1" applyBorder="1" applyAlignment="1" applyProtection="1">
      <alignment horizontal="center" vertical="center"/>
      <protection hidden="1"/>
    </xf>
    <xf numFmtId="0" fontId="19" fillId="3" borderId="2" xfId="0" applyNumberFormat="1" applyFont="1" applyFill="1" applyBorder="1" applyAlignment="1" applyProtection="1">
      <alignment horizontal="center" vertical="center"/>
      <protection hidden="1"/>
    </xf>
    <xf numFmtId="0" fontId="0" fillId="0" borderId="6" xfId="0" applyNumberFormat="1" applyFont="1" applyFill="1" applyBorder="1" applyAlignment="1" applyProtection="1">
      <alignment horizontal="center" vertical="center"/>
      <protection hidden="1"/>
    </xf>
    <xf numFmtId="0" fontId="0" fillId="0" borderId="7" xfId="0" applyNumberFormat="1" applyFont="1" applyFill="1" applyBorder="1" applyAlignment="1" applyProtection="1">
      <alignment horizontal="center" vertical="center"/>
      <protection hidden="1"/>
    </xf>
    <xf numFmtId="0" fontId="0" fillId="0" borderId="12" xfId="0" applyNumberFormat="1" applyFont="1" applyFill="1" applyBorder="1" applyAlignment="1" applyProtection="1">
      <alignment horizontal="center" vertical="center"/>
      <protection hidden="1"/>
    </xf>
    <xf numFmtId="0" fontId="0" fillId="0" borderId="8" xfId="0" applyNumberFormat="1" applyFont="1" applyFill="1" applyBorder="1" applyAlignment="1" applyProtection="1">
      <alignment horizontal="center" vertical="center"/>
      <protection hidden="1"/>
    </xf>
    <xf numFmtId="0" fontId="0" fillId="0" borderId="9" xfId="0" applyNumberFormat="1" applyFont="1" applyFill="1" applyBorder="1" applyAlignment="1" applyProtection="1">
      <alignment horizontal="center" vertical="center"/>
      <protection hidden="1"/>
    </xf>
    <xf numFmtId="0" fontId="0" fillId="0" borderId="13" xfId="0" applyNumberFormat="1" applyFont="1" applyFill="1" applyBorder="1" applyAlignment="1" applyProtection="1">
      <alignment horizontal="center" vertical="center"/>
      <protection hidden="1"/>
    </xf>
    <xf numFmtId="0" fontId="0" fillId="0" borderId="10" xfId="0" applyNumberFormat="1" applyFont="1" applyFill="1" applyBorder="1" applyAlignment="1" applyProtection="1">
      <alignment horizontal="center" vertical="center"/>
      <protection hidden="1"/>
    </xf>
    <xf numFmtId="0" fontId="0" fillId="0" borderId="11" xfId="0" applyNumberFormat="1" applyFont="1" applyFill="1" applyBorder="1" applyAlignment="1" applyProtection="1">
      <alignment horizontal="center" vertical="center"/>
      <protection hidden="1"/>
    </xf>
    <xf numFmtId="0" fontId="0" fillId="0" borderId="14" xfId="0" applyNumberFormat="1" applyFont="1" applyFill="1" applyBorder="1" applyAlignment="1" applyProtection="1">
      <alignment horizontal="center" vertical="center"/>
      <protection hidden="1"/>
    </xf>
    <xf numFmtId="0" fontId="21" fillId="0" borderId="0" xfId="0" applyFont="1" applyFill="1" applyAlignment="1"/>
    <xf numFmtId="0" fontId="21" fillId="3" borderId="0" xfId="0" applyFont="1" applyFill="1" applyAlignment="1"/>
    <xf numFmtId="0" fontId="22" fillId="2" borderId="0" xfId="0" applyFont="1" applyFill="1" applyAlignment="1"/>
    <xf numFmtId="0" fontId="21" fillId="2" borderId="0" xfId="0" applyFont="1" applyFill="1" applyAlignment="1"/>
    <xf numFmtId="0" fontId="0" fillId="0" borderId="7" xfId="0" applyNumberFormat="1" applyFont="1" applyFill="1" applyBorder="1" applyAlignment="1" applyProtection="1" quotePrefix="1">
      <alignment horizontal="center" vertical="center"/>
      <protection locked="0"/>
    </xf>
    <xf numFmtId="0" fontId="0" fillId="0" borderId="9" xfId="0" applyNumberFormat="1" applyFont="1" applyFill="1" applyBorder="1" applyAlignment="1" applyProtection="1" quotePrefix="1">
      <alignment horizontal="center" vertical="center"/>
      <protection locked="0"/>
    </xf>
    <xf numFmtId="0" fontId="11" fillId="4" borderId="0" xfId="0" applyNumberFormat="1" applyFont="1" applyFill="1" applyAlignment="1" applyProtection="1" quotePrefix="1">
      <alignment horizontal="center" vertical="center"/>
      <protection hidden="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colors>
    <mruColors>
      <color rgb="00FDF1FE"/>
      <color rgb="00FFFFE1"/>
      <color rgb="00138678"/>
      <color rgb="0038829D"/>
      <color rgb="004E31AF"/>
      <color rgb="004EB587"/>
      <color rgb="00FFF23F"/>
      <color rgb="00000000"/>
      <color rgb="00119352"/>
      <color rgb="00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externalLink" Target="externalLinks/externalLink3.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hyperlink" Target="#'2&#26376;'!A1"/><Relationship Id="rId8" Type="http://schemas.openxmlformats.org/officeDocument/2006/relationships/hyperlink" Target="#'6&#26376;'!A1"/><Relationship Id="rId7" Type="http://schemas.openxmlformats.org/officeDocument/2006/relationships/hyperlink" Target="#'5&#26376;'!A1"/><Relationship Id="rId6" Type="http://schemas.openxmlformats.org/officeDocument/2006/relationships/hyperlink" Target="#'7&#26376;'!A1"/><Relationship Id="rId5" Type="http://schemas.openxmlformats.org/officeDocument/2006/relationships/hyperlink" Target="#'11&#26376;'!A1"/><Relationship Id="rId4" Type="http://schemas.openxmlformats.org/officeDocument/2006/relationships/hyperlink" Target="#'12&#26376;'!A1"/><Relationship Id="rId3" Type="http://schemas.openxmlformats.org/officeDocument/2006/relationships/hyperlink" Target="#'10&#26376;'!A1"/><Relationship Id="rId20" Type="http://schemas.openxmlformats.org/officeDocument/2006/relationships/image" Target="../media/image4.png"/><Relationship Id="rId2" Type="http://schemas.openxmlformats.org/officeDocument/2006/relationships/hyperlink" Target="#'8&#26376;'!A1"/><Relationship Id="rId19" Type="http://schemas.openxmlformats.org/officeDocument/2006/relationships/image" Target="../media/image3.png"/><Relationship Id="rId18" Type="http://schemas.openxmlformats.org/officeDocument/2006/relationships/image" Target="../media/image2.png"/><Relationship Id="rId17" Type="http://schemas.openxmlformats.org/officeDocument/2006/relationships/image" Target="../media/image1.png"/><Relationship Id="rId16" Type="http://schemas.openxmlformats.org/officeDocument/2006/relationships/hyperlink" Target="#&#20351;&#29992;&#35828;&#26126;!A1"/><Relationship Id="rId15" Type="http://schemas.openxmlformats.org/officeDocument/2006/relationships/hyperlink" Target="#&#26376;&#20221;&#20986;&#21220;&#32479;&#35745;!A1"/><Relationship Id="rId14" Type="http://schemas.openxmlformats.org/officeDocument/2006/relationships/hyperlink" Target="#&#32771;&#21220;&#32467;&#31639;&#34920;!A1"/><Relationship Id="rId13" Type="http://schemas.openxmlformats.org/officeDocument/2006/relationships/hyperlink" Target="#&#21592;&#24037;&#20449;&#24687;&#34920;!A1"/><Relationship Id="rId12" Type="http://schemas.openxmlformats.org/officeDocument/2006/relationships/hyperlink" Target="#'1&#26376;'!A1"/><Relationship Id="rId11" Type="http://schemas.openxmlformats.org/officeDocument/2006/relationships/hyperlink" Target="#'3&#26376;'!A1"/><Relationship Id="rId10" Type="http://schemas.openxmlformats.org/officeDocument/2006/relationships/hyperlink" Target="#'4&#26376;'!A1"/><Relationship Id="rId1" Type="http://schemas.openxmlformats.org/officeDocument/2006/relationships/hyperlink" Target="#'9&#26376;'!A1"/></Relationships>
</file>

<file path=xl/drawings/_rels/drawing2.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3.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4.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5.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6.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7.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8.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9.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0.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1.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2.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3.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4.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5.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6.xml.rels><?xml version="1.0" encoding="UTF-8" standalone="yes"?>
<Relationships xmlns="http://schemas.openxmlformats.org/package/2006/relationships"><Relationship Id="rId1" Type="http://schemas.openxmlformats.org/officeDocument/2006/relationships/hyperlink" Target="#&#23553;&#38754;&#23637;&#31034;!A1"/></Relationships>
</file>

<file path=xl/drawings/_rels/drawing17.xml.rels><?xml version="1.0" encoding="UTF-8" standalone="yes"?>
<Relationships xmlns="http://schemas.openxmlformats.org/package/2006/relationships"><Relationship Id="rId3" Type="http://schemas.openxmlformats.org/officeDocument/2006/relationships/hyperlink" Target="#&#23553;&#38754;&#23637;&#31034;!A1"/><Relationship Id="rId2" Type="http://schemas.openxmlformats.org/officeDocument/2006/relationships/image" Target="../media/image6.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3</xdr:col>
      <xdr:colOff>400050</xdr:colOff>
      <xdr:row>16</xdr:row>
      <xdr:rowOff>187325</xdr:rowOff>
    </xdr:from>
    <xdr:to>
      <xdr:col>12</xdr:col>
      <xdr:colOff>830580</xdr:colOff>
      <xdr:row>21</xdr:row>
      <xdr:rowOff>99060</xdr:rowOff>
    </xdr:to>
    <xdr:grpSp>
      <xdr:nvGrpSpPr>
        <xdr:cNvPr id="53" name="组合 52"/>
        <xdr:cNvGrpSpPr/>
      </xdr:nvGrpSpPr>
      <xdr:grpSpPr>
        <a:xfrm>
          <a:off x="923925" y="4251325"/>
          <a:ext cx="5916930" cy="1118235"/>
          <a:chOff x="2025" y="5695"/>
          <a:chExt cx="9318" cy="1726"/>
        </a:xfrm>
      </xdr:grpSpPr>
      <xdr:sp>
        <xdr:nvSpPr>
          <xdr:cNvPr id="34" name="矩形: 圆角 21"/>
          <xdr:cNvSpPr/>
        </xdr:nvSpPr>
        <xdr:spPr>
          <a:xfrm>
            <a:off x="2025" y="5763"/>
            <a:ext cx="9318" cy="1659"/>
          </a:xfrm>
          <a:prstGeom prst="roundRect">
            <a:avLst>
              <a:gd name="adj" fmla="val 5102"/>
            </a:avLst>
          </a:prstGeom>
          <a:solidFill>
            <a:srgbClr val="119352"/>
          </a:solidFill>
          <a:ln>
            <a:solidFill>
              <a:srgbClr val="4EB587"/>
            </a:solidFill>
          </a:ln>
          <a:effectLst>
            <a:outerShdw blurRad="50800" dist="38100" dir="2700000" algn="tl" rotWithShape="0">
              <a:prstClr val="black">
                <a:alpha val="40000"/>
              </a:prstClr>
            </a:outerShdw>
          </a:effectLst>
        </xdr:spPr>
        <xdr:txBody>
          <a:bodyPr wrap="none" anchor="ct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zh-CN" altLang="en-US" sz="2700">
              <a:solidFill>
                <a:schemeClr val="bg1"/>
              </a:solidFill>
              <a:latin typeface="思源黑体 Bold" panose="020B0800000000000000" charset="-122"/>
              <a:ea typeface="思源黑体 Bold" panose="020B0800000000000000" charset="-122"/>
              <a:cs typeface="Arial" panose="020B0604020202020204" pitchFamily="7" charset="0"/>
            </a:endParaRPr>
          </a:p>
        </xdr:txBody>
      </xdr:sp>
      <xdr:grpSp>
        <xdr:nvGrpSpPr>
          <xdr:cNvPr id="35" name="组合 34"/>
          <xdr:cNvGrpSpPr/>
        </xdr:nvGrpSpPr>
        <xdr:grpSpPr>
          <a:xfrm>
            <a:off x="3677" y="6767"/>
            <a:ext cx="7363" cy="454"/>
            <a:chOff x="2387" y="7108"/>
            <a:chExt cx="7363" cy="454"/>
          </a:xfrm>
        </xdr:grpSpPr>
        <xdr:sp>
          <xdr:nvSpPr>
            <xdr:cNvPr id="36" name="文本框 35">
              <a:hlinkClick xmlns:r="http://schemas.openxmlformats.org/officeDocument/2006/relationships" r:id="rId1"/>
            </xdr:cNvPr>
            <xdr:cNvSpPr txBox="1"/>
          </xdr:nvSpPr>
          <xdr:spPr>
            <a:xfrm>
              <a:off x="4918" y="71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09</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37" name="文本框 36">
              <a:hlinkClick xmlns:r="http://schemas.openxmlformats.org/officeDocument/2006/relationships" r:id="rId2"/>
            </xdr:cNvPr>
            <xdr:cNvSpPr txBox="1"/>
          </xdr:nvSpPr>
          <xdr:spPr>
            <a:xfrm>
              <a:off x="3638" y="71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08</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38" name="文本框 37">
              <a:hlinkClick xmlns:r="http://schemas.openxmlformats.org/officeDocument/2006/relationships" r:id="rId3"/>
            </xdr:cNvPr>
            <xdr:cNvSpPr txBox="1"/>
          </xdr:nvSpPr>
          <xdr:spPr>
            <a:xfrm>
              <a:off x="6198" y="71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10</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39" name="文本框 38">
              <a:hlinkClick xmlns:r="http://schemas.openxmlformats.org/officeDocument/2006/relationships" r:id="rId4"/>
            </xdr:cNvPr>
            <xdr:cNvSpPr txBox="1"/>
          </xdr:nvSpPr>
          <xdr:spPr>
            <a:xfrm>
              <a:off x="8758" y="71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12</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40" name="文本框 39">
              <a:hlinkClick xmlns:r="http://schemas.openxmlformats.org/officeDocument/2006/relationships" r:id="rId5"/>
            </xdr:cNvPr>
            <xdr:cNvSpPr txBox="1"/>
          </xdr:nvSpPr>
          <xdr:spPr>
            <a:xfrm>
              <a:off x="7478" y="71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11</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41" name="文本框 40">
              <a:hlinkClick xmlns:r="http://schemas.openxmlformats.org/officeDocument/2006/relationships" r:id="rId6"/>
            </xdr:cNvPr>
            <xdr:cNvSpPr txBox="1"/>
          </xdr:nvSpPr>
          <xdr:spPr>
            <a:xfrm>
              <a:off x="2387" y="7108"/>
              <a:ext cx="963"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07</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grpSp>
      <xdr:grpSp>
        <xdr:nvGrpSpPr>
          <xdr:cNvPr id="42" name="组合 41"/>
          <xdr:cNvGrpSpPr/>
        </xdr:nvGrpSpPr>
        <xdr:grpSpPr>
          <a:xfrm>
            <a:off x="3647" y="5922"/>
            <a:ext cx="7363" cy="454"/>
            <a:chOff x="2387" y="6308"/>
            <a:chExt cx="7363" cy="454"/>
          </a:xfrm>
        </xdr:grpSpPr>
        <xdr:sp>
          <xdr:nvSpPr>
            <xdr:cNvPr id="43" name="文本框 42">
              <a:hlinkClick xmlns:r="http://schemas.openxmlformats.org/officeDocument/2006/relationships" r:id="rId7"/>
            </xdr:cNvPr>
            <xdr:cNvSpPr txBox="1"/>
          </xdr:nvSpPr>
          <xdr:spPr>
            <a:xfrm>
              <a:off x="7478" y="63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05</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44" name="文本框 43">
              <a:hlinkClick xmlns:r="http://schemas.openxmlformats.org/officeDocument/2006/relationships" r:id="rId8"/>
            </xdr:cNvPr>
            <xdr:cNvSpPr txBox="1"/>
          </xdr:nvSpPr>
          <xdr:spPr>
            <a:xfrm>
              <a:off x="8758" y="63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06</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45" name="文本框 44">
              <a:hlinkClick xmlns:r="http://schemas.openxmlformats.org/officeDocument/2006/relationships" r:id="rId9"/>
            </xdr:cNvPr>
            <xdr:cNvSpPr txBox="1"/>
          </xdr:nvSpPr>
          <xdr:spPr>
            <a:xfrm>
              <a:off x="3638" y="63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02</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46" name="文本框 45">
              <a:hlinkClick xmlns:r="http://schemas.openxmlformats.org/officeDocument/2006/relationships" r:id="rId10"/>
            </xdr:cNvPr>
            <xdr:cNvSpPr txBox="1"/>
          </xdr:nvSpPr>
          <xdr:spPr>
            <a:xfrm>
              <a:off x="6198" y="63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04</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47" name="文本框 46">
              <a:hlinkClick xmlns:r="http://schemas.openxmlformats.org/officeDocument/2006/relationships" r:id="rId11"/>
            </xdr:cNvPr>
            <xdr:cNvSpPr txBox="1"/>
          </xdr:nvSpPr>
          <xdr:spPr>
            <a:xfrm>
              <a:off x="4918" y="6308"/>
              <a:ext cx="992"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03</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sp>
          <xdr:nvSpPr>
            <xdr:cNvPr id="48" name="文本框 47">
              <a:hlinkClick xmlns:r="http://schemas.openxmlformats.org/officeDocument/2006/relationships" r:id="rId12"/>
            </xdr:cNvPr>
            <xdr:cNvSpPr txBox="1"/>
          </xdr:nvSpPr>
          <xdr:spPr>
            <a:xfrm>
              <a:off x="2387" y="6308"/>
              <a:ext cx="963" cy="454"/>
            </a:xfrm>
            <a:prstGeom prst="rect">
              <a:avLst/>
            </a:prstGeom>
            <a:noFill/>
            <a:ln w="9525" cmpd="sng">
              <a:noFill/>
            </a:ln>
            <a:extLst>
              <a:ext uri="{909E8E84-426E-40DD-AFC4-6F175D3DCCD1}">
                <a14:hiddenFill xmlns:a14="http://schemas.microsoft.com/office/drawing/2010/main">
                  <a:solidFill>
                    <a:schemeClr val="lt1"/>
                  </a:solidFill>
                </a14:hiddenFill>
              </a:ext>
            </a:ex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400" b="1">
                  <a:solidFill>
                    <a:schemeClr val="bg1"/>
                  </a:solidFill>
                  <a:latin typeface="思源黑体 Bold" panose="020B0800000000000000" charset="-122"/>
                  <a:ea typeface="思源黑体 Bold" panose="020B0800000000000000" charset="-122"/>
                  <a:cs typeface="思源黑体 Bold" panose="020B0800000000000000" charset="-122"/>
                </a:rPr>
                <a:t>01</a:t>
              </a:r>
              <a:r>
                <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rPr>
                <a:t>月</a:t>
              </a:r>
              <a:endParaRPr lang="zh-CN" altLang="en-US" sz="1400" b="1">
                <a:solidFill>
                  <a:schemeClr val="bg1"/>
                </a:solidFill>
                <a:latin typeface="思源黑体 Bold" panose="020B0800000000000000" charset="-122"/>
                <a:ea typeface="思源黑体 Bold" panose="020B0800000000000000" charset="-122"/>
                <a:cs typeface="思源黑体 Bold" panose="020B0800000000000000" charset="-122"/>
              </a:endParaRPr>
            </a:p>
          </xdr:txBody>
        </xdr:sp>
      </xdr:grpSp>
      <xdr:grpSp>
        <xdr:nvGrpSpPr>
          <xdr:cNvPr id="49" name="组合 48"/>
          <xdr:cNvGrpSpPr/>
        </xdr:nvGrpSpPr>
        <xdr:grpSpPr>
          <a:xfrm>
            <a:off x="2100" y="5695"/>
            <a:ext cx="1096" cy="1704"/>
            <a:chOff x="855" y="6460"/>
            <a:chExt cx="1096" cy="1689"/>
          </a:xfrm>
        </xdr:grpSpPr>
        <xdr:sp>
          <xdr:nvSpPr>
            <xdr:cNvPr id="50" name="任意多边形 144"/>
            <xdr:cNvSpPr>
              <a:spLocks noChangeArrowheads="1"/>
            </xdr:cNvSpPr>
          </xdr:nvSpPr>
          <xdr:spPr>
            <a:xfrm>
              <a:off x="855" y="6525"/>
              <a:ext cx="1096" cy="1482"/>
            </a:xfrm>
            <a:custGeom>
              <a:avLst/>
              <a:gdLst>
                <a:gd name="T0" fmla="*/ 3240 w 3550"/>
                <a:gd name="T1" fmla="*/ 0 h 3876"/>
                <a:gd name="T2" fmla="*/ 3240 w 3550"/>
                <a:gd name="T3" fmla="*/ 0 h 3876"/>
                <a:gd name="T4" fmla="*/ 300 w 3550"/>
                <a:gd name="T5" fmla="*/ 0 h 3876"/>
                <a:gd name="T6" fmla="*/ 0 w 3550"/>
                <a:gd name="T7" fmla="*/ 0 h 3876"/>
                <a:gd name="T8" fmla="*/ 300 w 3550"/>
                <a:gd name="T9" fmla="*/ 300 h 3876"/>
                <a:gd name="T10" fmla="*/ 300 w 3550"/>
                <a:gd name="T11" fmla="*/ 3695 h 3876"/>
                <a:gd name="T12" fmla="*/ 489 w 3550"/>
                <a:gd name="T13" fmla="*/ 3875 h 3876"/>
                <a:gd name="T14" fmla="*/ 3360 w 3550"/>
                <a:gd name="T15" fmla="*/ 3875 h 3876"/>
                <a:gd name="T16" fmla="*/ 3549 w 3550"/>
                <a:gd name="T17" fmla="*/ 3695 h 3876"/>
                <a:gd name="T18" fmla="*/ 3549 w 3550"/>
                <a:gd name="T19" fmla="*/ 300 h 3876"/>
                <a:gd name="T20" fmla="*/ 3240 w 3550"/>
                <a:gd name="T21" fmla="*/ 0 h 387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3550" h="3876">
                  <a:moveTo>
                    <a:pt x="3240" y="0"/>
                  </a:moveTo>
                  <a:lnTo>
                    <a:pt x="3240" y="0"/>
                  </a:lnTo>
                  <a:cubicBezTo>
                    <a:pt x="300" y="0"/>
                    <a:pt x="300" y="0"/>
                    <a:pt x="300" y="0"/>
                  </a:cubicBezTo>
                  <a:cubicBezTo>
                    <a:pt x="0" y="0"/>
                    <a:pt x="0" y="0"/>
                    <a:pt x="0" y="0"/>
                  </a:cubicBezTo>
                  <a:cubicBezTo>
                    <a:pt x="163" y="0"/>
                    <a:pt x="300" y="137"/>
                    <a:pt x="300" y="300"/>
                  </a:cubicBezTo>
                  <a:cubicBezTo>
                    <a:pt x="300" y="3695"/>
                    <a:pt x="300" y="3695"/>
                    <a:pt x="300" y="3695"/>
                  </a:cubicBezTo>
                  <a:cubicBezTo>
                    <a:pt x="300" y="3798"/>
                    <a:pt x="386" y="3875"/>
                    <a:pt x="489" y="3875"/>
                  </a:cubicBezTo>
                  <a:cubicBezTo>
                    <a:pt x="3360" y="3875"/>
                    <a:pt x="3360" y="3875"/>
                    <a:pt x="3360" y="3875"/>
                  </a:cubicBezTo>
                  <a:cubicBezTo>
                    <a:pt x="3463" y="3875"/>
                    <a:pt x="3549" y="3798"/>
                    <a:pt x="3549" y="3695"/>
                  </a:cubicBezTo>
                  <a:cubicBezTo>
                    <a:pt x="3549" y="300"/>
                    <a:pt x="3549" y="300"/>
                    <a:pt x="3549" y="300"/>
                  </a:cubicBezTo>
                  <a:cubicBezTo>
                    <a:pt x="3549" y="137"/>
                    <a:pt x="3412" y="0"/>
                    <a:pt x="3240" y="0"/>
                  </a:cubicBezTo>
                </a:path>
              </a:pathLst>
            </a:cu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defPPr>
                <a:defRPr lang="zh-CN">
                  <a:solidFill>
                    <a:schemeClr val="lt1"/>
                  </a:solidFill>
                </a:defRPr>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ltLang="en-US">
                <a:solidFill>
                  <a:schemeClr val="bg1"/>
                </a:solidFill>
                <a:latin typeface="思源黑体 Bold" panose="020B0800000000000000" charset="-122"/>
                <a:ea typeface="思源黑体 Bold" panose="020B0800000000000000" charset="-122"/>
              </a:endParaRPr>
            </a:p>
          </xdr:txBody>
        </xdr:sp>
        <xdr:sp>
          <xdr:nvSpPr>
            <xdr:cNvPr id="51" name="文本框 50"/>
            <xdr:cNvSpPr txBox="1"/>
          </xdr:nvSpPr>
          <xdr:spPr>
            <a:xfrm>
              <a:off x="1058" y="6460"/>
              <a:ext cx="763" cy="1689"/>
            </a:xfrm>
            <a:prstGeom prst="rect">
              <a:avLst/>
            </a:prstGeom>
            <a:noFill/>
            <a:ln>
              <a:noFill/>
            </a:ln>
            <a:effectLst>
              <a:outerShdw blurRad="40000" dist="23000" dir="5400000" rotWithShape="0">
                <a:schemeClr val="bg1">
                  <a:lumMod val="95000"/>
                  <a:alpha val="35000"/>
                </a:schemeClr>
              </a:outerShdw>
            </a:effectLst>
            <a:extLst>
              <a:ext uri="{909E8E84-426E-40DD-AFC4-6F175D3DCCD1}">
                <a14:hiddenFill xmlns:a14="http://schemas.microsoft.com/office/drawing/2010/main">
                  <a:solidFill>
                    <a:schemeClr val="accent6">
                      <a:lumMod val="20000"/>
                      <a:lumOff val="80000"/>
                    </a:schemeClr>
                  </a:solidFill>
                </a14:hiddenFill>
              </a:ext>
            </a:extLst>
          </xdr:spPr>
          <xdr:style>
            <a:lnRef idx="1">
              <a:schemeClr val="accent5"/>
            </a:lnRef>
            <a:fillRef idx="3">
              <a:schemeClr val="accent5"/>
            </a:fillRef>
            <a:effectRef idx="2">
              <a:schemeClr val="accent5"/>
            </a:effectRef>
            <a:fontRef idx="minor">
              <a:schemeClr val="lt1"/>
            </a:fontRef>
          </xdr:style>
          <xdr:txBody>
            <a:bodyPr vertOverflow="clip" horzOverflow="clip" wrap="square" rtlCol="0" anchor="ctr" anchorCtr="0"/>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zh-CN" altLang="en-US" sz="1600" b="1">
                  <a:solidFill>
                    <a:sysClr val="windowText" lastClr="000000"/>
                  </a:solidFill>
                  <a:latin typeface="思源黑体 Bold" panose="020B0800000000000000" charset="-122"/>
                  <a:ea typeface="思源黑体 Bold" panose="020B0800000000000000" charset="-122"/>
                </a:rPr>
                <a:t>考勤表</a:t>
              </a:r>
              <a:endParaRPr lang="zh-CN" altLang="en-US" sz="1600" b="1">
                <a:solidFill>
                  <a:sysClr val="windowText" lastClr="000000"/>
                </a:solidFill>
                <a:latin typeface="思源黑体 Bold" panose="020B0800000000000000" charset="-122"/>
                <a:ea typeface="思源黑体 Bold" panose="020B0800000000000000" charset="-122"/>
              </a:endParaRPr>
            </a:p>
          </xdr:txBody>
        </xdr:sp>
      </xdr:grpSp>
    </xdr:grpSp>
    <xdr:clientData/>
  </xdr:twoCellAnchor>
  <xdr:oneCellAnchor>
    <xdr:from>
      <xdr:col>3</xdr:col>
      <xdr:colOff>443865</xdr:colOff>
      <xdr:row>13</xdr:row>
      <xdr:rowOff>192405</xdr:rowOff>
    </xdr:from>
    <xdr:ext cx="1188085" cy="391160"/>
    <xdr:sp>
      <xdr:nvSpPr>
        <xdr:cNvPr id="54" name="流程图: 终止 53">
          <a:hlinkClick xmlns:r="http://schemas.openxmlformats.org/officeDocument/2006/relationships" r:id="rId13"/>
        </xdr:cNvPr>
        <xdr:cNvSpPr/>
      </xdr:nvSpPr>
      <xdr:spPr>
        <a:xfrm>
          <a:off x="967740" y="3380105"/>
          <a:ext cx="1188085" cy="391160"/>
        </a:xfrm>
        <a:prstGeom prst="flowChartTerminator">
          <a:avLst/>
        </a:prstGeom>
        <a:solidFill>
          <a:srgbClr val="FFF23F"/>
        </a:solid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员工信息</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clientData/>
  </xdr:oneCellAnchor>
  <xdr:oneCellAnchor>
    <xdr:from>
      <xdr:col>6</xdr:col>
      <xdr:colOff>167640</xdr:colOff>
      <xdr:row>13</xdr:row>
      <xdr:rowOff>192405</xdr:rowOff>
    </xdr:from>
    <xdr:ext cx="1188085" cy="391160"/>
    <xdr:sp>
      <xdr:nvSpPr>
        <xdr:cNvPr id="55" name="流程图: 终止 54">
          <a:hlinkClick xmlns:r="http://schemas.openxmlformats.org/officeDocument/2006/relationships" r:id="rId14"/>
        </xdr:cNvPr>
        <xdr:cNvSpPr/>
      </xdr:nvSpPr>
      <xdr:spPr>
        <a:xfrm>
          <a:off x="2520315" y="3380105"/>
          <a:ext cx="1188085" cy="391160"/>
        </a:xfrm>
        <a:prstGeom prst="flowChartTerminator">
          <a:avLst/>
        </a:prstGeom>
        <a:solidFill>
          <a:srgbClr val="FFF23F"/>
        </a:solid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考勤结算</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clientData/>
  </xdr:oneCellAnchor>
  <xdr:oneCellAnchor>
    <xdr:from>
      <xdr:col>8</xdr:col>
      <xdr:colOff>501015</xdr:colOff>
      <xdr:row>13</xdr:row>
      <xdr:rowOff>192405</xdr:rowOff>
    </xdr:from>
    <xdr:ext cx="1188085" cy="391160"/>
    <xdr:sp>
      <xdr:nvSpPr>
        <xdr:cNvPr id="56" name="流程图: 终止 55">
          <a:hlinkClick xmlns:r="http://schemas.openxmlformats.org/officeDocument/2006/relationships" r:id="rId15"/>
        </xdr:cNvPr>
        <xdr:cNvSpPr/>
      </xdr:nvSpPr>
      <xdr:spPr>
        <a:xfrm>
          <a:off x="4072890" y="3380105"/>
          <a:ext cx="1188085" cy="391160"/>
        </a:xfrm>
        <a:prstGeom prst="flowChartTerminator">
          <a:avLst/>
        </a:prstGeom>
        <a:solidFill>
          <a:srgbClr val="FFF23F"/>
        </a:solid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月份统计</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clientData/>
  </xdr:oneCellAnchor>
  <xdr:oneCellAnchor>
    <xdr:from>
      <xdr:col>11</xdr:col>
      <xdr:colOff>224790</xdr:colOff>
      <xdr:row>13</xdr:row>
      <xdr:rowOff>192405</xdr:rowOff>
    </xdr:from>
    <xdr:ext cx="1188085" cy="391160"/>
    <xdr:sp>
      <xdr:nvSpPr>
        <xdr:cNvPr id="57" name="流程图: 终止 56">
          <a:hlinkClick xmlns:r="http://schemas.openxmlformats.org/officeDocument/2006/relationships" r:id="rId16"/>
        </xdr:cNvPr>
        <xdr:cNvSpPr/>
      </xdr:nvSpPr>
      <xdr:spPr>
        <a:xfrm>
          <a:off x="5625465" y="3380105"/>
          <a:ext cx="1188085" cy="391160"/>
        </a:xfrm>
        <a:prstGeom prst="flowChartTerminator">
          <a:avLst/>
        </a:prstGeom>
        <a:solidFill>
          <a:srgbClr val="FFF23F"/>
        </a:solid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使用说明</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clientData/>
  </xdr:oneCellAnchor>
  <xdr:oneCellAnchor>
    <xdr:from>
      <xdr:col>2</xdr:col>
      <xdr:colOff>0</xdr:colOff>
      <xdr:row>3</xdr:row>
      <xdr:rowOff>116205</xdr:rowOff>
    </xdr:from>
    <xdr:ext cx="7091045" cy="757555"/>
    <xdr:sp>
      <xdr:nvSpPr>
        <xdr:cNvPr id="58" name="矩形 57"/>
        <xdr:cNvSpPr/>
      </xdr:nvSpPr>
      <xdr:spPr>
        <a:xfrm>
          <a:off x="342900" y="611505"/>
          <a:ext cx="7091045" cy="7575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ctr" anchorCtr="0">
          <a:sp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4000" b="1">
              <a:solidFill>
                <a:schemeClr val="tx1">
                  <a:lumMod val="95000"/>
                  <a:lumOff val="5000"/>
                </a:schemeClr>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全年考勤管理系统</a:t>
          </a:r>
          <a:endParaRPr lang="zh-CN" altLang="en-US" sz="4000" b="1">
            <a:solidFill>
              <a:schemeClr val="tx1">
                <a:lumMod val="95000"/>
                <a:lumOff val="5000"/>
              </a:schemeClr>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clientData/>
  </xdr:oneCellAnchor>
  <xdr:twoCellAnchor>
    <xdr:from>
      <xdr:col>6</xdr:col>
      <xdr:colOff>234950</xdr:colOff>
      <xdr:row>9</xdr:row>
      <xdr:rowOff>142875</xdr:rowOff>
    </xdr:from>
    <xdr:to>
      <xdr:col>8</xdr:col>
      <xdr:colOff>15875</xdr:colOff>
      <xdr:row>12</xdr:row>
      <xdr:rowOff>283210</xdr:rowOff>
    </xdr:to>
    <xdr:grpSp>
      <xdr:nvGrpSpPr>
        <xdr:cNvPr id="105" name="组合 104">
          <a:hlinkClick xmlns:r="http://schemas.openxmlformats.org/officeDocument/2006/relationships" r:id="rId14"/>
        </xdr:cNvPr>
        <xdr:cNvGrpSpPr/>
      </xdr:nvGrpSpPr>
      <xdr:grpSpPr>
        <a:xfrm>
          <a:off x="2587625" y="2162175"/>
          <a:ext cx="1000125" cy="1016635"/>
          <a:chOff x="4585" y="3015"/>
          <a:chExt cx="1575" cy="1571"/>
        </a:xfrm>
      </xdr:grpSpPr>
      <xdr:grpSp>
        <xdr:nvGrpSpPr>
          <xdr:cNvPr id="90" name="组合 89"/>
          <xdr:cNvGrpSpPr/>
        </xdr:nvGrpSpPr>
        <xdr:grpSpPr>
          <a:xfrm rot="0">
            <a:off x="4585" y="3015"/>
            <a:ext cx="1575" cy="1571"/>
            <a:chOff x="6705" y="2625"/>
            <a:chExt cx="1814" cy="1782"/>
          </a:xfrm>
        </xdr:grpSpPr>
        <xdr:sp>
          <xdr:nvSpPr>
            <xdr:cNvPr id="91" name="椭圆 90"/>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92" name="椭圆 91"/>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pic>
        <xdr:nvPicPr>
          <xdr:cNvPr id="104" name="图片 103" descr="31393935333132383b31393939333839363bb9a4d7f7bdf8b6c8"/>
          <xdr:cNvPicPr>
            <a:picLocks noChangeAspect="1"/>
          </xdr:cNvPicPr>
        </xdr:nvPicPr>
        <xdr:blipFill>
          <a:blip r:embed="rId17"/>
          <a:stretch>
            <a:fillRect/>
          </a:stretch>
        </xdr:blipFill>
        <xdr:spPr>
          <a:xfrm>
            <a:off x="5043" y="3482"/>
            <a:ext cx="657" cy="636"/>
          </a:xfrm>
          <a:prstGeom prst="rect">
            <a:avLst/>
          </a:prstGeom>
        </xdr:spPr>
      </xdr:pic>
    </xdr:grpSp>
    <xdr:clientData/>
  </xdr:twoCellAnchor>
  <xdr:twoCellAnchor>
    <xdr:from>
      <xdr:col>3</xdr:col>
      <xdr:colOff>485775</xdr:colOff>
      <xdr:row>9</xdr:row>
      <xdr:rowOff>133350</xdr:rowOff>
    </xdr:from>
    <xdr:to>
      <xdr:col>5</xdr:col>
      <xdr:colOff>266065</xdr:colOff>
      <xdr:row>12</xdr:row>
      <xdr:rowOff>273050</xdr:rowOff>
    </xdr:to>
    <xdr:grpSp>
      <xdr:nvGrpSpPr>
        <xdr:cNvPr id="114" name="组合 113">
          <a:hlinkClick xmlns:r="http://schemas.openxmlformats.org/officeDocument/2006/relationships" r:id="rId13"/>
        </xdr:cNvPr>
        <xdr:cNvGrpSpPr/>
      </xdr:nvGrpSpPr>
      <xdr:grpSpPr>
        <a:xfrm>
          <a:off x="1009650" y="2152650"/>
          <a:ext cx="999490" cy="1016000"/>
          <a:chOff x="2100" y="3015"/>
          <a:chExt cx="1574" cy="1570"/>
        </a:xfrm>
      </xdr:grpSpPr>
      <xdr:grpSp>
        <xdr:nvGrpSpPr>
          <xdr:cNvPr id="81" name="组合 80"/>
          <xdr:cNvGrpSpPr/>
        </xdr:nvGrpSpPr>
        <xdr:grpSpPr>
          <a:xfrm rot="0">
            <a:off x="2100" y="3015"/>
            <a:ext cx="1575" cy="1571"/>
            <a:chOff x="6705" y="2625"/>
            <a:chExt cx="1814" cy="1782"/>
          </a:xfrm>
        </xdr:grpSpPr>
        <xdr:sp>
          <xdr:nvSpPr>
            <xdr:cNvPr id="80" name="椭圆 79"/>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60" name="椭圆 59"/>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grpSp>
      <xdr:pic>
        <xdr:nvPicPr>
          <xdr:cNvPr id="108" name="图片 107" descr="303b32303139323730313bc9e8d6c3"/>
          <xdr:cNvPicPr>
            <a:picLocks noChangeAspect="1"/>
          </xdr:cNvPicPr>
        </xdr:nvPicPr>
        <xdr:blipFill>
          <a:blip r:embed="rId18"/>
          <a:stretch>
            <a:fillRect/>
          </a:stretch>
        </xdr:blipFill>
        <xdr:spPr>
          <a:xfrm>
            <a:off x="2565" y="3485"/>
            <a:ext cx="675" cy="685"/>
          </a:xfrm>
          <a:prstGeom prst="rect">
            <a:avLst/>
          </a:prstGeom>
        </xdr:spPr>
      </xdr:pic>
    </xdr:grpSp>
    <xdr:clientData/>
  </xdr:twoCellAnchor>
  <xdr:twoCellAnchor>
    <xdr:from>
      <xdr:col>11</xdr:col>
      <xdr:colOff>342900</xdr:colOff>
      <xdr:row>9</xdr:row>
      <xdr:rowOff>133350</xdr:rowOff>
    </xdr:from>
    <xdr:to>
      <xdr:col>12</xdr:col>
      <xdr:colOff>732790</xdr:colOff>
      <xdr:row>12</xdr:row>
      <xdr:rowOff>273050</xdr:rowOff>
    </xdr:to>
    <xdr:grpSp>
      <xdr:nvGrpSpPr>
        <xdr:cNvPr id="113" name="组合 112">
          <a:hlinkClick xmlns:r="http://schemas.openxmlformats.org/officeDocument/2006/relationships" r:id="rId16"/>
        </xdr:cNvPr>
        <xdr:cNvGrpSpPr/>
      </xdr:nvGrpSpPr>
      <xdr:grpSpPr>
        <a:xfrm>
          <a:off x="5743575" y="2152650"/>
          <a:ext cx="999490" cy="1016000"/>
          <a:chOff x="9555" y="3015"/>
          <a:chExt cx="1574" cy="1570"/>
        </a:xfrm>
      </xdr:grpSpPr>
      <xdr:grpSp>
        <xdr:nvGrpSpPr>
          <xdr:cNvPr id="100" name="组合 99"/>
          <xdr:cNvGrpSpPr/>
        </xdr:nvGrpSpPr>
        <xdr:grpSpPr>
          <a:xfrm rot="0">
            <a:off x="9555" y="3015"/>
            <a:ext cx="1575" cy="1571"/>
            <a:chOff x="6705" y="2625"/>
            <a:chExt cx="1814" cy="1782"/>
          </a:xfrm>
        </xdr:grpSpPr>
        <xdr:sp>
          <xdr:nvSpPr>
            <xdr:cNvPr id="101" name="椭圆 100"/>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102" name="椭圆 101"/>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pic>
        <xdr:nvPicPr>
          <xdr:cNvPr id="109" name="图片 108" descr="343435383133303b333635393336353bb1e0bcad"/>
          <xdr:cNvPicPr>
            <a:picLocks noChangeAspect="1"/>
          </xdr:cNvPicPr>
        </xdr:nvPicPr>
        <xdr:blipFill>
          <a:blip r:embed="rId19"/>
          <a:stretch>
            <a:fillRect/>
          </a:stretch>
        </xdr:blipFill>
        <xdr:spPr>
          <a:xfrm>
            <a:off x="9990" y="3504"/>
            <a:ext cx="644" cy="633"/>
          </a:xfrm>
          <a:prstGeom prst="rect">
            <a:avLst/>
          </a:prstGeom>
        </xdr:spPr>
      </xdr:pic>
    </xdr:grpSp>
    <xdr:clientData/>
  </xdr:twoCellAnchor>
  <xdr:twoCellAnchor>
    <xdr:from>
      <xdr:col>8</xdr:col>
      <xdr:colOff>593725</xdr:colOff>
      <xdr:row>9</xdr:row>
      <xdr:rowOff>133350</xdr:rowOff>
    </xdr:from>
    <xdr:to>
      <xdr:col>10</xdr:col>
      <xdr:colOff>374015</xdr:colOff>
      <xdr:row>12</xdr:row>
      <xdr:rowOff>273050</xdr:rowOff>
    </xdr:to>
    <xdr:grpSp>
      <xdr:nvGrpSpPr>
        <xdr:cNvPr id="112" name="组合 111">
          <a:hlinkClick xmlns:r="http://schemas.openxmlformats.org/officeDocument/2006/relationships" r:id="rId15"/>
        </xdr:cNvPr>
        <xdr:cNvGrpSpPr/>
      </xdr:nvGrpSpPr>
      <xdr:grpSpPr>
        <a:xfrm>
          <a:off x="4165600" y="2152650"/>
          <a:ext cx="999490" cy="1016000"/>
          <a:chOff x="7070" y="3015"/>
          <a:chExt cx="1574" cy="1570"/>
        </a:xfrm>
      </xdr:grpSpPr>
      <xdr:grpSp>
        <xdr:nvGrpSpPr>
          <xdr:cNvPr id="95" name="组合 94"/>
          <xdr:cNvGrpSpPr/>
        </xdr:nvGrpSpPr>
        <xdr:grpSpPr>
          <a:xfrm rot="0">
            <a:off x="7070" y="3015"/>
            <a:ext cx="1575" cy="1571"/>
            <a:chOff x="6705" y="2625"/>
            <a:chExt cx="1814" cy="1782"/>
          </a:xfrm>
        </xdr:grpSpPr>
        <xdr:sp>
          <xdr:nvSpPr>
            <xdr:cNvPr id="96" name="椭圆 95"/>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97" name="椭圆 96"/>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pic>
        <xdr:nvPicPr>
          <xdr:cNvPr id="111" name="图片 110" descr="32303236373539383b32303237363736323bcafdbeddb7d6cef6d6f9d0ced5dbcfdfcdb3bcc6cdbc"/>
          <xdr:cNvPicPr>
            <a:picLocks noChangeAspect="1"/>
          </xdr:cNvPicPr>
        </xdr:nvPicPr>
        <xdr:blipFill>
          <a:blip r:embed="rId20"/>
          <a:stretch>
            <a:fillRect/>
          </a:stretch>
        </xdr:blipFill>
        <xdr:spPr>
          <a:xfrm>
            <a:off x="7528" y="3471"/>
            <a:ext cx="659" cy="659"/>
          </a:xfrm>
          <a:prstGeom prst="rect">
            <a:avLst/>
          </a:prstGeom>
        </xdr:spPr>
      </xdr:pic>
    </xdr:grpSp>
    <xdr:clientData/>
  </xdr:twoCellAnchor>
  <xdr:oneCellAnchor>
    <xdr:from>
      <xdr:col>1</xdr:col>
      <xdr:colOff>178435</xdr:colOff>
      <xdr:row>7</xdr:row>
      <xdr:rowOff>220980</xdr:rowOff>
    </xdr:from>
    <xdr:ext cx="7080885" cy="427355"/>
    <xdr:sp>
      <xdr:nvSpPr>
        <xdr:cNvPr id="115" name="矩形 114"/>
        <xdr:cNvSpPr/>
      </xdr:nvSpPr>
      <xdr:spPr>
        <a:xfrm>
          <a:off x="340360" y="1325880"/>
          <a:ext cx="7080885" cy="427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sp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2000" b="1">
              <a:solidFill>
                <a:schemeClr val="bg1">
                  <a:lumMod val="50000"/>
                </a:schemeClr>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工地施工项目考勤表</a:t>
          </a:r>
          <a:endParaRPr lang="zh-CN" altLang="en-US" sz="2000" b="1">
            <a:solidFill>
              <a:schemeClr val="bg1">
                <a:lumMod val="50000"/>
              </a:schemeClr>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clientData/>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12</xdr:col>
      <xdr:colOff>266700</xdr:colOff>
      <xdr:row>0</xdr:row>
      <xdr:rowOff>142875</xdr:rowOff>
    </xdr:from>
    <xdr:to>
      <xdr:col>13</xdr:col>
      <xdr:colOff>514350</xdr:colOff>
      <xdr:row>3</xdr:row>
      <xdr:rowOff>48895</xdr:rowOff>
    </xdr:to>
    <xdr:grpSp>
      <xdr:nvGrpSpPr>
        <xdr:cNvPr id="10" name="组合 9">
          <a:hlinkClick xmlns:r="http://schemas.openxmlformats.org/officeDocument/2006/relationships" r:id="rId1"/>
        </xdr:cNvPr>
        <xdr:cNvGrpSpPr/>
      </xdr:nvGrpSpPr>
      <xdr:grpSpPr>
        <a:xfrm>
          <a:off x="9680575" y="142875"/>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7" name="流程图: 终止 6">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11</xdr:col>
      <xdr:colOff>266700</xdr:colOff>
      <xdr:row>0</xdr:row>
      <xdr:rowOff>222250</xdr:rowOff>
    </xdr:from>
    <xdr:to>
      <xdr:col>12</xdr:col>
      <xdr:colOff>514350</xdr:colOff>
      <xdr:row>2</xdr:row>
      <xdr:rowOff>64770</xdr:rowOff>
    </xdr:to>
    <xdr:grpSp>
      <xdr:nvGrpSpPr>
        <xdr:cNvPr id="2" name="组合 1">
          <a:hlinkClick xmlns:r="http://schemas.openxmlformats.org/officeDocument/2006/relationships" r:id="rId1"/>
        </xdr:cNvPr>
        <xdr:cNvGrpSpPr/>
      </xdr:nvGrpSpPr>
      <xdr:grpSpPr>
        <a:xfrm>
          <a:off x="8791575" y="22225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277495</xdr:colOff>
      <xdr:row>0</xdr:row>
      <xdr:rowOff>177800</xdr:rowOff>
    </xdr:from>
    <xdr:to>
      <xdr:col>13</xdr:col>
      <xdr:colOff>533400</xdr:colOff>
      <xdr:row>2</xdr:row>
      <xdr:rowOff>109220</xdr:rowOff>
    </xdr:to>
    <xdr:grpSp>
      <xdr:nvGrpSpPr>
        <xdr:cNvPr id="2" name="组合 1">
          <a:hlinkClick xmlns:r="http://schemas.openxmlformats.org/officeDocument/2006/relationships" r:id="rId1"/>
        </xdr:cNvPr>
        <xdr:cNvGrpSpPr/>
      </xdr:nvGrpSpPr>
      <xdr:grpSpPr>
        <a:xfrm>
          <a:off x="9637395" y="17780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43</xdr:col>
      <xdr:colOff>200025</xdr:colOff>
      <xdr:row>0</xdr:row>
      <xdr:rowOff>196850</xdr:rowOff>
    </xdr:from>
    <xdr:to>
      <xdr:col>44</xdr:col>
      <xdr:colOff>447675</xdr:colOff>
      <xdr:row>2</xdr:row>
      <xdr:rowOff>369570</xdr:rowOff>
    </xdr:to>
    <xdr:grpSp>
      <xdr:nvGrpSpPr>
        <xdr:cNvPr id="2" name="组合 1">
          <a:hlinkClick xmlns:r="http://schemas.openxmlformats.org/officeDocument/2006/relationships" r:id="rId1"/>
        </xdr:cNvPr>
        <xdr:cNvGrpSpPr/>
      </xdr:nvGrpSpPr>
      <xdr:grpSpPr>
        <a:xfrm>
          <a:off x="16882745" y="19685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6827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xdr:from>
      <xdr:col>43</xdr:col>
      <xdr:colOff>0</xdr:colOff>
      <xdr:row>0</xdr:row>
      <xdr:rowOff>0</xdr:rowOff>
    </xdr:from>
    <xdr:to>
      <xdr:col>44</xdr:col>
      <xdr:colOff>247650</xdr:colOff>
      <xdr:row>2</xdr:row>
      <xdr:rowOff>172720</xdr:rowOff>
    </xdr:to>
    <xdr:grpSp>
      <xdr:nvGrpSpPr>
        <xdr:cNvPr id="2" name="组合 1">
          <a:hlinkClick xmlns:r="http://schemas.openxmlformats.org/officeDocument/2006/relationships" r:id="rId1"/>
        </xdr:cNvPr>
        <xdr:cNvGrpSpPr/>
      </xdr:nvGrpSpPr>
      <xdr:grpSpPr>
        <a:xfrm>
          <a:off x="16568420" y="0"/>
          <a:ext cx="933450" cy="922020"/>
          <a:chOff x="15450" y="285"/>
          <a:chExt cx="1470" cy="1442"/>
        </a:xfrm>
      </xdr:grpSpPr>
      <xdr:grpSp>
        <xdr:nvGrpSpPr>
          <xdr:cNvPr id="3" name="组合 2"/>
          <xdr:cNvGrpSpPr/>
        </xdr:nvGrpSpPr>
        <xdr:grpSpPr>
          <a:xfrm rot="0">
            <a:off x="15450" y="285"/>
            <a:ext cx="1471" cy="1442"/>
            <a:chOff x="6705" y="2625"/>
            <a:chExt cx="1814" cy="1782"/>
          </a:xfrm>
        </xdr:grpSpPr>
        <xdr:sp>
          <xdr:nvSpPr>
            <xdr:cNvPr id="4" name="椭圆 3"/>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5" name="椭圆 4">
              <a:hlinkClick xmlns:r="http://schemas.openxmlformats.org/officeDocument/2006/relationships" r:id="rId1"/>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6" name="流程图: 终止 5">
            <a:hlinkClick xmlns:r="http://schemas.openxmlformats.org/officeDocument/2006/relationships" r:id="rId1"/>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xdr:from>
      <xdr:col>0</xdr:col>
      <xdr:colOff>635</xdr:colOff>
      <xdr:row>0</xdr:row>
      <xdr:rowOff>635</xdr:rowOff>
    </xdr:from>
    <xdr:to>
      <xdr:col>13</xdr:col>
      <xdr:colOff>443230</xdr:colOff>
      <xdr:row>59</xdr:row>
      <xdr:rowOff>68580</xdr:rowOff>
    </xdr:to>
    <xdr:grpSp>
      <xdr:nvGrpSpPr>
        <xdr:cNvPr id="2" name="组合 1"/>
        <xdr:cNvGrpSpPr/>
      </xdr:nvGrpSpPr>
      <xdr:grpSpPr>
        <a:xfrm>
          <a:off x="635" y="635"/>
          <a:ext cx="9987915" cy="11945620"/>
          <a:chOff x="107" y="-10"/>
          <a:chExt cx="15730" cy="18813"/>
        </a:xfrm>
      </xdr:grpSpPr>
      <xdr:grpSp>
        <xdr:nvGrpSpPr>
          <xdr:cNvPr id="3" name="组合 2"/>
          <xdr:cNvGrpSpPr/>
        </xdr:nvGrpSpPr>
        <xdr:grpSpPr>
          <a:xfrm>
            <a:off x="107" y="-10"/>
            <a:ext cx="15730" cy="18813"/>
            <a:chOff x="1929" y="691"/>
            <a:chExt cx="15702" cy="18813"/>
          </a:xfrm>
        </xdr:grpSpPr>
        <xdr:sp>
          <xdr:nvSpPr>
            <xdr:cNvPr id="4" name="矩形 1"/>
            <xdr:cNvSpPr/>
          </xdr:nvSpPr>
          <xdr:spPr>
            <a:xfrm>
              <a:off x="1955" y="691"/>
              <a:ext cx="15676" cy="18813"/>
            </a:xfrm>
            <a:prstGeom prst="rect">
              <a:avLst/>
            </a:prstGeom>
            <a:solidFill>
              <a:schemeClr val="bg1"/>
            </a:solidFill>
            <a:ln>
              <a:noFill/>
            </a:ln>
            <a:effectLst>
              <a:outerShdw blurRad="127000" sx="101000" sy="101000" algn="ctr" rotWithShape="0">
                <a:schemeClr val="bg1">
                  <a:lumMod val="75000"/>
                  <a:alpha val="30000"/>
                </a:schemeClr>
              </a:outerShdw>
            </a:effectLst>
          </xdr:spPr>
          <xdr:style>
            <a:lnRef idx="2">
              <a:schemeClr val="accent1">
                <a:shade val="50000"/>
              </a:schemeClr>
            </a:lnRef>
            <a:fillRef idx="1">
              <a:schemeClr val="accent1"/>
            </a:fillRef>
            <a:effectRef idx="0">
              <a:schemeClr val="accent1"/>
            </a:effectRef>
            <a:fontRef idx="minor">
              <a:schemeClr val="lt1"/>
            </a:fontRef>
          </xdr:style>
        </xdr:sp>
        <xdr:pic>
          <xdr:nvPicPr>
            <xdr:cNvPr id="5" name="图片 4"/>
            <xdr:cNvPicPr>
              <a:picLocks noChangeAspect="1"/>
            </xdr:cNvPicPr>
          </xdr:nvPicPr>
          <xdr:blipFill>
            <a:blip r:embed="rId1"/>
            <a:stretch>
              <a:fillRect/>
            </a:stretch>
          </xdr:blipFill>
          <xdr:spPr>
            <a:xfrm>
              <a:off x="2612" y="7630"/>
              <a:ext cx="5350" cy="1847"/>
            </a:xfrm>
            <a:prstGeom prst="rect">
              <a:avLst/>
            </a:prstGeom>
            <a:noFill/>
            <a:ln w="9525">
              <a:noFill/>
            </a:ln>
          </xdr:spPr>
        </xdr:pic>
        <xdr:grpSp>
          <xdr:nvGrpSpPr>
            <xdr:cNvPr id="6" name="组合 102"/>
            <xdr:cNvGrpSpPr/>
          </xdr:nvGrpSpPr>
          <xdr:grpSpPr>
            <a:xfrm rot="0">
              <a:off x="1929" y="1552"/>
              <a:ext cx="7686" cy="1159"/>
              <a:chOff x="-48" y="701"/>
              <a:chExt cx="6845" cy="1248"/>
            </a:xfrm>
          </xdr:grpSpPr>
          <xdr:sp>
            <xdr:nvSpPr>
              <xdr:cNvPr id="7" name="矩形 6"/>
              <xdr:cNvSpPr/>
            </xdr:nvSpPr>
            <xdr:spPr>
              <a:xfrm>
                <a:off x="-48" y="717"/>
                <a:ext cx="170" cy="737"/>
              </a:xfrm>
              <a:prstGeom prst="rect">
                <a:avLst/>
              </a:prstGeom>
              <a:solidFill>
                <a:srgbClr val="FF2832"/>
              </a:solidFill>
              <a:ln>
                <a:noFill/>
              </a:ln>
            </xdr:spPr>
            <xdr:style>
              <a:lnRef idx="2">
                <a:schemeClr val="accent1">
                  <a:shade val="50000"/>
                </a:schemeClr>
              </a:lnRef>
              <a:fillRef idx="1">
                <a:schemeClr val="accent1"/>
              </a:fillRef>
              <a:effectRef idx="0">
                <a:schemeClr val="accent1"/>
              </a:effectRef>
              <a:fontRef idx="minor">
                <a:schemeClr val="lt1"/>
              </a:fontRef>
            </xdr:style>
          </xdr:sp>
          <xdr:sp>
            <xdr:nvSpPr>
              <xdr:cNvPr id="8" name="文本框 7"/>
              <xdr:cNvSpPr txBox="1"/>
            </xdr:nvSpPr>
            <xdr:spPr>
              <a:xfrm>
                <a:off x="166" y="701"/>
                <a:ext cx="6631" cy="1036"/>
              </a:xfrm>
              <a:prstGeom prst="rect">
                <a:avLst/>
              </a:prstGeom>
              <a:noFill/>
            </xdr:spPr>
            <xdr:txBody>
              <a:bodyPr wrap="square" rtlCol="0">
                <a:no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zh-CN" altLang="en-US" sz="26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表格</a:t>
                </a:r>
                <a:r>
                  <a:rPr lang="en-US" altLang="zh-CN" sz="26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模板使用说明</a:t>
                </a:r>
                <a:endParaRPr lang="en-US" altLang="zh-CN" sz="2600" kern="100">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sp>
            <xdr:nvSpPr>
              <xdr:cNvPr id="9" name="文本框 8"/>
              <xdr:cNvSpPr txBox="1"/>
            </xdr:nvSpPr>
            <xdr:spPr>
              <a:xfrm>
                <a:off x="74" y="1481"/>
                <a:ext cx="5912" cy="468"/>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sz="1200" kern="1200">
                    <a:solidFill>
                      <a:srgbClr val="222222">
                        <a:alpha val="60000"/>
                      </a:srgbClr>
                    </a:solidFill>
                    <a:latin typeface="黑体" panose="02010609060101010101" charset="-122"/>
                    <a:ea typeface="黑体" panose="02010609060101010101" charset="-122"/>
                    <a:cs typeface="Times New Roman" panose="02020603050405020304" pitchFamily="12"/>
                    <a:sym typeface="Times New Roman" panose="02020603050405020304" pitchFamily="12"/>
                  </a:rPr>
                  <a:t>（本页为说明页，用户使用模板时可删除本页内容）</a:t>
                </a:r>
                <a:endParaRPr lang="en-US" altLang="zh-CN" sz="1200" kern="1200">
                  <a:solidFill>
                    <a:srgbClr val="222222">
                      <a:alpha val="60000"/>
                    </a:srgbClr>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grpSp>
        <xdr:grpSp>
          <xdr:nvGrpSpPr>
            <xdr:cNvPr id="10" name="组合 9"/>
            <xdr:cNvGrpSpPr/>
          </xdr:nvGrpSpPr>
          <xdr:grpSpPr>
            <a:xfrm rot="0">
              <a:off x="2453" y="2975"/>
              <a:ext cx="5363" cy="1090"/>
              <a:chOff x="1212" y="2209"/>
              <a:chExt cx="4839" cy="1158"/>
            </a:xfrm>
          </xdr:grpSpPr>
          <xdr:sp>
            <xdr:nvSpPr>
              <xdr:cNvPr id="11" name="文本框 10"/>
              <xdr:cNvSpPr txBox="1"/>
            </xdr:nvSpPr>
            <xdr:spPr>
              <a:xfrm>
                <a:off x="1212" y="2209"/>
                <a:ext cx="1555" cy="1158"/>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sz="3800" b="1" kern="1200">
                    <a:solidFill>
                      <a:srgbClr val="FF2832"/>
                    </a:solidFill>
                    <a:latin typeface="黑体" panose="02010609060101010101" charset="-122"/>
                    <a:ea typeface="黑体" panose="02010609060101010101" charset="-122"/>
                    <a:cs typeface="Times New Roman" panose="02020603050405020304" pitchFamily="12"/>
                    <a:sym typeface="Times New Roman" panose="02020603050405020304" pitchFamily="12"/>
                  </a:rPr>
                  <a:t>01</a:t>
                </a:r>
                <a:endParaRPr lang="en-US" altLang="zh-CN" sz="3800" b="1" kern="1200">
                  <a:solidFill>
                    <a:srgbClr val="FF283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sp>
            <xdr:nvSpPr>
              <xdr:cNvPr id="12" name="文本框 11"/>
              <xdr:cNvSpPr txBox="1"/>
            </xdr:nvSpPr>
            <xdr:spPr>
              <a:xfrm>
                <a:off x="2218" y="2404"/>
                <a:ext cx="3833" cy="731"/>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buClrTx/>
                  <a:buSzTx/>
                  <a:buFontTx/>
                </a:pPr>
                <a:r>
                  <a:rPr lang="en-US" altLang="zh-CN" sz="22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基础操作</a:t>
                </a:r>
                <a:r>
                  <a:rPr lang="zh-CN" altLang="en-US" sz="22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指南</a:t>
                </a:r>
                <a:endParaRPr lang="en-US" altLang="zh-CN" sz="22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grpSp>
        <xdr:cxnSp>
          <xdr:nvCxnSpPr>
            <xdr:cNvPr id="13" name="直接连接符 12"/>
            <xdr:cNvCxnSpPr/>
          </xdr:nvCxnSpPr>
          <xdr:spPr>
            <a:xfrm>
              <a:off x="10789" y="3893"/>
              <a:ext cx="0" cy="14467"/>
            </a:xfrm>
            <a:prstGeom prst="line">
              <a:avLst/>
            </a:prstGeom>
            <a:ln w="9525">
              <a:solidFill>
                <a:srgbClr val="222222">
                  <a:alpha val="8000"/>
                </a:srgbClr>
              </a:solidFill>
            </a:ln>
          </xdr:spPr>
          <xdr:style>
            <a:lnRef idx="1">
              <a:schemeClr val="accent1"/>
            </a:lnRef>
            <a:fillRef idx="0">
              <a:schemeClr val="accent1"/>
            </a:fillRef>
            <a:effectRef idx="0">
              <a:schemeClr val="accent1"/>
            </a:effectRef>
            <a:fontRef idx="minor">
              <a:schemeClr val="tx1"/>
            </a:fontRef>
          </xdr:style>
        </xdr:cxnSp>
        <xdr:grpSp>
          <xdr:nvGrpSpPr>
            <xdr:cNvPr id="14" name="组合 13"/>
            <xdr:cNvGrpSpPr/>
          </xdr:nvGrpSpPr>
          <xdr:grpSpPr>
            <a:xfrm>
              <a:off x="11420" y="2991"/>
              <a:ext cx="5114" cy="2841"/>
              <a:chOff x="8438" y="3702"/>
              <a:chExt cx="4604" cy="2987"/>
            </a:xfrm>
          </xdr:grpSpPr>
          <xdr:cxnSp>
            <xdr:nvCxnSpPr>
              <xdr:cNvPr id="15" name="直接连接符 14"/>
              <xdr:cNvCxnSpPr/>
            </xdr:nvCxnSpPr>
            <xdr:spPr>
              <a:xfrm>
                <a:off x="8722" y="6083"/>
                <a:ext cx="4320" cy="0"/>
              </a:xfrm>
              <a:prstGeom prst="line">
                <a:avLst/>
              </a:prstGeom>
              <a:ln w="9525">
                <a:solidFill>
                  <a:srgbClr val="222222">
                    <a:alpha val="8000"/>
                  </a:srgbClr>
                </a:solidFill>
              </a:ln>
            </xdr:spPr>
            <xdr:style>
              <a:lnRef idx="1">
                <a:schemeClr val="accent1"/>
              </a:lnRef>
              <a:fillRef idx="0">
                <a:schemeClr val="accent1"/>
              </a:fillRef>
              <a:effectRef idx="0">
                <a:schemeClr val="accent1"/>
              </a:effectRef>
              <a:fontRef idx="minor">
                <a:schemeClr val="tx1"/>
              </a:fontRef>
            </xdr:style>
          </xdr:cxnSp>
          <xdr:grpSp>
            <xdr:nvGrpSpPr>
              <xdr:cNvPr id="16" name="组合 15"/>
              <xdr:cNvGrpSpPr/>
            </xdr:nvGrpSpPr>
            <xdr:grpSpPr>
              <a:xfrm rot="0">
                <a:off x="8438" y="3702"/>
                <a:ext cx="3264" cy="2987"/>
                <a:chOff x="10730" y="2878"/>
                <a:chExt cx="3249" cy="3025"/>
              </a:xfrm>
            </xdr:grpSpPr>
            <xdr:sp>
              <xdr:nvSpPr>
                <xdr:cNvPr id="17" name="文本框 16"/>
                <xdr:cNvSpPr txBox="1"/>
              </xdr:nvSpPr>
              <xdr:spPr>
                <a:xfrm>
                  <a:off x="10892" y="4279"/>
                  <a:ext cx="1702" cy="463"/>
                </a:xfrm>
                <a:prstGeom prst="rect">
                  <a:avLst/>
                </a:prstGeom>
                <a:noFill/>
              </xdr:spPr>
              <xdr:txBody>
                <a:bodyPr wrap="square" rtlCol="0">
                  <a:no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sz="900" kern="1200">
                      <a:solidFill>
                        <a:srgbClr val="222222">
                          <a:alpha val="60000"/>
                        </a:srgbClr>
                      </a:solidFill>
                      <a:latin typeface="黑体" panose="02010609060101010101" charset="-122"/>
                      <a:ea typeface="黑体" panose="02010609060101010101" charset="-122"/>
                      <a:cs typeface="Times New Roman" panose="02020603050405020304" pitchFamily="12"/>
                      <a:sym typeface="Times New Roman" panose="02020603050405020304" pitchFamily="12"/>
                    </a:rPr>
                    <a:t>中文｜字体名称</a:t>
                  </a:r>
                  <a:endParaRPr lang="en-US" altLang="zh-CN" sz="900" kern="1200">
                    <a:solidFill>
                      <a:srgbClr val="222222">
                        <a:alpha val="60000"/>
                      </a:srgbClr>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sp>
              <xdr:nvSpPr>
                <xdr:cNvPr id="18" name="文本框 17"/>
                <xdr:cNvSpPr txBox="1"/>
              </xdr:nvSpPr>
              <xdr:spPr>
                <a:xfrm>
                  <a:off x="10859" y="4677"/>
                  <a:ext cx="3050" cy="487"/>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zh-CN" altLang="en-US" sz="1200" kern="100">
                      <a:solidFill>
                        <a:sysClr val="windowText" lastClr="000000"/>
                      </a:solidFill>
                      <a:latin typeface="汉仪君黑-55W" panose="00020600040101010101" charset="-122"/>
                      <a:ea typeface="宋体" panose="02010600030101010101" pitchFamily="7" charset="-122"/>
                      <a:cs typeface="汉仪君黑-55W" panose="00020600040101010101" charset="-122"/>
                      <a:sym typeface="Times New Roman" panose="02020603050405020304" pitchFamily="12"/>
                    </a:rPr>
                    <a:t>思源黑体 Bold</a:t>
                  </a:r>
                  <a:endParaRPr lang="zh-CN" altLang="en-US" sz="1200" kern="100">
                    <a:solidFill>
                      <a:sysClr val="windowText" lastClr="000000"/>
                    </a:solidFill>
                    <a:latin typeface="汉仪君黑-55W" panose="00020600040101010101" charset="-122"/>
                    <a:ea typeface="宋体" panose="02010600030101010101" pitchFamily="7" charset="-122"/>
                    <a:cs typeface="汉仪君黑-55W" panose="00020600040101010101" charset="-122"/>
                    <a:sym typeface="Times New Roman" panose="02020603050405020304" pitchFamily="12"/>
                  </a:endParaRPr>
                </a:p>
              </xdr:txBody>
            </xdr:sp>
            <xdr:grpSp>
              <xdr:nvGrpSpPr>
                <xdr:cNvPr id="19" name="组合 18"/>
                <xdr:cNvGrpSpPr/>
              </xdr:nvGrpSpPr>
              <xdr:grpSpPr>
                <a:xfrm rot="0">
                  <a:off x="10730" y="2878"/>
                  <a:ext cx="3249" cy="1227"/>
                  <a:chOff x="1046" y="2210"/>
                  <a:chExt cx="3249" cy="1227"/>
                </a:xfrm>
              </xdr:grpSpPr>
              <xdr:sp>
                <xdr:nvSpPr>
                  <xdr:cNvPr id="20" name="文本框 19"/>
                  <xdr:cNvSpPr txBox="1"/>
                </xdr:nvSpPr>
                <xdr:spPr>
                  <a:xfrm>
                    <a:off x="1046" y="2210"/>
                    <a:ext cx="1505" cy="1227"/>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sz="3800" b="1" kern="1200">
                        <a:solidFill>
                          <a:srgbClr val="FF2832"/>
                        </a:solidFill>
                        <a:latin typeface="黑体" panose="02010609060101010101" charset="-122"/>
                        <a:ea typeface="黑体" panose="02010609060101010101" charset="-122"/>
                        <a:cs typeface="Times New Roman" panose="02020603050405020304" pitchFamily="12"/>
                        <a:sym typeface="Times New Roman" panose="02020603050405020304" pitchFamily="12"/>
                      </a:rPr>
                      <a:t>02</a:t>
                    </a:r>
                    <a:endParaRPr lang="en-US" altLang="zh-CN" sz="3800" b="1" kern="1200">
                      <a:solidFill>
                        <a:srgbClr val="FF283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sp>
                <xdr:nvSpPr>
                  <xdr:cNvPr id="21" name="文本框 20"/>
                  <xdr:cNvSpPr txBox="1"/>
                </xdr:nvSpPr>
                <xdr:spPr>
                  <a:xfrm>
                    <a:off x="2013" y="2404"/>
                    <a:ext cx="2282" cy="734"/>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sz="22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字体说明</a:t>
                    </a:r>
                    <a:endParaRPr lang="en-US" altLang="zh-CN" sz="22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grpSp>
            <xdr:sp>
              <xdr:nvSpPr>
                <xdr:cNvPr id="44" name="文本框 43"/>
                <xdr:cNvSpPr txBox="1"/>
              </xdr:nvSpPr>
              <xdr:spPr>
                <a:xfrm>
                  <a:off x="10846" y="5414"/>
                  <a:ext cx="3048" cy="489"/>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zh-CN" altLang="en-US" sz="1200" kern="100">
                      <a:solidFill>
                        <a:sysClr val="windowText" lastClr="000000"/>
                      </a:solidFill>
                      <a:latin typeface="汉仪君黑-55W" panose="00020600040101010101" charset="-122"/>
                      <a:ea typeface="宋体" panose="02010600030101010101" pitchFamily="7" charset="-122"/>
                      <a:cs typeface="汉仪君黑-55W" panose="00020600040101010101" charset="-122"/>
                      <a:sym typeface="Times New Roman" panose="02020603050405020304" pitchFamily="12"/>
                    </a:rPr>
                    <a:t>思源黑体 Light</a:t>
                  </a:r>
                  <a:endParaRPr lang="zh-CN" altLang="en-US" sz="1200" kern="100">
                    <a:solidFill>
                      <a:sysClr val="windowText" lastClr="000000"/>
                    </a:solidFill>
                    <a:latin typeface="汉仪君黑-55W" panose="00020600040101010101" charset="-122"/>
                    <a:ea typeface="宋体" panose="02010600030101010101" pitchFamily="7" charset="-122"/>
                    <a:cs typeface="汉仪君黑-55W" panose="00020600040101010101" charset="-122"/>
                    <a:sym typeface="Times New Roman" panose="02020603050405020304" pitchFamily="12"/>
                  </a:endParaRPr>
                </a:p>
              </xdr:txBody>
            </xdr:sp>
          </xdr:grpSp>
        </xdr:grpSp>
        <xdr:grpSp>
          <xdr:nvGrpSpPr>
            <xdr:cNvPr id="22" name="组合 21"/>
            <xdr:cNvGrpSpPr/>
          </xdr:nvGrpSpPr>
          <xdr:grpSpPr>
            <a:xfrm>
              <a:off x="11384" y="9898"/>
              <a:ext cx="5115" cy="4220"/>
              <a:chOff x="8432" y="9476"/>
              <a:chExt cx="4625" cy="4444"/>
            </a:xfrm>
          </xdr:grpSpPr>
          <xdr:grpSp>
            <xdr:nvGrpSpPr>
              <xdr:cNvPr id="23" name="组合 61"/>
              <xdr:cNvGrpSpPr/>
            </xdr:nvGrpSpPr>
            <xdr:grpSpPr>
              <a:xfrm rot="0">
                <a:off x="8434" y="9476"/>
                <a:ext cx="3323" cy="1212"/>
                <a:chOff x="1213" y="2210"/>
                <a:chExt cx="3309" cy="1228"/>
              </a:xfrm>
            </xdr:grpSpPr>
            <xdr:sp>
              <xdr:nvSpPr>
                <xdr:cNvPr id="24" name="文本框 23"/>
                <xdr:cNvSpPr txBox="1"/>
              </xdr:nvSpPr>
              <xdr:spPr>
                <a:xfrm>
                  <a:off x="1213" y="2210"/>
                  <a:ext cx="1554" cy="1228"/>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sz="3800" b="1" kern="1200">
                      <a:solidFill>
                        <a:srgbClr val="FF2832"/>
                      </a:solidFill>
                      <a:latin typeface="黑体" panose="02010609060101010101" charset="-122"/>
                      <a:ea typeface="黑体" panose="02010609060101010101" charset="-122"/>
                      <a:cs typeface="Times New Roman" panose="02020603050405020304" pitchFamily="12"/>
                      <a:sym typeface="Times New Roman" panose="02020603050405020304" pitchFamily="12"/>
                    </a:rPr>
                    <a:t>03</a:t>
                  </a:r>
                  <a:endParaRPr lang="en-US" altLang="zh-CN" sz="3800" b="1" kern="1200">
                    <a:solidFill>
                      <a:srgbClr val="FF283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sp>
              <xdr:nvSpPr>
                <xdr:cNvPr id="25" name="文本框 24"/>
                <xdr:cNvSpPr txBox="1"/>
              </xdr:nvSpPr>
              <xdr:spPr>
                <a:xfrm>
                  <a:off x="2236" y="2404"/>
                  <a:ext cx="2286" cy="734"/>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sz="22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素材说明</a:t>
                  </a:r>
                  <a:endParaRPr lang="en-US" altLang="zh-CN" sz="2200"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grpSp>
          <xdr:grpSp>
            <xdr:nvGrpSpPr>
              <xdr:cNvPr id="26" name="组合 69"/>
              <xdr:cNvGrpSpPr/>
            </xdr:nvGrpSpPr>
            <xdr:grpSpPr>
              <a:xfrm rot="0">
                <a:off x="8439" y="10825"/>
                <a:ext cx="4614" cy="1861"/>
                <a:chOff x="7153" y="3565"/>
                <a:chExt cx="4598" cy="1881"/>
              </a:xfrm>
            </xdr:grpSpPr>
            <xdr:sp>
              <xdr:nvSpPr>
                <xdr:cNvPr id="27" name="文本框 26"/>
                <xdr:cNvSpPr txBox="1"/>
              </xdr:nvSpPr>
              <xdr:spPr>
                <a:xfrm>
                  <a:off x="7157" y="3565"/>
                  <a:ext cx="1289" cy="431"/>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图片：</a:t>
                  </a:r>
                  <a:endParaRPr lang="en-US" altLang="zh-CN"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sp>
              <xdr:nvSpPr>
                <xdr:cNvPr id="28" name="文本框 27"/>
                <xdr:cNvSpPr txBox="1"/>
              </xdr:nvSpPr>
              <xdr:spPr>
                <a:xfrm>
                  <a:off x="7153" y="4028"/>
                  <a:ext cx="4598" cy="1418"/>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fontAlgn="t">
                    <a:lnSpc>
                      <a:spcPct val="100000"/>
                    </a:lnSpc>
                  </a:pP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模板中使用的图片来源于【稻壳图标】，该图片具有CC0共享协议，您可在遵循CC0共享协议的情况下使用。</a:t>
                  </a: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xdr:txBody>
            </xdr:sp>
          </xdr:grpSp>
          <xdr:grpSp>
            <xdr:nvGrpSpPr>
              <xdr:cNvPr id="29" name="组合 77"/>
              <xdr:cNvGrpSpPr/>
            </xdr:nvGrpSpPr>
            <xdr:grpSpPr>
              <a:xfrm rot="0">
                <a:off x="8432" y="12608"/>
                <a:ext cx="4625" cy="1312"/>
                <a:chOff x="7146" y="5903"/>
                <a:chExt cx="4609" cy="1330"/>
              </a:xfrm>
            </xdr:grpSpPr>
            <xdr:sp>
              <xdr:nvSpPr>
                <xdr:cNvPr id="30" name="文本框 29"/>
                <xdr:cNvSpPr txBox="1"/>
              </xdr:nvSpPr>
              <xdr:spPr>
                <a:xfrm>
                  <a:off x="7171" y="5903"/>
                  <a:ext cx="1287" cy="431"/>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rPr>
                    <a:t>素材：</a:t>
                  </a:r>
                  <a:endParaRPr lang="en-US" altLang="zh-CN" b="1" kern="1200">
                    <a:solidFill>
                      <a:srgbClr val="222222"/>
                    </a:solidFill>
                    <a:latin typeface="黑体" panose="02010609060101010101" charset="-122"/>
                    <a:ea typeface="黑体" panose="02010609060101010101" charset="-122"/>
                    <a:cs typeface="Times New Roman" panose="02020603050405020304" pitchFamily="12"/>
                    <a:sym typeface="Times New Roman" panose="02020603050405020304" pitchFamily="12"/>
                  </a:endParaRPr>
                </a:p>
              </xdr:txBody>
            </xdr:sp>
            <xdr:sp>
              <xdr:nvSpPr>
                <xdr:cNvPr id="31" name="文本框 30"/>
                <xdr:cNvSpPr txBox="1"/>
              </xdr:nvSpPr>
              <xdr:spPr>
                <a:xfrm>
                  <a:off x="7146" y="6322"/>
                  <a:ext cx="4609" cy="911"/>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fontAlgn="t">
                    <a:lnSpc>
                      <a:spcPct val="100000"/>
                    </a:lnSpc>
                  </a:pP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模板中使用的素材来源于【网站名称】，该图片具有CC0共享协议，您可在遵循CC0共享协议的情况下使用。</a:t>
                  </a: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xdr:txBody>
            </xdr:sp>
          </xdr:grpSp>
        </xdr:grpSp>
        <xdr:grpSp>
          <xdr:nvGrpSpPr>
            <xdr:cNvPr id="32" name="组合 69"/>
            <xdr:cNvGrpSpPr/>
          </xdr:nvGrpSpPr>
          <xdr:grpSpPr>
            <a:xfrm rot="0">
              <a:off x="2563" y="4290"/>
              <a:ext cx="5175" cy="941"/>
              <a:chOff x="7139" y="3569"/>
              <a:chExt cx="4652" cy="1008"/>
            </a:xfrm>
          </xdr:grpSpPr>
          <xdr:sp>
            <xdr:nvSpPr>
              <xdr:cNvPr id="33" name="文本框 32"/>
              <xdr:cNvSpPr txBox="1"/>
            </xdr:nvSpPr>
            <xdr:spPr>
              <a:xfrm>
                <a:off x="7139" y="3569"/>
                <a:ext cx="3308" cy="441"/>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b="1" kern="1200">
                    <a:solidFill>
                      <a:srgbClr val="222222"/>
                    </a:solidFill>
                    <a:latin typeface="黑体" panose="02010609060101010101" charset="-122"/>
                    <a:ea typeface="黑体" panose="02010609060101010101" charset="-122"/>
                    <a:cs typeface="黑体" panose="02010609060101010101" charset="-122"/>
                    <a:sym typeface="Times New Roman" panose="02020603050405020304" pitchFamily="12"/>
                  </a:rPr>
                  <a:t>· </a:t>
                </a:r>
                <a:r>
                  <a:rPr lang="zh-CN" altLang="en-US" b="1" kern="1200">
                    <a:solidFill>
                      <a:srgbClr val="222222"/>
                    </a:solidFill>
                    <a:latin typeface="黑体" panose="02010609060101010101" charset="-122"/>
                    <a:ea typeface="黑体" panose="02010609060101010101" charset="-122"/>
                    <a:cs typeface="黑体" panose="02010609060101010101" charset="-122"/>
                    <a:sym typeface="Times New Roman" panose="02020603050405020304" pitchFamily="12"/>
                  </a:rPr>
                  <a:t>如何撤销工作表保护？</a:t>
                </a:r>
                <a:endParaRPr lang="en-US" altLang="zh-CN" kern="100">
                  <a:latin typeface="黑体" panose="02010609060101010101" charset="-122"/>
                  <a:ea typeface="黑体" panose="02010609060101010101" charset="-122"/>
                  <a:cs typeface="黑体" panose="02010609060101010101" charset="-122"/>
                  <a:sym typeface="Times New Roman" panose="02020603050405020304" pitchFamily="12"/>
                </a:endParaRPr>
              </a:p>
            </xdr:txBody>
          </xdr:sp>
          <xdr:sp>
            <xdr:nvSpPr>
              <xdr:cNvPr id="34" name="文本框 33"/>
              <xdr:cNvSpPr txBox="1"/>
            </xdr:nvSpPr>
            <xdr:spPr>
              <a:xfrm>
                <a:off x="7197" y="3960"/>
                <a:ext cx="4594" cy="617"/>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fontAlgn="t">
                  <a:lnSpc>
                    <a:spcPct val="100000"/>
                  </a:lnSpc>
                </a:pP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1</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选中对应工作表</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a:t>
                </a:r>
                <a:endPar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endParaRPr>
              </a:p>
              <a:p>
                <a:pPr marL="0" algn="l" eaLnBrk="1" fontAlgn="t">
                  <a:lnSpc>
                    <a:spcPct val="100000"/>
                  </a:lnSpc>
                </a:pP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2</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点击：「审阅---撤销工作表」保护</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a:t>
                </a:r>
                <a:endPar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endParaRPr>
              </a:p>
            </xdr:txBody>
          </xdr:sp>
        </xdr:grpSp>
        <xdr:grpSp>
          <xdr:nvGrpSpPr>
            <xdr:cNvPr id="35" name="组合 77"/>
            <xdr:cNvGrpSpPr/>
          </xdr:nvGrpSpPr>
          <xdr:grpSpPr>
            <a:xfrm rot="0">
              <a:off x="2545" y="6825"/>
              <a:ext cx="6112" cy="948"/>
              <a:chOff x="7127" y="5903"/>
              <a:chExt cx="5482" cy="1014"/>
            </a:xfrm>
          </xdr:grpSpPr>
          <xdr:sp>
            <xdr:nvSpPr>
              <xdr:cNvPr id="36" name="文本框 35"/>
              <xdr:cNvSpPr txBox="1"/>
            </xdr:nvSpPr>
            <xdr:spPr>
              <a:xfrm>
                <a:off x="7127" y="5903"/>
                <a:ext cx="2426" cy="438"/>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b="1" kern="1200">
                    <a:solidFill>
                      <a:srgbClr val="222222"/>
                    </a:solidFill>
                    <a:latin typeface="黑体" panose="02010609060101010101" charset="-122"/>
                    <a:ea typeface="黑体" panose="02010609060101010101" charset="-122"/>
                    <a:cs typeface="黑体" panose="02010609060101010101" charset="-122"/>
                    <a:sym typeface="Times New Roman" panose="02020603050405020304" pitchFamily="12"/>
                  </a:rPr>
                  <a:t>· </a:t>
                </a:r>
                <a:r>
                  <a:rPr lang="zh-CN" altLang="en-US" b="1" kern="1200">
                    <a:solidFill>
                      <a:srgbClr val="222222"/>
                    </a:solidFill>
                    <a:latin typeface="黑体" panose="02010609060101010101" charset="-122"/>
                    <a:ea typeface="黑体" panose="02010609060101010101" charset="-122"/>
                    <a:cs typeface="黑体" panose="02010609060101010101" charset="-122"/>
                    <a:sym typeface="Times New Roman" panose="02020603050405020304" pitchFamily="12"/>
                  </a:rPr>
                  <a:t>如何增加行数？</a:t>
                </a:r>
                <a:endParaRPr lang="en-US" altLang="zh-CN" kern="100">
                  <a:latin typeface="黑体" panose="02010609060101010101" charset="-122"/>
                  <a:ea typeface="黑体" panose="02010609060101010101" charset="-122"/>
                  <a:cs typeface="黑体" panose="02010609060101010101" charset="-122"/>
                  <a:sym typeface="Times New Roman" panose="02020603050405020304" pitchFamily="12"/>
                </a:endParaRPr>
              </a:p>
            </xdr:txBody>
          </xdr:sp>
          <xdr:sp>
            <xdr:nvSpPr>
              <xdr:cNvPr id="37" name="文本框 36"/>
              <xdr:cNvSpPr txBox="1"/>
            </xdr:nvSpPr>
            <xdr:spPr>
              <a:xfrm>
                <a:off x="7197" y="6292"/>
                <a:ext cx="5412" cy="625"/>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fontAlgn="t">
                  <a:lnSpc>
                    <a:spcPct val="100000"/>
                  </a:lnSpc>
                </a:pP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1</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、选中最后一行，鼠标放在选中区域右下角。</a:t>
                </a:r>
                <a:endPar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endParaRPr>
              </a:p>
              <a:p>
                <a:pPr marL="0" algn="l" eaLnBrk="1" fontAlgn="t">
                  <a:lnSpc>
                    <a:spcPct val="100000"/>
                  </a:lnSpc>
                </a:pP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2</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、当鼠标箭头变成黑色十字形时，点击鼠标左键下拉即可</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rPr>
                  <a:t>。</a:t>
                </a:r>
                <a:endPar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Times New Roman" panose="02020603050405020304" pitchFamily="12"/>
                </a:endParaRPr>
              </a:p>
            </xdr:txBody>
          </xdr:sp>
        </xdr:grpSp>
        <xdr:pic>
          <xdr:nvPicPr>
            <xdr:cNvPr id="38" name="图片 37" descr="WPS图片编辑4"/>
            <xdr:cNvPicPr>
              <a:picLocks noChangeAspect="1"/>
            </xdr:cNvPicPr>
          </xdr:nvPicPr>
          <xdr:blipFill>
            <a:blip r:embed="rId2"/>
            <a:stretch>
              <a:fillRect/>
            </a:stretch>
          </xdr:blipFill>
          <xdr:spPr>
            <a:xfrm>
              <a:off x="2738" y="5322"/>
              <a:ext cx="7079" cy="1043"/>
            </a:xfrm>
            <a:prstGeom prst="rect">
              <a:avLst/>
            </a:prstGeom>
            <a:effectLst>
              <a:outerShdw blurRad="38100" sx="101000" sy="101000" algn="ctr" rotWithShape="0">
                <a:schemeClr val="bg1">
                  <a:lumMod val="75000"/>
                  <a:alpha val="40000"/>
                </a:schemeClr>
              </a:outerShdw>
            </a:effectLst>
          </xdr:spPr>
        </xdr:pic>
        <xdr:sp>
          <xdr:nvSpPr>
            <xdr:cNvPr id="39" name="文本框 38"/>
            <xdr:cNvSpPr txBox="1"/>
          </xdr:nvSpPr>
          <xdr:spPr>
            <a:xfrm>
              <a:off x="2561" y="9631"/>
              <a:ext cx="4905" cy="394"/>
            </a:xfrm>
            <a:prstGeom prst="rect">
              <a:avLst/>
            </a:prstGeom>
            <a:noFill/>
          </xdr:spPr>
          <xdr:txBody>
            <a:bodyPr wrap="square" rtlCol="0">
              <a:spAutoFit/>
            </a:bodyPr>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a:r>
                <a:rPr lang="en-US" altLang="zh-CN" b="1" kern="1200">
                  <a:solidFill>
                    <a:srgbClr val="222222"/>
                  </a:solidFill>
                  <a:latin typeface="黑体" panose="02010609060101010101" charset="-122"/>
                  <a:ea typeface="黑体" panose="02010609060101010101" charset="-122"/>
                  <a:cs typeface="黑体" panose="02010609060101010101" charset="-122"/>
                  <a:sym typeface="Times New Roman" panose="02020603050405020304" pitchFamily="12"/>
                </a:rPr>
                <a:t>· </a:t>
              </a:r>
              <a:r>
                <a:rPr lang="zh-CN" altLang="en-US" b="1" kern="1200">
                  <a:solidFill>
                    <a:srgbClr val="222222"/>
                  </a:solidFill>
                  <a:latin typeface="黑体" panose="02010609060101010101" charset="-122"/>
                  <a:ea typeface="黑体" panose="02010609060101010101" charset="-122"/>
                  <a:cs typeface="黑体" panose="02010609060101010101" charset="-122"/>
                  <a:sym typeface="Times New Roman" panose="02020603050405020304" pitchFamily="12"/>
                </a:rPr>
                <a:t>请在此处输入表格使用说明问题。</a:t>
              </a:r>
              <a:endParaRPr lang="en-US" altLang="zh-CN" kern="100">
                <a:latin typeface="黑体" panose="02010609060101010101" charset="-122"/>
                <a:ea typeface="黑体" panose="02010609060101010101" charset="-122"/>
                <a:cs typeface="黑体" panose="02010609060101010101" charset="-122"/>
                <a:sym typeface="Times New Roman" panose="02020603050405020304" pitchFamily="12"/>
              </a:endParaRPr>
            </a:p>
          </xdr:txBody>
        </xdr:sp>
        <xdr:sp>
          <xdr:nvSpPr>
            <xdr:cNvPr id="40" name="文本框 39"/>
            <xdr:cNvSpPr txBox="1"/>
          </xdr:nvSpPr>
          <xdr:spPr>
            <a:xfrm>
              <a:off x="11421" y="8177"/>
              <a:ext cx="5188" cy="1519"/>
            </a:xfrm>
            <a:prstGeom prst="rect">
              <a:avLst/>
            </a:prstGeom>
            <a:noFill/>
          </xdr:spPr>
          <xdr:txBody>
            <a:bodyPr wrap="square" rtlCol="0">
              <a:spAutoFit/>
            </a:bodyPr>
            <a:lstStyle>
              <a:defPPr>
                <a:defRPr lang="zh-CN"/>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l" fontAlgn="auto">
                <a:lnSpc>
                  <a:spcPct val="150000"/>
                </a:lnSpc>
              </a:pPr>
              <a:r>
                <a:rPr lang="zh-CN" altLang="en-US" sz="700">
                  <a:solidFill>
                    <a:srgbClr val="222222">
                      <a:alpha val="60000"/>
                    </a:srgbClr>
                  </a:solidFill>
                  <a:latin typeface="黑体" panose="02010609060101010101" charset="-122"/>
                  <a:ea typeface="黑体" panose="02010609060101010101" charset="-122"/>
                  <a:cs typeface="黑体" panose="02010609060101010101" charset="-122"/>
                </a:rPr>
                <a:t>【说明】</a:t>
              </a:r>
              <a:endParaRPr lang="zh-CN" altLang="en-US" sz="700">
                <a:solidFill>
                  <a:srgbClr val="222222">
                    <a:alpha val="60000"/>
                  </a:srgbClr>
                </a:solidFill>
                <a:latin typeface="黑体" panose="02010609060101010101" charset="-122"/>
                <a:ea typeface="黑体" panose="02010609060101010101" charset="-122"/>
                <a:cs typeface="黑体" panose="02010609060101010101" charset="-122"/>
              </a:endParaRPr>
            </a:p>
            <a:p>
              <a:pPr marL="39370" algn="l" fontAlgn="auto">
                <a:lnSpc>
                  <a:spcPct val="200000"/>
                </a:lnSpc>
              </a:pPr>
              <a:r>
                <a:rPr sz="700">
                  <a:solidFill>
                    <a:srgbClr val="222222">
                      <a:alpha val="60000"/>
                    </a:srgbClr>
                  </a:solidFill>
                  <a:latin typeface="黑体" panose="02010609060101010101" charset="-122"/>
                  <a:ea typeface="黑体" panose="02010609060101010101" charset="-122"/>
                  <a:cs typeface="黑体" panose="02010609060101010101" charset="-122"/>
                  <a:sym typeface="+mn-ea"/>
                </a:rPr>
                <a:t>模板中使用的字体仅限于个人学习、研究或欣赏目的使用，如需商用请您自行向版权方购买、获取商用版权。</a:t>
              </a:r>
              <a:endParaRPr lang="zh-CN" altLang="en-US" sz="700">
                <a:solidFill>
                  <a:srgbClr val="222222">
                    <a:alpha val="60000"/>
                  </a:srgbClr>
                </a:solidFill>
                <a:latin typeface="黑体" panose="02010609060101010101" charset="-122"/>
                <a:ea typeface="黑体" panose="02010609060101010101" charset="-122"/>
                <a:cs typeface="黑体" panose="02010609060101010101" charset="-122"/>
                <a:sym typeface="+mn-ea"/>
              </a:endParaRPr>
            </a:p>
          </xdr:txBody>
        </xdr:sp>
      </xdr:grpSp>
      <xdr:sp>
        <xdr:nvSpPr>
          <xdr:cNvPr id="41" name="文本框 40"/>
          <xdr:cNvSpPr txBox="1"/>
        </xdr:nvSpPr>
        <xdr:spPr>
          <a:xfrm>
            <a:off x="751" y="9526"/>
            <a:ext cx="7403" cy="4745"/>
          </a:xfrm>
          <a:prstGeom prst="rect">
            <a:avLst/>
          </a:prstGeom>
          <a:noFill/>
        </xdr:spPr>
        <xdr:txBody>
          <a:bodyPr wrap="square" rtlCol="0"/>
          <a:lstStyle>
            <a:defPPr>
              <a:defRPr lang="zh-CN"/>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algn="l" eaLnBrk="1" fontAlgn="t">
              <a:lnSpc>
                <a:spcPct val="100000"/>
              </a:lnSpc>
            </a:pP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1、使用此表需先在《员工信息表》中录相关信息，便于后面各表格的使用。</a:t>
            </a: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endPar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2、1-12月的</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考勤</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表格中</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姓名</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实际出勤</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事假</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病假、缺勤、放假、</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和</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加班</a:t>
            </a: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是公式自动计 算无需录入，其它根据实际情况有序录入即可；</a:t>
            </a: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r>
              <a:rPr lang="en-US" altLang="zh-CN"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3</a:t>
            </a: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、《考勤结算表》中选择员工姓名，其它自动计算出该员工12个月的出勤情况；</a:t>
            </a: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a:p>
            <a:pPr marL="0" algn="l" eaLnBrk="1" fontAlgn="t">
              <a:lnSpc>
                <a:spcPct val="100000"/>
              </a:lnSpc>
            </a:pPr>
            <a:r>
              <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rPr>
              <a:t>5、《月份出勤统计》中选择月份即可，其它为公式自动计算；</a:t>
            </a:r>
            <a:endParaRPr lang="zh-CN" altLang="en-US" sz="900" kern="1200">
              <a:solidFill>
                <a:srgbClr val="222222">
                  <a:alpha val="60000"/>
                </a:srgbClr>
              </a:solidFill>
              <a:latin typeface="黑体" panose="02010609060101010101" charset="-122"/>
              <a:ea typeface="黑体" panose="02010609060101010101" charset="-122"/>
              <a:cs typeface="黑体" panose="02010609060101010101" charset="-122"/>
              <a:sym typeface="+mn-ea"/>
            </a:endParaRPr>
          </a:p>
        </xdr:txBody>
      </xdr:sp>
    </xdr:grpSp>
    <xdr:clientData/>
  </xdr:twoCellAnchor>
  <xdr:twoCellAnchor>
    <xdr:from>
      <xdr:col>13</xdr:col>
      <xdr:colOff>676275</xdr:colOff>
      <xdr:row>0</xdr:row>
      <xdr:rowOff>635</xdr:rowOff>
    </xdr:from>
    <xdr:to>
      <xdr:col>15</xdr:col>
      <xdr:colOff>238125</xdr:colOff>
      <xdr:row>5</xdr:row>
      <xdr:rowOff>55880</xdr:rowOff>
    </xdr:to>
    <xdr:grpSp>
      <xdr:nvGrpSpPr>
        <xdr:cNvPr id="45" name="组合 44">
          <a:hlinkClick xmlns:r="http://schemas.openxmlformats.org/officeDocument/2006/relationships" r:id="rId3"/>
        </xdr:cNvPr>
        <xdr:cNvGrpSpPr/>
      </xdr:nvGrpSpPr>
      <xdr:grpSpPr>
        <a:xfrm>
          <a:off x="10221595" y="635"/>
          <a:ext cx="933450" cy="922020"/>
          <a:chOff x="15450" y="285"/>
          <a:chExt cx="1470" cy="1442"/>
        </a:xfrm>
      </xdr:grpSpPr>
      <xdr:grpSp>
        <xdr:nvGrpSpPr>
          <xdr:cNvPr id="46" name="组合 45"/>
          <xdr:cNvGrpSpPr/>
        </xdr:nvGrpSpPr>
        <xdr:grpSpPr>
          <a:xfrm rot="0">
            <a:off x="15450" y="285"/>
            <a:ext cx="1471" cy="1442"/>
            <a:chOff x="6705" y="2625"/>
            <a:chExt cx="1814" cy="1782"/>
          </a:xfrm>
        </xdr:grpSpPr>
        <xdr:sp>
          <xdr:nvSpPr>
            <xdr:cNvPr id="47" name="椭圆 46"/>
            <xdr:cNvSpPr/>
          </xdr:nvSpPr>
          <xdr:spPr>
            <a:xfrm>
              <a:off x="6705" y="2625"/>
              <a:ext cx="1814" cy="1782"/>
            </a:xfrm>
            <a:prstGeom prst="ellipse">
              <a:avLst/>
            </a:prstGeom>
            <a:solidFill>
              <a:schemeClr val="bg1"/>
            </a:solidFill>
            <a:ln w="69850">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sp>
          <xdr:nvSpPr>
            <xdr:cNvPr id="48" name="椭圆 47">
              <a:hlinkClick xmlns:r="http://schemas.openxmlformats.org/officeDocument/2006/relationships" r:id="rId3"/>
            </xdr:cNvPr>
            <xdr:cNvSpPr/>
          </xdr:nvSpPr>
          <xdr:spPr>
            <a:xfrm>
              <a:off x="6904" y="2808"/>
              <a:ext cx="1417" cy="1417"/>
            </a:xfrm>
            <a:prstGeom prst="ellipse">
              <a:avLst/>
            </a:prstGeom>
            <a:noFill/>
            <a:ln w="69850">
              <a:gradFill>
                <a:gsLst>
                  <a:gs pos="0">
                    <a:srgbClr val="119352"/>
                  </a:gs>
                  <a:gs pos="100000">
                    <a:srgbClr val="FFF23F"/>
                  </a:gs>
                </a:gsLst>
                <a:lin ang="16200000" scaled="1"/>
              </a:gra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grpSp>
      <xdr:sp>
        <xdr:nvSpPr>
          <xdr:cNvPr id="49" name="流程图: 终止 48">
            <a:hlinkClick xmlns:r="http://schemas.openxmlformats.org/officeDocument/2006/relationships" r:id="rId3"/>
          </xdr:cNvPr>
          <xdr:cNvSpPr/>
        </xdr:nvSpPr>
        <xdr:spPr>
          <a:xfrm>
            <a:off x="15590" y="743"/>
            <a:ext cx="1191" cy="525"/>
          </a:xfrm>
          <a:prstGeom prst="flowChartTerminator">
            <a:avLst/>
          </a:prstGeom>
          <a:noFill/>
          <a:ln w="9525" cmpd="sng">
            <a:noFill/>
          </a:ln>
          <a:effectLst>
            <a:outerShdw blurRad="50800" dist="38100" dir="5400000" algn="t" rotWithShape="0">
              <a:prstClr val="black">
                <a:alpha val="40000"/>
              </a:prstClr>
            </a:outerShdw>
          </a:effectLst>
          <a:extLst>
            <a:ext uri="{909E8E84-426E-40DD-AFC4-6F175D3DCCD1}">
              <a14:hiddenFill xmlns:a14="http://schemas.microsoft.com/office/drawing/2010/main">
                <a:solidFill>
                  <a:srgbClr val="FFF23F"/>
                </a:solidFill>
              </a14:hiddenFill>
            </a:ext>
          </a:extLst>
        </xdr:spPr>
        <xdr:style>
          <a:lnRef idx="0">
            <a:scrgbClr r="0" g="0" b="0"/>
          </a:lnRef>
          <a:fillRef idx="0">
            <a:scrgbClr r="0" g="0" b="0"/>
          </a:fillRef>
          <a:effectRef idx="0">
            <a:scrgbClr r="0" g="0" b="0"/>
          </a:effectRef>
          <a:fontRef idx="minor">
            <a:schemeClr val="dk1"/>
          </a:fontRef>
        </xdr:style>
        <xdr:txBody>
          <a:bodyPr vertOverflow="overflow" horzOverflow="overflow"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ctr"/>
            <a:r>
              <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rPr>
              <a:t>返回</a:t>
            </a:r>
            <a:endParaRPr lang="zh-CN" altLang="en-US" sz="1400" b="1">
              <a:solidFill>
                <a:schemeClr val="tx1"/>
              </a:solidFill>
              <a:effectLst>
                <a:outerShdw blurRad="38100" dist="19050" dir="2700000" algn="tl" rotWithShape="0">
                  <a:schemeClr val="dk1">
                    <a:alpha val="40000"/>
                  </a:schemeClr>
                </a:outerShdw>
              </a:effectLst>
              <a:latin typeface="思源黑体 Bold" panose="020B0800000000000000" charset="-122"/>
              <a:ea typeface="思源黑体 Bold" panose="020B0800000000000000" charset="-122"/>
            </a:endParaRP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Administrator\&#26700;&#38754;\2018&#24180;7&#26376;&#31291;&#22771;&#20799;&#36164;&#26009;\&#26032;&#24314;&#25991;&#20214;&#22841;\&#36130;&#21153;&#31995;&#32479;&#20043;&#24212;&#25910;&#36134;&#27454;&#31649;&#29702;&#65288;VBA&#26597;&#35810;&#65289;.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IT\AppData\Roaming\Kingsoft\office6\templates\download\b5b59cc1-2b27-81b4-7192-d1d25f0aa205\&#24211;&#23384;&#34920;-&#36890;&#29992;1.et"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4180;&#24230;&#24037;&#36164;&#31649;&#29702;&#31995;&#32479;-&#24037;&#22320;&#26045;&#24037;&#24180;&#24230;&#32467;&#31639;1"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录入表"/>
      <sheetName val="录入请用字段"/>
      <sheetName val="按时间段查询表"/>
      <sheetName val="封面"/>
    </sheetNames>
    <sheetDataSet>
      <sheetData sheetId="0" refreshError="1"/>
      <sheetData sheetId="1" refreshError="1"/>
      <sheetData sheetId="2" refreshError="1"/>
      <sheetData sheetId="3"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目录"/>
      <sheetName val="基本资料"/>
      <sheetName val="入库"/>
      <sheetName val="出库"/>
      <sheetName val="库存表"/>
    </sheetNames>
    <sheetDataSet>
      <sheetData sheetId="0" refreshError="1"/>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封面展示"/>
      <sheetName val="员工信息表"/>
      <sheetName val="借支明细表"/>
      <sheetName val="工资结算表"/>
      <sheetName val="工资汇总"/>
      <sheetName val="使用说明"/>
      <sheetName val="1月"/>
      <sheetName val="2月"/>
      <sheetName val="3月"/>
      <sheetName val="4月"/>
      <sheetName val="5月"/>
      <sheetName val="6月"/>
      <sheetName val="7月"/>
      <sheetName val="8月"/>
      <sheetName val="9月"/>
      <sheetName val="10月"/>
      <sheetName val="11月"/>
      <sheetName val="12月"/>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宋体"/>
        <a:ea typeface="宋体"/>
        <a:cs typeface="宋体"/>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O24"/>
  <sheetViews>
    <sheetView showGridLines="0" tabSelected="1" workbookViewId="0">
      <selection activeCell="S13" sqref="S13"/>
    </sheetView>
  </sheetViews>
  <sheetFormatPr defaultColWidth="8" defaultRowHeight="12"/>
  <cols>
    <col min="1" max="1" width="2.125" style="116" customWidth="1"/>
    <col min="2" max="3" width="2.375" style="116" customWidth="1"/>
    <col min="4" max="12" width="8" style="116"/>
    <col min="13" max="13" width="12.375" style="116" customWidth="1"/>
    <col min="14" max="14" width="6" style="116" customWidth="1"/>
    <col min="15" max="15" width="2.375" style="116" customWidth="1"/>
    <col min="16" max="16384" width="8" style="116"/>
  </cols>
  <sheetData>
    <row r="3" s="116" customFormat="1" ht="15" customHeight="1" spans="2:15">
      <c r="B3" s="117"/>
      <c r="C3" s="117"/>
      <c r="D3" s="117"/>
      <c r="E3" s="117"/>
      <c r="F3" s="117"/>
      <c r="G3" s="117"/>
      <c r="H3" s="117"/>
      <c r="I3" s="117"/>
      <c r="J3" s="117"/>
      <c r="K3" s="117"/>
      <c r="L3" s="117"/>
      <c r="M3" s="117"/>
      <c r="N3" s="117"/>
      <c r="O3" s="117"/>
    </row>
    <row r="4" s="116" customFormat="1" spans="2:15">
      <c r="B4" s="117"/>
      <c r="C4" s="118"/>
      <c r="D4" s="118"/>
      <c r="E4" s="119"/>
      <c r="F4" s="119"/>
      <c r="G4" s="119"/>
      <c r="H4" s="119"/>
      <c r="I4" s="119"/>
      <c r="J4" s="119"/>
      <c r="K4" s="119"/>
      <c r="L4" s="119"/>
      <c r="M4" s="119"/>
      <c r="N4" s="119"/>
      <c r="O4" s="117"/>
    </row>
    <row r="5" s="116" customFormat="1" spans="2:15">
      <c r="B5" s="117"/>
      <c r="C5" s="118"/>
      <c r="D5" s="118"/>
      <c r="E5" s="119"/>
      <c r="F5" s="119"/>
      <c r="G5" s="119"/>
      <c r="H5" s="119"/>
      <c r="I5" s="119"/>
      <c r="J5" s="119"/>
      <c r="K5" s="119"/>
      <c r="L5" s="119"/>
      <c r="M5" s="119"/>
      <c r="N5" s="119"/>
      <c r="O5" s="117"/>
    </row>
    <row r="6" s="116" customFormat="1" spans="2:15">
      <c r="B6" s="117"/>
      <c r="C6" s="118"/>
      <c r="D6" s="118"/>
      <c r="E6" s="119"/>
      <c r="F6" s="119"/>
      <c r="G6" s="119"/>
      <c r="H6" s="119"/>
      <c r="I6" s="119"/>
      <c r="J6" s="119"/>
      <c r="K6" s="119"/>
      <c r="L6" s="119"/>
      <c r="M6" s="119"/>
      <c r="N6" s="119"/>
      <c r="O6" s="117"/>
    </row>
    <row r="7" s="116" customFormat="1" spans="2:15">
      <c r="B7" s="117"/>
      <c r="C7" s="118"/>
      <c r="D7" s="118"/>
      <c r="E7" s="119"/>
      <c r="F7" s="119"/>
      <c r="G7" s="119"/>
      <c r="H7" s="119"/>
      <c r="I7" s="119"/>
      <c r="J7" s="119"/>
      <c r="K7" s="119"/>
      <c r="L7" s="119"/>
      <c r="M7" s="119"/>
      <c r="N7" s="119"/>
      <c r="O7" s="117"/>
    </row>
    <row r="8" s="116" customFormat="1" ht="49" customHeight="1" spans="2:15">
      <c r="B8" s="117"/>
      <c r="C8" s="118"/>
      <c r="D8" s="118"/>
      <c r="E8" s="119"/>
      <c r="F8" s="119"/>
      <c r="G8" s="119"/>
      <c r="H8" s="119"/>
      <c r="I8" s="119"/>
      <c r="J8" s="119"/>
      <c r="K8" s="119"/>
      <c r="L8" s="119"/>
      <c r="M8" s="119"/>
      <c r="N8" s="119"/>
      <c r="O8" s="117"/>
    </row>
    <row r="9" s="116" customFormat="1" ht="23" customHeight="1" spans="2:15">
      <c r="B9" s="117"/>
      <c r="C9" s="118"/>
      <c r="D9" s="118"/>
      <c r="E9" s="119"/>
      <c r="F9" s="119"/>
      <c r="G9" s="119"/>
      <c r="H9" s="119"/>
      <c r="I9" s="119"/>
      <c r="J9" s="119"/>
      <c r="K9" s="119"/>
      <c r="L9" s="119"/>
      <c r="M9" s="119"/>
      <c r="N9" s="119"/>
      <c r="O9" s="117"/>
    </row>
    <row r="10" s="116" customFormat="1" ht="23" customHeight="1" spans="2:15">
      <c r="B10" s="117"/>
      <c r="C10" s="118"/>
      <c r="D10" s="118"/>
      <c r="E10" s="119"/>
      <c r="F10" s="119"/>
      <c r="G10" s="119"/>
      <c r="H10" s="119"/>
      <c r="I10" s="119"/>
      <c r="J10" s="119"/>
      <c r="K10" s="119"/>
      <c r="L10" s="119"/>
      <c r="M10" s="119"/>
      <c r="N10" s="119"/>
      <c r="O10" s="117"/>
    </row>
    <row r="11" s="116" customFormat="1" ht="23" customHeight="1" spans="2:15">
      <c r="B11" s="117"/>
      <c r="C11" s="118"/>
      <c r="D11" s="118"/>
      <c r="E11" s="119"/>
      <c r="F11" s="119"/>
      <c r="G11" s="119"/>
      <c r="H11" s="119"/>
      <c r="I11" s="119"/>
      <c r="J11" s="119"/>
      <c r="K11" s="119"/>
      <c r="L11" s="119"/>
      <c r="M11" s="119"/>
      <c r="N11" s="119"/>
      <c r="O11" s="117"/>
    </row>
    <row r="12" s="116" customFormat="1" ht="23" customHeight="1" spans="2:15">
      <c r="B12" s="117"/>
      <c r="C12" s="118"/>
      <c r="D12" s="118"/>
      <c r="E12" s="119"/>
      <c r="F12" s="119"/>
      <c r="G12" s="119"/>
      <c r="H12" s="119"/>
      <c r="I12" s="119"/>
      <c r="J12" s="119"/>
      <c r="K12" s="119"/>
      <c r="L12" s="119"/>
      <c r="M12" s="119"/>
      <c r="N12" s="119"/>
      <c r="O12" s="117"/>
    </row>
    <row r="13" s="116" customFormat="1" ht="23" customHeight="1" spans="2:15">
      <c r="B13" s="117"/>
      <c r="C13" s="118"/>
      <c r="D13" s="118"/>
      <c r="E13" s="119"/>
      <c r="F13" s="119"/>
      <c r="G13" s="119"/>
      <c r="H13" s="119"/>
      <c r="I13" s="119"/>
      <c r="J13" s="119"/>
      <c r="K13" s="119"/>
      <c r="L13" s="119"/>
      <c r="M13" s="119"/>
      <c r="N13" s="119"/>
      <c r="O13" s="117"/>
    </row>
    <row r="14" s="116" customFormat="1" ht="23" customHeight="1" spans="2:15">
      <c r="B14" s="117"/>
      <c r="C14" s="118"/>
      <c r="D14" s="118"/>
      <c r="E14" s="119"/>
      <c r="F14" s="119"/>
      <c r="G14" s="119"/>
      <c r="H14" s="119"/>
      <c r="I14" s="119"/>
      <c r="J14" s="119"/>
      <c r="K14" s="119"/>
      <c r="L14" s="119"/>
      <c r="M14" s="119"/>
      <c r="N14" s="119"/>
      <c r="O14" s="117"/>
    </row>
    <row r="15" s="116" customFormat="1" ht="23" customHeight="1" spans="2:15">
      <c r="B15" s="117"/>
      <c r="C15" s="118"/>
      <c r="D15" s="118"/>
      <c r="E15" s="119"/>
      <c r="F15" s="119"/>
      <c r="G15" s="119"/>
      <c r="H15" s="119"/>
      <c r="I15" s="119"/>
      <c r="J15" s="119"/>
      <c r="K15" s="119"/>
      <c r="L15" s="119"/>
      <c r="M15" s="119"/>
      <c r="N15" s="119"/>
      <c r="O15" s="117"/>
    </row>
    <row r="16" s="116" customFormat="1" ht="23" customHeight="1" spans="2:15">
      <c r="B16" s="117"/>
      <c r="C16" s="118"/>
      <c r="D16" s="118"/>
      <c r="E16" s="119"/>
      <c r="F16" s="119"/>
      <c r="G16" s="119"/>
      <c r="H16" s="119"/>
      <c r="I16" s="119"/>
      <c r="J16" s="119"/>
      <c r="K16" s="119"/>
      <c r="L16" s="119"/>
      <c r="M16" s="119"/>
      <c r="N16" s="119"/>
      <c r="O16" s="117"/>
    </row>
    <row r="17" s="116" customFormat="1" ht="23" customHeight="1" spans="2:15">
      <c r="B17" s="117"/>
      <c r="C17" s="118"/>
      <c r="D17" s="118"/>
      <c r="E17" s="119"/>
      <c r="F17" s="119"/>
      <c r="G17" s="119"/>
      <c r="H17" s="119"/>
      <c r="I17" s="119"/>
      <c r="J17" s="119"/>
      <c r="K17" s="119"/>
      <c r="L17" s="119"/>
      <c r="M17" s="119"/>
      <c r="N17" s="119"/>
      <c r="O17" s="117"/>
    </row>
    <row r="18" s="116" customFormat="1" ht="23" customHeight="1" spans="2:15">
      <c r="B18" s="117"/>
      <c r="C18" s="118"/>
      <c r="D18" s="118"/>
      <c r="E18" s="119"/>
      <c r="F18" s="119"/>
      <c r="G18" s="119"/>
      <c r="H18" s="119"/>
      <c r="I18" s="119"/>
      <c r="J18" s="119"/>
      <c r="K18" s="119"/>
      <c r="L18" s="119"/>
      <c r="M18" s="119"/>
      <c r="N18" s="119"/>
      <c r="O18" s="117"/>
    </row>
    <row r="19" s="116" customFormat="1" ht="25" customHeight="1" spans="2:15">
      <c r="B19" s="117"/>
      <c r="C19" s="118"/>
      <c r="D19" s="118"/>
      <c r="E19" s="119"/>
      <c r="F19" s="119"/>
      <c r="G19" s="119"/>
      <c r="H19" s="119"/>
      <c r="I19" s="119"/>
      <c r="J19" s="119"/>
      <c r="K19" s="119"/>
      <c r="L19" s="119"/>
      <c r="M19" s="119"/>
      <c r="N19" s="119"/>
      <c r="O19" s="117"/>
    </row>
    <row r="20" spans="2:15">
      <c r="B20" s="117"/>
      <c r="C20" s="118"/>
      <c r="D20" s="118"/>
      <c r="E20" s="119"/>
      <c r="F20" s="119"/>
      <c r="G20" s="119"/>
      <c r="H20" s="119"/>
      <c r="I20" s="119"/>
      <c r="J20" s="119"/>
      <c r="K20" s="119"/>
      <c r="L20" s="119"/>
      <c r="M20" s="119"/>
      <c r="N20" s="119"/>
      <c r="O20" s="117"/>
    </row>
    <row r="21" spans="2:15">
      <c r="B21" s="117"/>
      <c r="C21" s="118"/>
      <c r="D21" s="118"/>
      <c r="E21" s="119"/>
      <c r="F21" s="119"/>
      <c r="G21" s="119"/>
      <c r="H21" s="119"/>
      <c r="I21" s="119"/>
      <c r="J21" s="119"/>
      <c r="K21" s="119"/>
      <c r="L21" s="119"/>
      <c r="M21" s="119"/>
      <c r="N21" s="119"/>
      <c r="O21" s="117"/>
    </row>
    <row r="22" spans="2:15">
      <c r="B22" s="117"/>
      <c r="C22" s="118"/>
      <c r="D22" s="118"/>
      <c r="E22" s="119"/>
      <c r="F22" s="119"/>
      <c r="G22" s="119"/>
      <c r="H22" s="119"/>
      <c r="I22" s="119"/>
      <c r="J22" s="119"/>
      <c r="K22" s="119"/>
      <c r="L22" s="119"/>
      <c r="M22" s="119"/>
      <c r="N22" s="119"/>
      <c r="O22" s="117"/>
    </row>
    <row r="23" spans="2:15">
      <c r="B23" s="117"/>
      <c r="C23" s="118"/>
      <c r="D23" s="118"/>
      <c r="E23" s="119"/>
      <c r="F23" s="119"/>
      <c r="G23" s="119"/>
      <c r="H23" s="119"/>
      <c r="I23" s="119"/>
      <c r="J23" s="119"/>
      <c r="K23" s="119"/>
      <c r="L23" s="119"/>
      <c r="M23" s="119"/>
      <c r="N23" s="119"/>
      <c r="O23" s="117"/>
    </row>
    <row r="24" ht="15" customHeight="1" spans="2:15">
      <c r="B24" s="117"/>
      <c r="C24" s="117"/>
      <c r="D24" s="117"/>
      <c r="E24" s="117"/>
      <c r="F24" s="117"/>
      <c r="G24" s="117"/>
      <c r="H24" s="117"/>
      <c r="I24" s="117"/>
      <c r="J24" s="117"/>
      <c r="K24" s="117"/>
      <c r="L24" s="117"/>
      <c r="M24" s="117"/>
      <c r="N24" s="117"/>
      <c r="O24" s="117"/>
    </row>
  </sheetData>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autoPageBreaks="0"/>
  </sheetPr>
  <dimension ref="B1:K33"/>
  <sheetViews>
    <sheetView showGridLines="0" workbookViewId="0">
      <selection activeCell="R21" sqref="R21"/>
    </sheetView>
  </sheetViews>
  <sheetFormatPr defaultColWidth="9" defaultRowHeight="21" customHeight="1"/>
  <cols>
    <col min="1" max="1" width="4.325" style="90" customWidth="1"/>
    <col min="2" max="3" width="11.75" style="90" customWidth="1"/>
    <col min="4" max="4" width="13" style="90" customWidth="1"/>
    <col min="5" max="6" width="22.7833333333333" style="90" customWidth="1"/>
    <col min="7" max="7" width="10.875" style="90" customWidth="1"/>
    <col min="8" max="8" width="2" style="90" customWidth="1"/>
    <col min="9" max="10" width="7.13333333333333" style="90" customWidth="1"/>
    <col min="11" max="11" width="7.13333333333333" style="91" customWidth="1"/>
    <col min="12" max="12" width="2.875" style="90" customWidth="1"/>
    <col min="13" max="16384" width="9" style="90"/>
  </cols>
  <sheetData>
    <row r="1" ht="34" customHeight="1" spans="2:11">
      <c r="B1" s="92" t="s">
        <v>0</v>
      </c>
      <c r="C1" s="92"/>
      <c r="D1" s="92"/>
      <c r="E1" s="92"/>
      <c r="F1" s="92"/>
      <c r="G1" s="92"/>
      <c r="H1" s="92"/>
      <c r="I1" s="92"/>
      <c r="J1" s="92"/>
      <c r="K1" s="92"/>
    </row>
    <row r="2" ht="28" customHeight="1" spans="2:11">
      <c r="B2" s="93" t="s">
        <v>1</v>
      </c>
      <c r="C2" s="93" t="s">
        <v>2</v>
      </c>
      <c r="D2" s="94" t="s">
        <v>3</v>
      </c>
      <c r="E2" s="94" t="s">
        <v>4</v>
      </c>
      <c r="F2" s="95" t="s">
        <v>5</v>
      </c>
      <c r="G2" s="95" t="s">
        <v>6</v>
      </c>
      <c r="H2" s="96"/>
      <c r="I2" s="105" t="s">
        <v>7</v>
      </c>
      <c r="J2" s="106" t="s">
        <v>8</v>
      </c>
      <c r="K2" s="105" t="s">
        <v>9</v>
      </c>
    </row>
    <row r="3" ht="18" customHeight="1" spans="2:11">
      <c r="B3" s="97" t="s">
        <v>10</v>
      </c>
      <c r="C3" s="98" t="s">
        <v>11</v>
      </c>
      <c r="D3" s="98" t="s">
        <v>12</v>
      </c>
      <c r="E3" s="120" t="s">
        <v>13</v>
      </c>
      <c r="F3" s="98" t="s">
        <v>14</v>
      </c>
      <c r="G3" s="99">
        <v>300</v>
      </c>
      <c r="I3" s="107">
        <v>1</v>
      </c>
      <c r="J3" s="108">
        <v>1</v>
      </c>
      <c r="K3" s="109">
        <v>2021</v>
      </c>
    </row>
    <row r="4" ht="18" customHeight="1" spans="2:11">
      <c r="B4" s="100" t="s">
        <v>15</v>
      </c>
      <c r="C4" s="101" t="s">
        <v>16</v>
      </c>
      <c r="D4" s="101" t="s">
        <v>17</v>
      </c>
      <c r="E4" s="121" t="s">
        <v>13</v>
      </c>
      <c r="F4" s="101" t="s">
        <v>18</v>
      </c>
      <c r="G4" s="102">
        <v>280</v>
      </c>
      <c r="I4" s="110">
        <v>2</v>
      </c>
      <c r="J4" s="111">
        <v>2</v>
      </c>
      <c r="K4" s="112">
        <v>2022</v>
      </c>
    </row>
    <row r="5" ht="18" customHeight="1" spans="2:11">
      <c r="B5" s="100" t="s">
        <v>19</v>
      </c>
      <c r="C5" s="101" t="s">
        <v>20</v>
      </c>
      <c r="D5" s="101" t="s">
        <v>21</v>
      </c>
      <c r="E5" s="121" t="s">
        <v>13</v>
      </c>
      <c r="F5" s="101" t="s">
        <v>22</v>
      </c>
      <c r="G5" s="102">
        <v>260</v>
      </c>
      <c r="I5" s="110">
        <v>3</v>
      </c>
      <c r="J5" s="111">
        <v>3</v>
      </c>
      <c r="K5" s="112">
        <v>2023</v>
      </c>
    </row>
    <row r="6" ht="18" customHeight="1" spans="2:11">
      <c r="B6" s="100" t="s">
        <v>23</v>
      </c>
      <c r="C6" s="101" t="s">
        <v>24</v>
      </c>
      <c r="D6" s="101" t="s">
        <v>25</v>
      </c>
      <c r="E6" s="121" t="s">
        <v>13</v>
      </c>
      <c r="F6" s="101" t="s">
        <v>26</v>
      </c>
      <c r="G6" s="102">
        <v>250</v>
      </c>
      <c r="I6" s="110">
        <v>4</v>
      </c>
      <c r="J6" s="111">
        <v>4</v>
      </c>
      <c r="K6" s="112">
        <v>2024</v>
      </c>
    </row>
    <row r="7" ht="18" customHeight="1" spans="2:11">
      <c r="B7" s="100" t="s">
        <v>27</v>
      </c>
      <c r="C7" s="101" t="s">
        <v>28</v>
      </c>
      <c r="D7" s="101" t="s">
        <v>29</v>
      </c>
      <c r="E7" s="121" t="s">
        <v>13</v>
      </c>
      <c r="F7" s="101" t="s">
        <v>30</v>
      </c>
      <c r="G7" s="102">
        <v>240</v>
      </c>
      <c r="I7" s="110">
        <v>5</v>
      </c>
      <c r="J7" s="111">
        <v>5</v>
      </c>
      <c r="K7" s="112">
        <v>2025</v>
      </c>
    </row>
    <row r="8" ht="18" customHeight="1" spans="2:11">
      <c r="B8" s="100" t="s">
        <v>31</v>
      </c>
      <c r="C8" s="101" t="s">
        <v>32</v>
      </c>
      <c r="D8" s="101" t="s">
        <v>33</v>
      </c>
      <c r="E8" s="121" t="s">
        <v>13</v>
      </c>
      <c r="F8" s="101" t="s">
        <v>34</v>
      </c>
      <c r="G8" s="102">
        <v>230</v>
      </c>
      <c r="I8" s="110">
        <v>6</v>
      </c>
      <c r="J8" s="111">
        <v>6</v>
      </c>
      <c r="K8" s="112">
        <v>2026</v>
      </c>
    </row>
    <row r="9" ht="18" customHeight="1" spans="2:11">
      <c r="B9" s="100" t="s">
        <v>35</v>
      </c>
      <c r="C9" s="101" t="s">
        <v>36</v>
      </c>
      <c r="D9" s="101" t="s">
        <v>37</v>
      </c>
      <c r="E9" s="121" t="s">
        <v>13</v>
      </c>
      <c r="F9" s="101" t="s">
        <v>38</v>
      </c>
      <c r="G9" s="102">
        <v>220</v>
      </c>
      <c r="I9" s="110">
        <v>7</v>
      </c>
      <c r="J9" s="111">
        <v>7</v>
      </c>
      <c r="K9" s="112">
        <v>2027</v>
      </c>
    </row>
    <row r="10" ht="18" customHeight="1" spans="2:11">
      <c r="B10" s="100" t="s">
        <v>39</v>
      </c>
      <c r="C10" s="101" t="s">
        <v>40</v>
      </c>
      <c r="D10" s="101" t="s">
        <v>41</v>
      </c>
      <c r="E10" s="121" t="s">
        <v>13</v>
      </c>
      <c r="F10" s="101" t="s">
        <v>42</v>
      </c>
      <c r="G10" s="102">
        <v>210</v>
      </c>
      <c r="I10" s="110">
        <v>8</v>
      </c>
      <c r="J10" s="111">
        <v>8</v>
      </c>
      <c r="K10" s="112">
        <v>2028</v>
      </c>
    </row>
    <row r="11" ht="18" customHeight="1" spans="2:11">
      <c r="B11" s="100" t="s">
        <v>43</v>
      </c>
      <c r="C11" s="101" t="s">
        <v>44</v>
      </c>
      <c r="D11" s="101" t="s">
        <v>45</v>
      </c>
      <c r="E11" s="121" t="s">
        <v>13</v>
      </c>
      <c r="F11" s="101" t="s">
        <v>46</v>
      </c>
      <c r="G11" s="102">
        <v>200</v>
      </c>
      <c r="I11" s="110">
        <v>9</v>
      </c>
      <c r="J11" s="111">
        <v>9</v>
      </c>
      <c r="K11" s="112">
        <v>2029</v>
      </c>
    </row>
    <row r="12" ht="18" customHeight="1" spans="2:11">
      <c r="B12" s="100" t="s">
        <v>47</v>
      </c>
      <c r="C12" s="101" t="s">
        <v>48</v>
      </c>
      <c r="D12" s="101" t="s">
        <v>49</v>
      </c>
      <c r="E12" s="121" t="s">
        <v>13</v>
      </c>
      <c r="F12" s="101" t="s">
        <v>50</v>
      </c>
      <c r="G12" s="102">
        <v>380</v>
      </c>
      <c r="I12" s="110">
        <v>10</v>
      </c>
      <c r="J12" s="111">
        <v>10</v>
      </c>
      <c r="K12" s="112">
        <v>2030</v>
      </c>
    </row>
    <row r="13" ht="18" customHeight="1" spans="2:11">
      <c r="B13" s="100" t="s">
        <v>51</v>
      </c>
      <c r="C13" s="101" t="s">
        <v>52</v>
      </c>
      <c r="D13" s="101" t="s">
        <v>53</v>
      </c>
      <c r="E13" s="121" t="s">
        <v>13</v>
      </c>
      <c r="F13" s="101" t="s">
        <v>54</v>
      </c>
      <c r="G13" s="102">
        <v>250</v>
      </c>
      <c r="I13" s="110">
        <v>11</v>
      </c>
      <c r="J13" s="111">
        <v>11</v>
      </c>
      <c r="K13" s="112">
        <v>2031</v>
      </c>
    </row>
    <row r="14" ht="18" customHeight="1" spans="2:11">
      <c r="B14" s="100"/>
      <c r="C14" s="101"/>
      <c r="D14" s="101"/>
      <c r="E14" s="101"/>
      <c r="F14" s="101"/>
      <c r="G14" s="102"/>
      <c r="I14" s="110">
        <v>12</v>
      </c>
      <c r="J14" s="111">
        <v>12</v>
      </c>
      <c r="K14" s="112">
        <v>2032</v>
      </c>
    </row>
    <row r="15" ht="18" customHeight="1" spans="2:11">
      <c r="B15" s="100"/>
      <c r="C15" s="101"/>
      <c r="D15" s="101"/>
      <c r="E15" s="101"/>
      <c r="F15" s="101"/>
      <c r="G15" s="102"/>
      <c r="I15" s="110"/>
      <c r="J15" s="111">
        <v>13</v>
      </c>
      <c r="K15" s="112"/>
    </row>
    <row r="16" ht="18" customHeight="1" spans="2:11">
      <c r="B16" s="100"/>
      <c r="C16" s="101"/>
      <c r="D16" s="101"/>
      <c r="E16" s="101"/>
      <c r="F16" s="101"/>
      <c r="G16" s="102"/>
      <c r="I16" s="110"/>
      <c r="J16" s="111">
        <v>14</v>
      </c>
      <c r="K16" s="112"/>
    </row>
    <row r="17" ht="18" customHeight="1" spans="2:11">
      <c r="B17" s="100"/>
      <c r="C17" s="103"/>
      <c r="D17" s="101"/>
      <c r="E17" s="101"/>
      <c r="F17" s="101"/>
      <c r="G17" s="102"/>
      <c r="I17" s="110"/>
      <c r="J17" s="111">
        <v>15</v>
      </c>
      <c r="K17" s="112"/>
    </row>
    <row r="18" ht="18" customHeight="1" spans="2:11">
      <c r="B18" s="100"/>
      <c r="C18" s="103"/>
      <c r="D18" s="101"/>
      <c r="E18" s="101"/>
      <c r="F18" s="104"/>
      <c r="G18" s="102"/>
      <c r="I18" s="110"/>
      <c r="J18" s="111">
        <v>16</v>
      </c>
      <c r="K18" s="112"/>
    </row>
    <row r="19" ht="18" customHeight="1" spans="2:11">
      <c r="B19" s="100"/>
      <c r="C19" s="103"/>
      <c r="D19" s="101"/>
      <c r="E19" s="101"/>
      <c r="F19" s="104"/>
      <c r="G19" s="102"/>
      <c r="I19" s="110"/>
      <c r="J19" s="111">
        <v>17</v>
      </c>
      <c r="K19" s="112"/>
    </row>
    <row r="20" ht="18" customHeight="1" spans="2:11">
      <c r="B20" s="100"/>
      <c r="C20" s="103"/>
      <c r="D20" s="101"/>
      <c r="E20" s="101"/>
      <c r="F20" s="104"/>
      <c r="G20" s="102"/>
      <c r="I20" s="110"/>
      <c r="J20" s="111">
        <v>18</v>
      </c>
      <c r="K20" s="112"/>
    </row>
    <row r="21" ht="18" customHeight="1" spans="2:11">
      <c r="B21" s="100"/>
      <c r="C21" s="103"/>
      <c r="D21" s="101"/>
      <c r="E21" s="101"/>
      <c r="F21" s="104"/>
      <c r="G21" s="102"/>
      <c r="I21" s="110"/>
      <c r="J21" s="111">
        <v>19</v>
      </c>
      <c r="K21" s="112"/>
    </row>
    <row r="22" ht="18" customHeight="1" spans="2:11">
      <c r="B22" s="100"/>
      <c r="C22" s="103"/>
      <c r="D22" s="101"/>
      <c r="E22" s="101"/>
      <c r="F22" s="104"/>
      <c r="G22" s="102"/>
      <c r="I22" s="110"/>
      <c r="J22" s="111">
        <v>20</v>
      </c>
      <c r="K22" s="112"/>
    </row>
    <row r="23" ht="18" customHeight="1" spans="2:11">
      <c r="B23" s="100"/>
      <c r="C23" s="103"/>
      <c r="D23" s="101"/>
      <c r="E23" s="101"/>
      <c r="F23" s="104"/>
      <c r="G23" s="102"/>
      <c r="I23" s="110"/>
      <c r="J23" s="111">
        <v>21</v>
      </c>
      <c r="K23" s="112"/>
    </row>
    <row r="24" ht="18" customHeight="1" spans="2:11">
      <c r="B24" s="100"/>
      <c r="C24" s="103"/>
      <c r="D24" s="101"/>
      <c r="E24" s="101"/>
      <c r="F24" s="104"/>
      <c r="G24" s="102"/>
      <c r="I24" s="110"/>
      <c r="J24" s="111">
        <v>22</v>
      </c>
      <c r="K24" s="112"/>
    </row>
    <row r="25" ht="18" customHeight="1" spans="2:11">
      <c r="B25" s="100"/>
      <c r="C25" s="103"/>
      <c r="D25" s="101"/>
      <c r="E25" s="101"/>
      <c r="F25" s="104"/>
      <c r="G25" s="102"/>
      <c r="I25" s="110"/>
      <c r="J25" s="111">
        <v>23</v>
      </c>
      <c r="K25" s="112"/>
    </row>
    <row r="26" ht="18" customHeight="1" spans="2:11">
      <c r="B26" s="100"/>
      <c r="C26" s="103"/>
      <c r="D26" s="101"/>
      <c r="E26" s="101"/>
      <c r="F26" s="104"/>
      <c r="G26" s="102"/>
      <c r="I26" s="110"/>
      <c r="J26" s="111">
        <v>24</v>
      </c>
      <c r="K26" s="112"/>
    </row>
    <row r="27" ht="18" customHeight="1" spans="2:11">
      <c r="B27" s="100"/>
      <c r="C27" s="103"/>
      <c r="D27" s="101"/>
      <c r="E27" s="101"/>
      <c r="F27" s="104"/>
      <c r="G27" s="102"/>
      <c r="I27" s="110"/>
      <c r="J27" s="111">
        <v>25</v>
      </c>
      <c r="K27" s="112"/>
    </row>
    <row r="28" ht="18" customHeight="1" spans="2:11">
      <c r="B28" s="100"/>
      <c r="C28" s="103"/>
      <c r="D28" s="101"/>
      <c r="E28" s="101"/>
      <c r="F28" s="104"/>
      <c r="G28" s="102"/>
      <c r="I28" s="110"/>
      <c r="J28" s="111">
        <v>26</v>
      </c>
      <c r="K28" s="112"/>
    </row>
    <row r="29" ht="18" customHeight="1" spans="2:11">
      <c r="B29" s="100"/>
      <c r="C29" s="103"/>
      <c r="D29" s="101"/>
      <c r="E29" s="101"/>
      <c r="F29" s="104"/>
      <c r="G29" s="102"/>
      <c r="I29" s="110"/>
      <c r="J29" s="111">
        <v>27</v>
      </c>
      <c r="K29" s="112"/>
    </row>
    <row r="30" ht="18" customHeight="1" spans="2:11">
      <c r="B30" s="100"/>
      <c r="C30" s="103"/>
      <c r="D30" s="101"/>
      <c r="E30" s="101"/>
      <c r="F30" s="104"/>
      <c r="G30" s="102"/>
      <c r="I30" s="110"/>
      <c r="J30" s="111">
        <v>28</v>
      </c>
      <c r="K30" s="112"/>
    </row>
    <row r="31" ht="18" customHeight="1" spans="2:11">
      <c r="B31" s="100"/>
      <c r="C31" s="103"/>
      <c r="D31" s="101"/>
      <c r="E31" s="101"/>
      <c r="F31" s="104"/>
      <c r="G31" s="102"/>
      <c r="I31" s="110"/>
      <c r="J31" s="111">
        <v>29</v>
      </c>
      <c r="K31" s="112"/>
    </row>
    <row r="32" ht="18" customHeight="1" spans="2:11">
      <c r="B32" s="100"/>
      <c r="C32" s="103"/>
      <c r="D32" s="101"/>
      <c r="E32" s="101"/>
      <c r="F32" s="104"/>
      <c r="G32" s="102"/>
      <c r="I32" s="110"/>
      <c r="J32" s="111">
        <v>30</v>
      </c>
      <c r="K32" s="112"/>
    </row>
    <row r="33" ht="18" customHeight="1" spans="2:11">
      <c r="B33" s="100"/>
      <c r="C33" s="103"/>
      <c r="D33" s="101"/>
      <c r="E33" s="101"/>
      <c r="F33" s="104"/>
      <c r="G33" s="102"/>
      <c r="I33" s="113"/>
      <c r="J33" s="114">
        <v>31</v>
      </c>
      <c r="K33" s="115"/>
    </row>
  </sheetData>
  <sheetProtection formatCells="0" formatColumns="0" formatRows="0"/>
  <mergeCells count="1">
    <mergeCell ref="B1:K1"/>
  </mergeCells>
  <pageMargins left="0.699305555555556" right="0.699305555555556" top="0.75" bottom="0.75" header="0.3" footer="0.3"/>
  <pageSetup paperSize="9" pageOrder="overThenDown" orientation="portrait"/>
  <headerFooter/>
  <ignoredErrors>
    <ignoredError sqref="E3:E13" numberStoredAsText="1"/>
  </ignoredErrors>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B1:K20"/>
  <sheetViews>
    <sheetView showGridLines="0" showZeros="0" workbookViewId="0">
      <selection activeCell="R8" sqref="R8"/>
    </sheetView>
  </sheetViews>
  <sheetFormatPr defaultColWidth="9" defaultRowHeight="20" customHeight="1"/>
  <cols>
    <col min="1" max="1" width="4.38333333333333" style="74" customWidth="1"/>
    <col min="2" max="2" width="10.1333333333333" style="74" customWidth="1"/>
    <col min="3" max="3" width="11.125" style="74" customWidth="1"/>
    <col min="4" max="4" width="11.625" style="74" customWidth="1"/>
    <col min="5" max="5" width="12.6416666666667" style="74" customWidth="1"/>
    <col min="6" max="6" width="12.9333333333333" style="74" customWidth="1"/>
    <col min="7" max="10" width="11.8833333333333" style="74" customWidth="1"/>
    <col min="11" max="11" width="1.5" style="74" customWidth="1"/>
    <col min="12" max="16384" width="9" style="74"/>
  </cols>
  <sheetData>
    <row r="1" ht="49" customHeight="1" spans="2:11">
      <c r="B1" s="18" t="s">
        <v>55</v>
      </c>
      <c r="C1" s="18"/>
      <c r="D1" s="18"/>
      <c r="E1" s="18"/>
      <c r="F1" s="18"/>
      <c r="G1" s="18"/>
      <c r="H1" s="18"/>
      <c r="I1" s="18"/>
      <c r="J1" s="18"/>
      <c r="K1" s="87"/>
    </row>
    <row r="2" ht="36" customHeight="1" spans="2:10">
      <c r="B2" s="45" t="s">
        <v>56</v>
      </c>
      <c r="C2" s="75" t="s">
        <v>15</v>
      </c>
      <c r="D2" s="75"/>
      <c r="E2" s="76" t="s">
        <v>57</v>
      </c>
      <c r="F2" s="77" t="str">
        <f>IFERROR(INDEX(员工信息表!$B:$E,MATCH($C$2,员工信息表!$B:$B,),2),"")</f>
        <v>职位2</v>
      </c>
      <c r="G2" s="77"/>
      <c r="H2" s="78" t="s">
        <v>58</v>
      </c>
      <c r="I2" s="77" t="str">
        <f>IFERROR(INDEX(员工信息表!$B:$E,MATCH($C$2,员工信息表!$B:$B,),3),"")</f>
        <v>138***001</v>
      </c>
      <c r="J2" s="77"/>
    </row>
    <row r="3" ht="36" customHeight="1" spans="2:10">
      <c r="B3" s="45" t="s">
        <v>59</v>
      </c>
      <c r="C3" s="122" t="str">
        <f>IFERROR(INDEX(员工信息表!$B:$E,MATCH($C$2,员工信息表!$B:$B,),4),"")</f>
        <v>1254554555545</v>
      </c>
      <c r="D3" s="77"/>
      <c r="E3" s="78" t="s">
        <v>60</v>
      </c>
      <c r="F3" s="78"/>
      <c r="G3" s="79" t="str">
        <f>IFERROR(INDEX(员工信息表!$B:$G,MATCH($C$2,员工信息表!$B:$B,),5),"")</f>
        <v>输入开户行地址2</v>
      </c>
      <c r="H3" s="79"/>
      <c r="I3" s="88" t="s">
        <v>61</v>
      </c>
      <c r="J3" s="89">
        <f>IFERROR(INDEX(员工信息表!$B:$G,MATCH($C$2,员工信息表!$B:$B,),6),"")</f>
        <v>280</v>
      </c>
    </row>
    <row r="4" ht="51" customHeight="1" spans="2:10">
      <c r="B4" s="80" t="s">
        <v>7</v>
      </c>
      <c r="C4" s="81" t="s">
        <v>62</v>
      </c>
      <c r="D4" s="81" t="s">
        <v>63</v>
      </c>
      <c r="E4" s="25" t="s">
        <v>64</v>
      </c>
      <c r="F4" s="26" t="s">
        <v>65</v>
      </c>
      <c r="G4" s="26" t="s">
        <v>66</v>
      </c>
      <c r="H4" s="26" t="s">
        <v>67</v>
      </c>
      <c r="I4" s="26" t="s">
        <v>68</v>
      </c>
      <c r="J4" s="34" t="s">
        <v>69</v>
      </c>
    </row>
    <row r="5" ht="18" customHeight="1" spans="2:10">
      <c r="B5" s="82">
        <v>1</v>
      </c>
      <c r="C5" s="83">
        <f ca="1">IF($C$2="",0,INDEX(INDIRECT("'"&amp;$B5&amp;"月'!A4:J2000"),MATCH($C$2,INDIRECT("'"&amp;$B5&amp;"月'!B4:B2000"),),3))</f>
        <v>22</v>
      </c>
      <c r="D5" s="84">
        <f ca="1">IF($C$2="",0,INDEX(INDIRECT("'"&amp;$B5&amp;"月'!A4:J2000"),MATCH($C$2,INDIRECT("'"&amp;$B5&amp;"月'!B4:B2000"),),4))</f>
        <v>2.5</v>
      </c>
      <c r="E5" s="84">
        <f ca="1">IF($C$2="",0,INDEX(INDIRECT("'"&amp;$B5&amp;"月'!A4:J2000"),MATCH($C$2,INDIRECT("'"&amp;$B5&amp;"月'!B4:B2000"),),5))</f>
        <v>0.5</v>
      </c>
      <c r="F5" s="84">
        <f ca="1">IF($C$2="",0,INDEX(INDIRECT("'"&amp;$B5&amp;"月'!A4:J2000"),MATCH($C$2,INDIRECT("'"&amp;$B5&amp;"月'!B4:B2000"),),6))</f>
        <v>0.5</v>
      </c>
      <c r="G5" s="84">
        <f ca="1">IF($C$2="",0,INDEX(INDIRECT("'"&amp;$B5&amp;"月'!A4:J2000"),MATCH($C$2,INDIRECT("'"&amp;$B5&amp;"月'!B4:B2000"),),7))</f>
        <v>0.5</v>
      </c>
      <c r="H5" s="84">
        <f ca="1">IF($C$2="",0,INDEX(INDIRECT("'"&amp;$B5&amp;"月'!A4:J2000"),MATCH($C$2,INDIRECT("'"&amp;$B5&amp;"月'!B4:B2000"),),8))</f>
        <v>0.5</v>
      </c>
      <c r="I5" s="84">
        <f ca="1">IF($C$2="",0,INDEX(INDIRECT("'"&amp;$B5&amp;"月'!A4:J2000"),MATCH($C$2,INDIRECT("'"&amp;$B5&amp;"月'!B4:B2000"),),9))</f>
        <v>0.5</v>
      </c>
      <c r="J5" s="84">
        <f ca="1">IF($C$2="",0,INDEX(INDIRECT("'"&amp;$B5&amp;"月'!A4:J2000"),MATCH($C$2,INDIRECT("'"&amp;$B5&amp;"月'!B4:B2000"),),10))</f>
        <v>1.57142857142857</v>
      </c>
    </row>
    <row r="6" ht="18" customHeight="1" spans="2:10">
      <c r="B6" s="82">
        <v>2</v>
      </c>
      <c r="C6" s="83">
        <f ca="1" t="shared" ref="C6:C16" si="0">IF($C$2="",0,INDEX(INDIRECT("'"&amp;$B6&amp;"月'!A4:J2000"),MATCH($C$2,INDIRECT("'"&amp;$B6&amp;"月'!B4:B2000"),),3))</f>
        <v>22</v>
      </c>
      <c r="D6" s="84">
        <f ca="1" t="shared" ref="D6:D16" si="1">IF($C$2="",0,INDEX(INDIRECT("'"&amp;$B6&amp;"月'!A4:J2000"),MATCH($C$2,INDIRECT("'"&amp;$B6&amp;"月'!B4:B2000"),),4))</f>
        <v>2.5</v>
      </c>
      <c r="E6" s="84">
        <f ca="1" t="shared" ref="E6:E16" si="2">IF($C$2="",0,INDEX(INDIRECT("'"&amp;$B6&amp;"月'!A4:J2000"),MATCH($C$2,INDIRECT("'"&amp;$B6&amp;"月'!B4:B2000"),),5))</f>
        <v>0.5</v>
      </c>
      <c r="F6" s="84">
        <f ca="1" t="shared" ref="F6:F16" si="3">IF($C$2="",0,INDEX(INDIRECT("'"&amp;$B6&amp;"月'!A4:J2000"),MATCH($C$2,INDIRECT("'"&amp;$B6&amp;"月'!B4:B2000"),),6))</f>
        <v>0.5</v>
      </c>
      <c r="G6" s="84">
        <f ca="1" t="shared" ref="G6:G16" si="4">IF($C$2="",0,INDEX(INDIRECT("'"&amp;$B6&amp;"月'!A4:J2000"),MATCH($C$2,INDIRECT("'"&amp;$B6&amp;"月'!B4:B2000"),),7))</f>
        <v>0.5</v>
      </c>
      <c r="H6" s="84">
        <f ca="1" t="shared" ref="H6:H16" si="5">IF($C$2="",0,INDEX(INDIRECT("'"&amp;$B6&amp;"月'!A4:J2000"),MATCH($C$2,INDIRECT("'"&amp;$B6&amp;"月'!B4:B2000"),),8))</f>
        <v>0.5</v>
      </c>
      <c r="I6" s="84">
        <f ca="1" t="shared" ref="I6:I16" si="6">IF($C$2="",0,INDEX(INDIRECT("'"&amp;$B6&amp;"月'!A4:J2000"),MATCH($C$2,INDIRECT("'"&amp;$B6&amp;"月'!B4:B2000"),),9))</f>
        <v>0.5</v>
      </c>
      <c r="J6" s="84">
        <f ca="1" t="shared" ref="J6:J16" si="7">IF($C$2="",0,INDEX(INDIRECT("'"&amp;$B6&amp;"月'!A4:J2000"),MATCH($C$2,INDIRECT("'"&amp;$B6&amp;"月'!B4:B2000"),),10))</f>
        <v>1.57142857142857</v>
      </c>
    </row>
    <row r="7" ht="18" customHeight="1" spans="2:10">
      <c r="B7" s="82">
        <v>3</v>
      </c>
      <c r="C7" s="83">
        <f ca="1" t="shared" si="0"/>
        <v>22</v>
      </c>
      <c r="D7" s="84">
        <f ca="1" t="shared" si="1"/>
        <v>2.5</v>
      </c>
      <c r="E7" s="84">
        <f ca="1" t="shared" si="2"/>
        <v>0.5</v>
      </c>
      <c r="F7" s="84">
        <f ca="1" t="shared" si="3"/>
        <v>0.5</v>
      </c>
      <c r="G7" s="84">
        <f ca="1" t="shared" si="4"/>
        <v>0.5</v>
      </c>
      <c r="H7" s="84">
        <f ca="1" t="shared" si="5"/>
        <v>0.5</v>
      </c>
      <c r="I7" s="84">
        <f ca="1" t="shared" si="6"/>
        <v>0.5</v>
      </c>
      <c r="J7" s="84">
        <f ca="1" t="shared" si="7"/>
        <v>1.57142857142857</v>
      </c>
    </row>
    <row r="8" ht="18" customHeight="1" spans="2:10">
      <c r="B8" s="82">
        <v>4</v>
      </c>
      <c r="C8" s="83">
        <f ca="1" t="shared" si="0"/>
        <v>22</v>
      </c>
      <c r="D8" s="84">
        <f ca="1" t="shared" si="1"/>
        <v>2.5</v>
      </c>
      <c r="E8" s="84">
        <f ca="1" t="shared" si="2"/>
        <v>0.5</v>
      </c>
      <c r="F8" s="84">
        <f ca="1" t="shared" si="3"/>
        <v>0.5</v>
      </c>
      <c r="G8" s="84">
        <f ca="1" t="shared" si="4"/>
        <v>0.5</v>
      </c>
      <c r="H8" s="84">
        <f ca="1" t="shared" si="5"/>
        <v>0.5</v>
      </c>
      <c r="I8" s="84">
        <f ca="1" t="shared" si="6"/>
        <v>0.5</v>
      </c>
      <c r="J8" s="84">
        <f ca="1" t="shared" si="7"/>
        <v>1.57142857142857</v>
      </c>
    </row>
    <row r="9" ht="18" customHeight="1" spans="2:10">
      <c r="B9" s="82">
        <v>5</v>
      </c>
      <c r="C9" s="83">
        <f ca="1" t="shared" si="0"/>
        <v>22</v>
      </c>
      <c r="D9" s="84">
        <f ca="1" t="shared" si="1"/>
        <v>2.5</v>
      </c>
      <c r="E9" s="84">
        <f ca="1" t="shared" si="2"/>
        <v>0.5</v>
      </c>
      <c r="F9" s="84">
        <f ca="1" t="shared" si="3"/>
        <v>0.5</v>
      </c>
      <c r="G9" s="84">
        <f ca="1" t="shared" si="4"/>
        <v>0.5</v>
      </c>
      <c r="H9" s="84">
        <f ca="1" t="shared" si="5"/>
        <v>0.5</v>
      </c>
      <c r="I9" s="84">
        <f ca="1" t="shared" si="6"/>
        <v>0.5</v>
      </c>
      <c r="J9" s="84">
        <f ca="1" t="shared" si="7"/>
        <v>1.57142857142857</v>
      </c>
    </row>
    <row r="10" ht="18" customHeight="1" spans="2:10">
      <c r="B10" s="82">
        <v>6</v>
      </c>
      <c r="C10" s="83">
        <f ca="1" t="shared" si="0"/>
        <v>22</v>
      </c>
      <c r="D10" s="84">
        <f ca="1" t="shared" si="1"/>
        <v>2.5</v>
      </c>
      <c r="E10" s="84">
        <f ca="1" t="shared" si="2"/>
        <v>0.5</v>
      </c>
      <c r="F10" s="84">
        <f ca="1" t="shared" si="3"/>
        <v>0.5</v>
      </c>
      <c r="G10" s="84">
        <f ca="1" t="shared" si="4"/>
        <v>0.5</v>
      </c>
      <c r="H10" s="84">
        <f ca="1" t="shared" si="5"/>
        <v>0.5</v>
      </c>
      <c r="I10" s="84">
        <f ca="1" t="shared" si="6"/>
        <v>0.5</v>
      </c>
      <c r="J10" s="84">
        <f ca="1" t="shared" si="7"/>
        <v>1.57142857142857</v>
      </c>
    </row>
    <row r="11" ht="18" customHeight="1" spans="2:10">
      <c r="B11" s="82">
        <v>7</v>
      </c>
      <c r="C11" s="83">
        <f ca="1" t="shared" si="0"/>
        <v>22</v>
      </c>
      <c r="D11" s="84">
        <f ca="1" t="shared" si="1"/>
        <v>2.5</v>
      </c>
      <c r="E11" s="84">
        <f ca="1" t="shared" si="2"/>
        <v>0.5</v>
      </c>
      <c r="F11" s="84">
        <f ca="1" t="shared" si="3"/>
        <v>0.5</v>
      </c>
      <c r="G11" s="84">
        <f ca="1" t="shared" si="4"/>
        <v>0.5</v>
      </c>
      <c r="H11" s="84">
        <f ca="1" t="shared" si="5"/>
        <v>0.5</v>
      </c>
      <c r="I11" s="84">
        <f ca="1" t="shared" si="6"/>
        <v>0.5</v>
      </c>
      <c r="J11" s="84">
        <f ca="1" t="shared" si="7"/>
        <v>1.57142857142857</v>
      </c>
    </row>
    <row r="12" ht="18" customHeight="1" spans="2:10">
      <c r="B12" s="82">
        <v>8</v>
      </c>
      <c r="C12" s="83">
        <f ca="1" t="shared" si="0"/>
        <v>22</v>
      </c>
      <c r="D12" s="84">
        <f ca="1" t="shared" si="1"/>
        <v>2.5</v>
      </c>
      <c r="E12" s="84">
        <f ca="1" t="shared" si="2"/>
        <v>0.5</v>
      </c>
      <c r="F12" s="84">
        <f ca="1" t="shared" si="3"/>
        <v>0.5</v>
      </c>
      <c r="G12" s="84">
        <f ca="1" t="shared" si="4"/>
        <v>0.5</v>
      </c>
      <c r="H12" s="84">
        <f ca="1" t="shared" si="5"/>
        <v>0.5</v>
      </c>
      <c r="I12" s="84">
        <f ca="1" t="shared" si="6"/>
        <v>0.5</v>
      </c>
      <c r="J12" s="84">
        <f ca="1" t="shared" si="7"/>
        <v>1.57142857142857</v>
      </c>
    </row>
    <row r="13" ht="18" customHeight="1" spans="2:10">
      <c r="B13" s="82">
        <v>9</v>
      </c>
      <c r="C13" s="83">
        <f ca="1" t="shared" si="0"/>
        <v>22</v>
      </c>
      <c r="D13" s="84">
        <f ca="1" t="shared" si="1"/>
        <v>2.5</v>
      </c>
      <c r="E13" s="84">
        <f ca="1" t="shared" si="2"/>
        <v>0.5</v>
      </c>
      <c r="F13" s="84">
        <f ca="1" t="shared" si="3"/>
        <v>0.5</v>
      </c>
      <c r="G13" s="84">
        <f ca="1" t="shared" si="4"/>
        <v>0.5</v>
      </c>
      <c r="H13" s="84">
        <f ca="1" t="shared" si="5"/>
        <v>0.5</v>
      </c>
      <c r="I13" s="84">
        <f ca="1" t="shared" si="6"/>
        <v>0.5</v>
      </c>
      <c r="J13" s="84">
        <f ca="1" t="shared" si="7"/>
        <v>1.57142857142857</v>
      </c>
    </row>
    <row r="14" ht="18" customHeight="1" spans="2:10">
      <c r="B14" s="82">
        <v>10</v>
      </c>
      <c r="C14" s="83">
        <f ca="1" t="shared" si="0"/>
        <v>22</v>
      </c>
      <c r="D14" s="84">
        <f ca="1" t="shared" si="1"/>
        <v>2.5</v>
      </c>
      <c r="E14" s="84">
        <f ca="1" t="shared" si="2"/>
        <v>0.5</v>
      </c>
      <c r="F14" s="84">
        <f ca="1" t="shared" si="3"/>
        <v>0.5</v>
      </c>
      <c r="G14" s="84">
        <f ca="1" t="shared" si="4"/>
        <v>0.5</v>
      </c>
      <c r="H14" s="84">
        <f ca="1" t="shared" si="5"/>
        <v>0.5</v>
      </c>
      <c r="I14" s="84">
        <f ca="1" t="shared" si="6"/>
        <v>0.5</v>
      </c>
      <c r="J14" s="84">
        <f ca="1" t="shared" si="7"/>
        <v>1.57142857142857</v>
      </c>
    </row>
    <row r="15" ht="18" customHeight="1" spans="2:10">
      <c r="B15" s="82">
        <v>11</v>
      </c>
      <c r="C15" s="83">
        <f ca="1" t="shared" si="0"/>
        <v>22</v>
      </c>
      <c r="D15" s="84">
        <f ca="1" t="shared" si="1"/>
        <v>2.5</v>
      </c>
      <c r="E15" s="84">
        <f ca="1" t="shared" si="2"/>
        <v>0.5</v>
      </c>
      <c r="F15" s="84">
        <f ca="1" t="shared" si="3"/>
        <v>0.5</v>
      </c>
      <c r="G15" s="84">
        <f ca="1" t="shared" si="4"/>
        <v>0.5</v>
      </c>
      <c r="H15" s="84">
        <f ca="1" t="shared" si="5"/>
        <v>0.5</v>
      </c>
      <c r="I15" s="84">
        <f ca="1" t="shared" si="6"/>
        <v>0.5</v>
      </c>
      <c r="J15" s="84">
        <f ca="1" t="shared" si="7"/>
        <v>1.57142857142857</v>
      </c>
    </row>
    <row r="16" ht="18" customHeight="1" spans="2:10">
      <c r="B16" s="82">
        <v>12</v>
      </c>
      <c r="C16" s="83">
        <f ca="1" t="shared" si="0"/>
        <v>22</v>
      </c>
      <c r="D16" s="84">
        <f ca="1" t="shared" si="1"/>
        <v>2.5</v>
      </c>
      <c r="E16" s="84">
        <f ca="1" t="shared" si="2"/>
        <v>0.5</v>
      </c>
      <c r="F16" s="84">
        <f ca="1" t="shared" si="3"/>
        <v>0.5</v>
      </c>
      <c r="G16" s="84">
        <f ca="1" t="shared" si="4"/>
        <v>0.5</v>
      </c>
      <c r="H16" s="84">
        <f ca="1" t="shared" si="5"/>
        <v>0.5</v>
      </c>
      <c r="I16" s="84">
        <f ca="1" t="shared" si="6"/>
        <v>0.5</v>
      </c>
      <c r="J16" s="84">
        <f ca="1" t="shared" si="7"/>
        <v>1.57142857142857</v>
      </c>
    </row>
    <row r="17" ht="21" customHeight="1" spans="2:10">
      <c r="B17" s="85" t="s">
        <v>70</v>
      </c>
      <c r="C17" s="86">
        <f ca="1" t="shared" ref="C17:J17" si="8">SUM(C5:C16)</f>
        <v>264</v>
      </c>
      <c r="D17" s="86">
        <f ca="1" t="shared" si="8"/>
        <v>30</v>
      </c>
      <c r="E17" s="86">
        <f ca="1" t="shared" si="8"/>
        <v>6</v>
      </c>
      <c r="F17" s="86">
        <f ca="1" t="shared" si="8"/>
        <v>6</v>
      </c>
      <c r="G17" s="86">
        <f ca="1" t="shared" si="8"/>
        <v>6</v>
      </c>
      <c r="H17" s="86">
        <f ca="1" t="shared" si="8"/>
        <v>6</v>
      </c>
      <c r="I17" s="86">
        <f ca="1" t="shared" si="8"/>
        <v>6</v>
      </c>
      <c r="J17" s="86">
        <f ca="1" t="shared" si="8"/>
        <v>18.8571428571428</v>
      </c>
    </row>
    <row r="18" ht="21" customHeight="1"/>
    <row r="19" ht="21" customHeight="1"/>
    <row r="20" ht="21" customHeight="1"/>
  </sheetData>
  <sheetProtection formatCells="0" formatColumns="0" formatRows="0" autoFilter="0"/>
  <mergeCells count="6">
    <mergeCell ref="B1:J1"/>
    <mergeCell ref="F2:G2"/>
    <mergeCell ref="I2:J2"/>
    <mergeCell ref="C3:D3"/>
    <mergeCell ref="E3:F3"/>
    <mergeCell ref="G3:H3"/>
  </mergeCells>
  <dataValidations count="1">
    <dataValidation type="list" allowBlank="1" showInputMessage="1" showErrorMessage="1" sqref="C2">
      <formula1>姓名</formula1>
    </dataValidation>
  </dataValidations>
  <printOptions horizontalCentered="1"/>
  <pageMargins left="0.393055555555556" right="0.393055555555556" top="0.393055555555556" bottom="0.393055555555556" header="0" footer="0"/>
  <pageSetup paperSize="9" fitToHeight="0" orientation="landscape" horizontalDpi="600"/>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34"/>
  <sheetViews>
    <sheetView showGridLines="0" workbookViewId="0">
      <selection activeCell="Q13" sqref="Q13"/>
    </sheetView>
  </sheetViews>
  <sheetFormatPr defaultColWidth="8.89166666666667" defaultRowHeight="13.5"/>
  <cols>
    <col min="1" max="1" width="4.375" style="54" customWidth="1"/>
    <col min="2" max="3" width="10.75" style="54" customWidth="1"/>
    <col min="4" max="4" width="14.625" style="54" customWidth="1"/>
    <col min="5" max="5" width="13.125" style="55" customWidth="1"/>
    <col min="6" max="7" width="10.5083333333333" style="55" customWidth="1"/>
    <col min="8" max="11" width="8.89166666666667" style="56"/>
    <col min="12" max="12" width="12.625" style="57"/>
    <col min="13" max="16384" width="8.89166666666667" style="58"/>
  </cols>
  <sheetData>
    <row r="1" s="53" customFormat="1" ht="53" customHeight="1" spans="1:12">
      <c r="A1" s="59"/>
      <c r="B1" s="60" t="s">
        <v>71</v>
      </c>
      <c r="C1" s="60"/>
      <c r="D1" s="60"/>
      <c r="E1" s="60"/>
      <c r="F1" s="60"/>
      <c r="G1" s="60"/>
      <c r="H1" s="60"/>
      <c r="I1" s="60"/>
      <c r="J1" s="60"/>
      <c r="K1" s="60"/>
      <c r="L1" s="60"/>
    </row>
    <row r="2" s="17" customFormat="1" ht="25" customHeight="1" spans="1:12">
      <c r="A2" s="61"/>
      <c r="B2" s="62" t="s">
        <v>72</v>
      </c>
      <c r="C2" s="62"/>
      <c r="D2" s="62"/>
      <c r="E2" s="63">
        <v>1</v>
      </c>
      <c r="F2" s="64"/>
      <c r="G2" s="64"/>
      <c r="H2" s="65"/>
      <c r="I2" s="65"/>
      <c r="J2" s="65"/>
      <c r="K2" s="65"/>
      <c r="L2" s="65"/>
    </row>
    <row r="3" s="17" customFormat="1" ht="51" customHeight="1" spans="1:12">
      <c r="A3" s="61"/>
      <c r="B3" s="66" t="s">
        <v>1</v>
      </c>
      <c r="C3" s="67" t="s">
        <v>2</v>
      </c>
      <c r="D3" s="67" t="s">
        <v>3</v>
      </c>
      <c r="E3" s="68" t="s">
        <v>62</v>
      </c>
      <c r="F3" s="68" t="s">
        <v>63</v>
      </c>
      <c r="G3" s="68" t="s">
        <v>64</v>
      </c>
      <c r="H3" s="68" t="s">
        <v>73</v>
      </c>
      <c r="I3" s="68" t="s">
        <v>74</v>
      </c>
      <c r="J3" s="68" t="s">
        <v>75</v>
      </c>
      <c r="K3" s="68" t="s">
        <v>76</v>
      </c>
      <c r="L3" s="73" t="s">
        <v>77</v>
      </c>
    </row>
    <row r="4" s="49" customFormat="1" ht="20" customHeight="1" spans="1:12">
      <c r="A4" s="69"/>
      <c r="B4" s="70" t="str">
        <f>员工信息表!B3</f>
        <v>苏继兵</v>
      </c>
      <c r="C4" s="70" t="str">
        <f>IFERROR(INDEX(员工信息表!$B:$E,MATCH(B4,员工信息表!$B:$B,),2),"-")</f>
        <v>职位1</v>
      </c>
      <c r="D4" s="70" t="str">
        <f>IFERROR(INDEX(员工信息表!$B:$E,MATCH(B4,员工信息表!$B:$B,),3),"-")</f>
        <v>138***000</v>
      </c>
      <c r="E4" s="71">
        <f ca="1">IF(B4="",0,INDEX(INDIRECT("'"&amp;$E$2&amp;"月'!A4:J2000"),MATCH(B4,INDIRECT("'"&amp;$E$2&amp;"月'!B4:B2000"),),3))</f>
        <v>22</v>
      </c>
      <c r="F4" s="71">
        <f ca="1">IF(B4="",0,INDEX(INDIRECT("'"&amp;$E$2&amp;"月'!A4:J2000"),MATCH(B4,INDIRECT("'"&amp;$E$2&amp;"月'!B4:B2000"),),4))</f>
        <v>2.5</v>
      </c>
      <c r="G4" s="71">
        <f ca="1">IF(B4="",0,INDEX(INDIRECT("'"&amp;$E$2&amp;"月'!A4:J2000"),MATCH(B4,INDIRECT("'"&amp;$E$2&amp;"月'!B4:B2000"),),5))</f>
        <v>0.5</v>
      </c>
      <c r="H4" s="72">
        <f ca="1">IF(B4="",0,INDEX(INDIRECT("'"&amp;$E$2&amp;"月'!A4:J2000"),MATCH(B4,INDIRECT("'"&amp;$E$2&amp;"月'!B4:B2000"),),6))</f>
        <v>0.5</v>
      </c>
      <c r="I4" s="72">
        <f ca="1">IF(B4="",0,INDEX(INDIRECT("'"&amp;$E$2&amp;"月'!A4:J2000"),MATCH(B4,INDIRECT("'"&amp;$E$2&amp;"月'!B4:B2000"),),7))</f>
        <v>0.5</v>
      </c>
      <c r="J4" s="72">
        <f ca="1">IF(B4="",0,INDEX(INDIRECT("'"&amp;$E$2&amp;"月'!A4:J2000"),MATCH(B4,INDIRECT("'"&amp;$E$2&amp;"月'!B4:B2000"),),8))</f>
        <v>0.5</v>
      </c>
      <c r="K4" s="72">
        <f ca="1">IF(B4="",0,INDEX(INDIRECT("'"&amp;$E$2&amp;"月'!A4:J2000"),MATCH(B4,INDIRECT("'"&amp;$E$2&amp;"月'!B4:B2000"),),9))</f>
        <v>0.5</v>
      </c>
      <c r="L4" s="72">
        <f ca="1">IF(B4="",0,INDEX(INDIRECT("'"&amp;$E$2&amp;"月'!A4:J2000"),MATCH(B4,INDIRECT("'"&amp;$E$2&amp;"月'!B4:B2000"),),10))</f>
        <v>1.28571428571429</v>
      </c>
    </row>
    <row r="5" s="49" customFormat="1" ht="20" customHeight="1" spans="1:12">
      <c r="A5" s="69"/>
      <c r="B5" s="70" t="str">
        <f>员工信息表!B4</f>
        <v>苏继中</v>
      </c>
      <c r="C5" s="70" t="str">
        <f>IFERROR(INDEX(员工信息表!$B:$E,MATCH(B5,员工信息表!$B:$B,),2),"-")</f>
        <v>职位2</v>
      </c>
      <c r="D5" s="70" t="str">
        <f>IFERROR(INDEX(员工信息表!$B:$E,MATCH(B5,员工信息表!$B:$B,),3),"-")</f>
        <v>138***001</v>
      </c>
      <c r="E5" s="71">
        <f ca="1" t="shared" ref="E5:E34" si="0">IF(B5="",0,INDEX(INDIRECT("'"&amp;$E$2&amp;"月'!A4:J2000"),MATCH(B5,INDIRECT("'"&amp;$E$2&amp;"月'!B4:B2000"),),3))</f>
        <v>22</v>
      </c>
      <c r="F5" s="71">
        <f ca="1" t="shared" ref="F5:F34" si="1">IF(B5="",0,INDEX(INDIRECT("'"&amp;$E$2&amp;"月'!A4:J2000"),MATCH(B5,INDIRECT("'"&amp;$E$2&amp;"月'!B4:B2000"),),4))</f>
        <v>2.5</v>
      </c>
      <c r="G5" s="71">
        <f ca="1" t="shared" ref="G5:G34" si="2">IF(B5="",0,INDEX(INDIRECT("'"&amp;$E$2&amp;"月'!A4:J2000"),MATCH(B5,INDIRECT("'"&amp;$E$2&amp;"月'!B4:B2000"),),5))</f>
        <v>0.5</v>
      </c>
      <c r="H5" s="72">
        <f ca="1" t="shared" ref="H5:H34" si="3">IF(B5="",0,INDEX(INDIRECT("'"&amp;$E$2&amp;"月'!A4:J2000"),MATCH(B5,INDIRECT("'"&amp;$E$2&amp;"月'!B4:B2000"),),6))</f>
        <v>0.5</v>
      </c>
      <c r="I5" s="72">
        <f ca="1" t="shared" ref="I5:I34" si="4">IF(B5="",0,INDEX(INDIRECT("'"&amp;$E$2&amp;"月'!A4:J2000"),MATCH(B5,INDIRECT("'"&amp;$E$2&amp;"月'!B4:B2000"),),7))</f>
        <v>0.5</v>
      </c>
      <c r="J5" s="72">
        <f ca="1" t="shared" ref="J5:J34" si="5">IF(B5="",0,INDEX(INDIRECT("'"&amp;$E$2&amp;"月'!A4:J2000"),MATCH(B5,INDIRECT("'"&amp;$E$2&amp;"月'!B4:B2000"),),8))</f>
        <v>0.5</v>
      </c>
      <c r="K5" s="72">
        <f ca="1" t="shared" ref="K5:K34" si="6">IF(B5="",0,INDEX(INDIRECT("'"&amp;$E$2&amp;"月'!A4:J2000"),MATCH(B5,INDIRECT("'"&amp;$E$2&amp;"月'!B4:B2000"),),9))</f>
        <v>0.5</v>
      </c>
      <c r="L5" s="72">
        <f ca="1" t="shared" ref="L5:L34" si="7">IF(B5="",0,INDEX(INDIRECT("'"&amp;$E$2&amp;"月'!A4:J2000"),MATCH(B5,INDIRECT("'"&amp;$E$2&amp;"月'!B4:B2000"),),10))</f>
        <v>1.57142857142857</v>
      </c>
    </row>
    <row r="6" s="49" customFormat="1" ht="20" customHeight="1" spans="1:12">
      <c r="A6" s="69"/>
      <c r="B6" s="70" t="str">
        <f>员工信息表!B5</f>
        <v>刘毅</v>
      </c>
      <c r="C6" s="70" t="str">
        <f>IFERROR(INDEX(员工信息表!$B:$E,MATCH(B6,员工信息表!$B:$B,),2),"-")</f>
        <v>职位3</v>
      </c>
      <c r="D6" s="70" t="str">
        <f>IFERROR(INDEX(员工信息表!$B:$E,MATCH(B6,员工信息表!$B:$B,),3),"-")</f>
        <v>138***002</v>
      </c>
      <c r="E6" s="71">
        <f ca="1" t="shared" si="0"/>
        <v>22</v>
      </c>
      <c r="F6" s="71">
        <f ca="1" t="shared" si="1"/>
        <v>2.5</v>
      </c>
      <c r="G6" s="71">
        <f ca="1" t="shared" si="2"/>
        <v>0.5</v>
      </c>
      <c r="H6" s="72">
        <f ca="1" t="shared" si="3"/>
        <v>0.5</v>
      </c>
      <c r="I6" s="72">
        <f ca="1" t="shared" si="4"/>
        <v>0.5</v>
      </c>
      <c r="J6" s="72">
        <f ca="1" t="shared" si="5"/>
        <v>0.5</v>
      </c>
      <c r="K6" s="72">
        <f ca="1" t="shared" si="6"/>
        <v>0.5</v>
      </c>
      <c r="L6" s="72">
        <f ca="1" t="shared" si="7"/>
        <v>1.85714285714286</v>
      </c>
    </row>
    <row r="7" s="49" customFormat="1" ht="20" customHeight="1" spans="1:12">
      <c r="A7" s="69"/>
      <c r="B7" s="70" t="str">
        <f>员工信息表!B6</f>
        <v>伍亦中</v>
      </c>
      <c r="C7" s="70" t="str">
        <f>IFERROR(INDEX(员工信息表!$B:$E,MATCH(B7,员工信息表!$B:$B,),2),"-")</f>
        <v>职位4</v>
      </c>
      <c r="D7" s="70" t="str">
        <f>IFERROR(INDEX(员工信息表!$B:$E,MATCH(B7,员工信息表!$B:$B,),3),"-")</f>
        <v>138***003</v>
      </c>
      <c r="E7" s="71">
        <f ca="1" t="shared" si="0"/>
        <v>22</v>
      </c>
      <c r="F7" s="71">
        <f ca="1" t="shared" si="1"/>
        <v>2.5</v>
      </c>
      <c r="G7" s="71">
        <f ca="1" t="shared" si="2"/>
        <v>0.5</v>
      </c>
      <c r="H7" s="72">
        <f ca="1" t="shared" si="3"/>
        <v>0.5</v>
      </c>
      <c r="I7" s="72">
        <f ca="1" t="shared" si="4"/>
        <v>0.5</v>
      </c>
      <c r="J7" s="72">
        <f ca="1" t="shared" si="5"/>
        <v>0.5</v>
      </c>
      <c r="K7" s="72">
        <f ca="1" t="shared" si="6"/>
        <v>0.5</v>
      </c>
      <c r="L7" s="72">
        <f ca="1" t="shared" si="7"/>
        <v>2.14285714285714</v>
      </c>
    </row>
    <row r="8" s="49" customFormat="1" ht="20" customHeight="1" spans="1:12">
      <c r="A8" s="69"/>
      <c r="B8" s="70" t="str">
        <f>员工信息表!B7</f>
        <v>苏绿华</v>
      </c>
      <c r="C8" s="70" t="str">
        <f>IFERROR(INDEX(员工信息表!$B:$E,MATCH(B8,员工信息表!$B:$B,),2),"-")</f>
        <v>职位5</v>
      </c>
      <c r="D8" s="70" t="str">
        <f>IFERROR(INDEX(员工信息表!$B:$E,MATCH(B8,员工信息表!$B:$B,),3),"-")</f>
        <v>138***004</v>
      </c>
      <c r="E8" s="71">
        <f ca="1" t="shared" si="0"/>
        <v>22</v>
      </c>
      <c r="F8" s="71">
        <f ca="1" t="shared" si="1"/>
        <v>2.5</v>
      </c>
      <c r="G8" s="71">
        <f ca="1" t="shared" si="2"/>
        <v>0.5</v>
      </c>
      <c r="H8" s="72">
        <f ca="1" t="shared" si="3"/>
        <v>0.5</v>
      </c>
      <c r="I8" s="72">
        <f ca="1" t="shared" si="4"/>
        <v>0.5</v>
      </c>
      <c r="J8" s="72">
        <f ca="1" t="shared" si="5"/>
        <v>0.5</v>
      </c>
      <c r="K8" s="72">
        <f ca="1" t="shared" si="6"/>
        <v>0.5</v>
      </c>
      <c r="L8" s="72">
        <f ca="1" t="shared" si="7"/>
        <v>2.42857142857143</v>
      </c>
    </row>
    <row r="9" s="49" customFormat="1" ht="20" customHeight="1" spans="1:12">
      <c r="A9" s="69"/>
      <c r="B9" s="70" t="str">
        <f>员工信息表!B8</f>
        <v>王升祥</v>
      </c>
      <c r="C9" s="70" t="str">
        <f>IFERROR(INDEX(员工信息表!$B:$E,MATCH(B9,员工信息表!$B:$B,),2),"-")</f>
        <v>职位6</v>
      </c>
      <c r="D9" s="70" t="str">
        <f>IFERROR(INDEX(员工信息表!$B:$E,MATCH(B9,员工信息表!$B:$B,),3),"-")</f>
        <v>138***005</v>
      </c>
      <c r="E9" s="71">
        <f ca="1" t="shared" si="0"/>
        <v>22</v>
      </c>
      <c r="F9" s="71">
        <f ca="1" t="shared" si="1"/>
        <v>2.5</v>
      </c>
      <c r="G9" s="71">
        <f ca="1" t="shared" si="2"/>
        <v>0.5</v>
      </c>
      <c r="H9" s="72">
        <f ca="1" t="shared" si="3"/>
        <v>0.5</v>
      </c>
      <c r="I9" s="72">
        <f ca="1" t="shared" si="4"/>
        <v>0.5</v>
      </c>
      <c r="J9" s="72">
        <f ca="1" t="shared" si="5"/>
        <v>0.5</v>
      </c>
      <c r="K9" s="72">
        <f ca="1" t="shared" si="6"/>
        <v>0.5</v>
      </c>
      <c r="L9" s="72">
        <f ca="1" t="shared" si="7"/>
        <v>2.71428571428571</v>
      </c>
    </row>
    <row r="10" s="49" customFormat="1" ht="20" customHeight="1" spans="1:12">
      <c r="A10" s="69"/>
      <c r="B10" s="70" t="str">
        <f>员工信息表!B9</f>
        <v>刘让铁</v>
      </c>
      <c r="C10" s="70" t="str">
        <f>IFERROR(INDEX(员工信息表!$B:$E,MATCH(B10,员工信息表!$B:$B,),2),"-")</f>
        <v>职位7</v>
      </c>
      <c r="D10" s="70" t="str">
        <f>IFERROR(INDEX(员工信息表!$B:$E,MATCH(B10,员工信息表!$B:$B,),3),"-")</f>
        <v>138***006</v>
      </c>
      <c r="E10" s="71">
        <f ca="1" t="shared" si="0"/>
        <v>22</v>
      </c>
      <c r="F10" s="71">
        <f ca="1" t="shared" si="1"/>
        <v>2.5</v>
      </c>
      <c r="G10" s="71">
        <f ca="1" t="shared" si="2"/>
        <v>0.5</v>
      </c>
      <c r="H10" s="72">
        <f ca="1" t="shared" si="3"/>
        <v>0.5</v>
      </c>
      <c r="I10" s="72">
        <f ca="1" t="shared" si="4"/>
        <v>0.5</v>
      </c>
      <c r="J10" s="72">
        <f ca="1" t="shared" si="5"/>
        <v>0.5</v>
      </c>
      <c r="K10" s="72">
        <f ca="1" t="shared" si="6"/>
        <v>0.5</v>
      </c>
      <c r="L10" s="72">
        <f ca="1" t="shared" si="7"/>
        <v>3</v>
      </c>
    </row>
    <row r="11" s="49" customFormat="1" ht="20" customHeight="1" spans="1:12">
      <c r="A11" s="69"/>
      <c r="B11" s="70" t="str">
        <f>员工信息表!B10</f>
        <v>颜运回</v>
      </c>
      <c r="C11" s="70" t="str">
        <f>IFERROR(INDEX(员工信息表!$B:$E,MATCH(B11,员工信息表!$B:$B,),2),"-")</f>
        <v>职位8</v>
      </c>
      <c r="D11" s="70" t="str">
        <f>IFERROR(INDEX(员工信息表!$B:$E,MATCH(B11,员工信息表!$B:$B,),3),"-")</f>
        <v>138***007</v>
      </c>
      <c r="E11" s="71">
        <f ca="1" t="shared" si="0"/>
        <v>22</v>
      </c>
      <c r="F11" s="71">
        <f ca="1" t="shared" si="1"/>
        <v>2.5</v>
      </c>
      <c r="G11" s="71">
        <f ca="1" t="shared" si="2"/>
        <v>0.5</v>
      </c>
      <c r="H11" s="72">
        <f ca="1" t="shared" si="3"/>
        <v>0.5</v>
      </c>
      <c r="I11" s="72">
        <f ca="1" t="shared" si="4"/>
        <v>0.5</v>
      </c>
      <c r="J11" s="72">
        <f ca="1" t="shared" si="5"/>
        <v>0.5</v>
      </c>
      <c r="K11" s="72">
        <f ca="1" t="shared" si="6"/>
        <v>0.5</v>
      </c>
      <c r="L11" s="72">
        <f ca="1" t="shared" si="7"/>
        <v>3.28571428571429</v>
      </c>
    </row>
    <row r="12" s="49" customFormat="1" ht="20" customHeight="1" spans="1:12">
      <c r="A12" s="69"/>
      <c r="B12" s="70" t="str">
        <f>员工信息表!B11</f>
        <v>尹小平</v>
      </c>
      <c r="C12" s="70" t="str">
        <f>IFERROR(INDEX(员工信息表!$B:$E,MATCH(B12,员工信息表!$B:$B,),2),"-")</f>
        <v>职位9</v>
      </c>
      <c r="D12" s="70" t="str">
        <f>IFERROR(INDEX(员工信息表!$B:$E,MATCH(B12,员工信息表!$B:$B,),3),"-")</f>
        <v>138***008</v>
      </c>
      <c r="E12" s="71">
        <f ca="1" t="shared" si="0"/>
        <v>22</v>
      </c>
      <c r="F12" s="71">
        <f ca="1" t="shared" si="1"/>
        <v>2.5</v>
      </c>
      <c r="G12" s="71">
        <f ca="1" t="shared" si="2"/>
        <v>0.5</v>
      </c>
      <c r="H12" s="72">
        <f ca="1" t="shared" si="3"/>
        <v>0.5</v>
      </c>
      <c r="I12" s="72">
        <f ca="1" t="shared" si="4"/>
        <v>0.5</v>
      </c>
      <c r="J12" s="72">
        <f ca="1" t="shared" si="5"/>
        <v>0.5</v>
      </c>
      <c r="K12" s="72">
        <f ca="1" t="shared" si="6"/>
        <v>0.5</v>
      </c>
      <c r="L12" s="72">
        <f ca="1" t="shared" si="7"/>
        <v>3.57142857142857</v>
      </c>
    </row>
    <row r="13" s="49" customFormat="1" ht="20" customHeight="1" spans="1:12">
      <c r="A13" s="69"/>
      <c r="B13" s="70" t="str">
        <f>员工信息表!B12</f>
        <v>颜建美</v>
      </c>
      <c r="C13" s="70" t="str">
        <f>IFERROR(INDEX(员工信息表!$B:$E,MATCH(B13,员工信息表!$B:$B,),2),"-")</f>
        <v>职位10</v>
      </c>
      <c r="D13" s="70" t="str">
        <f>IFERROR(INDEX(员工信息表!$B:$E,MATCH(B13,员工信息表!$B:$B,),3),"-")</f>
        <v>138***009</v>
      </c>
      <c r="E13" s="71">
        <f ca="1" t="shared" si="0"/>
        <v>22</v>
      </c>
      <c r="F13" s="71">
        <f ca="1" t="shared" si="1"/>
        <v>2.5</v>
      </c>
      <c r="G13" s="71">
        <f ca="1" t="shared" si="2"/>
        <v>0.5</v>
      </c>
      <c r="H13" s="72">
        <f ca="1" t="shared" si="3"/>
        <v>0.5</v>
      </c>
      <c r="I13" s="72">
        <f ca="1" t="shared" si="4"/>
        <v>0.5</v>
      </c>
      <c r="J13" s="72">
        <f ca="1" t="shared" si="5"/>
        <v>0.5</v>
      </c>
      <c r="K13" s="72">
        <f ca="1" t="shared" si="6"/>
        <v>0.5</v>
      </c>
      <c r="L13" s="72">
        <f ca="1" t="shared" si="7"/>
        <v>3.85714285714286</v>
      </c>
    </row>
    <row r="14" s="49" customFormat="1" ht="20" customHeight="1" spans="1:12">
      <c r="A14" s="69"/>
      <c r="B14" s="70" t="str">
        <f>员工信息表!B13</f>
        <v>尹乔丽</v>
      </c>
      <c r="C14" s="70" t="str">
        <f>IFERROR(INDEX(员工信息表!$B:$E,MATCH(B14,员工信息表!$B:$B,),2),"-")</f>
        <v>职位11</v>
      </c>
      <c r="D14" s="70" t="str">
        <f>IFERROR(INDEX(员工信息表!$B:$E,MATCH(B14,员工信息表!$B:$B,),3),"-")</f>
        <v>138***010</v>
      </c>
      <c r="E14" s="71">
        <f ca="1" t="shared" si="0"/>
        <v>22</v>
      </c>
      <c r="F14" s="71">
        <f ca="1" t="shared" si="1"/>
        <v>2.5</v>
      </c>
      <c r="G14" s="71">
        <f ca="1" t="shared" si="2"/>
        <v>0.5</v>
      </c>
      <c r="H14" s="72">
        <f ca="1" t="shared" si="3"/>
        <v>0.5</v>
      </c>
      <c r="I14" s="72">
        <f ca="1" t="shared" si="4"/>
        <v>0.5</v>
      </c>
      <c r="J14" s="72">
        <f ca="1" t="shared" si="5"/>
        <v>0.5</v>
      </c>
      <c r="K14" s="72">
        <f ca="1" t="shared" si="6"/>
        <v>0.5</v>
      </c>
      <c r="L14" s="72">
        <f ca="1" t="shared" si="7"/>
        <v>4.14285714285714</v>
      </c>
    </row>
    <row r="15" s="49" customFormat="1" ht="20" customHeight="1" spans="1:12">
      <c r="A15" s="69"/>
      <c r="B15" s="70">
        <f>员工信息表!B14</f>
        <v>0</v>
      </c>
      <c r="C15" s="70" t="str">
        <f>IFERROR(INDEX(员工信息表!$B:$E,MATCH(B15,员工信息表!$B:$B,),2),"-")</f>
        <v>-</v>
      </c>
      <c r="D15" s="70" t="str">
        <f>IFERROR(INDEX(员工信息表!$B:$E,MATCH(B15,员工信息表!$B:$B,),3),"-")</f>
        <v>-</v>
      </c>
      <c r="E15" s="71">
        <f ca="1" t="shared" si="0"/>
        <v>0</v>
      </c>
      <c r="F15" s="71">
        <f ca="1" t="shared" si="1"/>
        <v>0</v>
      </c>
      <c r="G15" s="71">
        <f ca="1" t="shared" si="2"/>
        <v>0</v>
      </c>
      <c r="H15" s="72">
        <f ca="1" t="shared" si="3"/>
        <v>0</v>
      </c>
      <c r="I15" s="72">
        <f ca="1" t="shared" si="4"/>
        <v>0</v>
      </c>
      <c r="J15" s="72">
        <f ca="1" t="shared" si="5"/>
        <v>0</v>
      </c>
      <c r="K15" s="72">
        <f ca="1" t="shared" si="6"/>
        <v>0</v>
      </c>
      <c r="L15" s="72">
        <f ca="1" t="shared" si="7"/>
        <v>0</v>
      </c>
    </row>
    <row r="16" s="49" customFormat="1" ht="20" customHeight="1" spans="1:12">
      <c r="A16" s="69"/>
      <c r="B16" s="70">
        <f>员工信息表!B15</f>
        <v>0</v>
      </c>
      <c r="C16" s="70" t="str">
        <f>IFERROR(INDEX(员工信息表!$B:$E,MATCH(B16,员工信息表!$B:$B,),2),"-")</f>
        <v>-</v>
      </c>
      <c r="D16" s="70" t="str">
        <f>IFERROR(INDEX(员工信息表!$B:$E,MATCH(B16,员工信息表!$B:$B,),3),"-")</f>
        <v>-</v>
      </c>
      <c r="E16" s="71">
        <f ca="1" t="shared" si="0"/>
        <v>0</v>
      </c>
      <c r="F16" s="71">
        <f ca="1" t="shared" si="1"/>
        <v>0</v>
      </c>
      <c r="G16" s="71">
        <f ca="1" t="shared" si="2"/>
        <v>0</v>
      </c>
      <c r="H16" s="72">
        <f ca="1" t="shared" si="3"/>
        <v>0</v>
      </c>
      <c r="I16" s="72">
        <f ca="1" t="shared" si="4"/>
        <v>0</v>
      </c>
      <c r="J16" s="72">
        <f ca="1" t="shared" si="5"/>
        <v>0</v>
      </c>
      <c r="K16" s="72">
        <f ca="1" t="shared" si="6"/>
        <v>0</v>
      </c>
      <c r="L16" s="72">
        <f ca="1" t="shared" si="7"/>
        <v>0</v>
      </c>
    </row>
    <row r="17" s="49" customFormat="1" ht="20" customHeight="1" spans="1:12">
      <c r="A17" s="69"/>
      <c r="B17" s="70">
        <f>员工信息表!B16</f>
        <v>0</v>
      </c>
      <c r="C17" s="70" t="str">
        <f>IFERROR(INDEX(员工信息表!$B:$E,MATCH(B17,员工信息表!$B:$B,),2),"-")</f>
        <v>-</v>
      </c>
      <c r="D17" s="70" t="str">
        <f>IFERROR(INDEX(员工信息表!$B:$E,MATCH(B17,员工信息表!$B:$B,),3),"-")</f>
        <v>-</v>
      </c>
      <c r="E17" s="71">
        <f ca="1" t="shared" si="0"/>
        <v>0</v>
      </c>
      <c r="F17" s="71">
        <f ca="1" t="shared" si="1"/>
        <v>0</v>
      </c>
      <c r="G17" s="71">
        <f ca="1" t="shared" si="2"/>
        <v>0</v>
      </c>
      <c r="H17" s="72">
        <f ca="1" t="shared" si="3"/>
        <v>0</v>
      </c>
      <c r="I17" s="72">
        <f ca="1" t="shared" si="4"/>
        <v>0</v>
      </c>
      <c r="J17" s="72">
        <f ca="1" t="shared" si="5"/>
        <v>0</v>
      </c>
      <c r="K17" s="72">
        <f ca="1" t="shared" si="6"/>
        <v>0</v>
      </c>
      <c r="L17" s="72">
        <f ca="1" t="shared" si="7"/>
        <v>0</v>
      </c>
    </row>
    <row r="18" s="49" customFormat="1" ht="20" customHeight="1" spans="1:12">
      <c r="A18" s="69"/>
      <c r="B18" s="70">
        <f>员工信息表!B17</f>
        <v>0</v>
      </c>
      <c r="C18" s="70" t="str">
        <f>IFERROR(INDEX(员工信息表!$B:$E,MATCH(B18,员工信息表!$B:$B,),2),"-")</f>
        <v>-</v>
      </c>
      <c r="D18" s="70" t="str">
        <f>IFERROR(INDEX(员工信息表!$B:$E,MATCH(B18,员工信息表!$B:$B,),3),"-")</f>
        <v>-</v>
      </c>
      <c r="E18" s="71">
        <f ca="1" t="shared" si="0"/>
        <v>0</v>
      </c>
      <c r="F18" s="71">
        <f ca="1" t="shared" si="1"/>
        <v>0</v>
      </c>
      <c r="G18" s="71">
        <f ca="1" t="shared" si="2"/>
        <v>0</v>
      </c>
      <c r="H18" s="72">
        <f ca="1" t="shared" si="3"/>
        <v>0</v>
      </c>
      <c r="I18" s="72">
        <f ca="1" t="shared" si="4"/>
        <v>0</v>
      </c>
      <c r="J18" s="72">
        <f ca="1" t="shared" si="5"/>
        <v>0</v>
      </c>
      <c r="K18" s="72">
        <f ca="1" t="shared" si="6"/>
        <v>0</v>
      </c>
      <c r="L18" s="72">
        <f ca="1" t="shared" si="7"/>
        <v>0</v>
      </c>
    </row>
    <row r="19" s="49" customFormat="1" ht="20" customHeight="1" spans="1:12">
      <c r="A19" s="69"/>
      <c r="B19" s="70">
        <f>员工信息表!B18</f>
        <v>0</v>
      </c>
      <c r="C19" s="70" t="str">
        <f>IFERROR(INDEX(员工信息表!$B:$E,MATCH(B19,员工信息表!$B:$B,),2),"-")</f>
        <v>-</v>
      </c>
      <c r="D19" s="70" t="str">
        <f>IFERROR(INDEX(员工信息表!$B:$E,MATCH(B19,员工信息表!$B:$B,),3),"-")</f>
        <v>-</v>
      </c>
      <c r="E19" s="71">
        <f ca="1" t="shared" si="0"/>
        <v>0</v>
      </c>
      <c r="F19" s="71">
        <f ca="1" t="shared" si="1"/>
        <v>0</v>
      </c>
      <c r="G19" s="71">
        <f ca="1" t="shared" si="2"/>
        <v>0</v>
      </c>
      <c r="H19" s="72">
        <f ca="1" t="shared" si="3"/>
        <v>0</v>
      </c>
      <c r="I19" s="72">
        <f ca="1" t="shared" si="4"/>
        <v>0</v>
      </c>
      <c r="J19" s="72">
        <f ca="1" t="shared" si="5"/>
        <v>0</v>
      </c>
      <c r="K19" s="72">
        <f ca="1" t="shared" si="6"/>
        <v>0</v>
      </c>
      <c r="L19" s="72">
        <f ca="1" t="shared" si="7"/>
        <v>0</v>
      </c>
    </row>
    <row r="20" s="49" customFormat="1" ht="20" customHeight="1" spans="1:12">
      <c r="A20" s="69"/>
      <c r="B20" s="70">
        <f>员工信息表!B19</f>
        <v>0</v>
      </c>
      <c r="C20" s="70" t="str">
        <f>IFERROR(INDEX(员工信息表!$B:$E,MATCH(B20,员工信息表!$B:$B,),2),"-")</f>
        <v>-</v>
      </c>
      <c r="D20" s="70" t="str">
        <f>IFERROR(INDEX(员工信息表!$B:$E,MATCH(B20,员工信息表!$B:$B,),3),"-")</f>
        <v>-</v>
      </c>
      <c r="E20" s="71">
        <f ca="1" t="shared" si="0"/>
        <v>0</v>
      </c>
      <c r="F20" s="71">
        <f ca="1" t="shared" si="1"/>
        <v>0</v>
      </c>
      <c r="G20" s="71">
        <f ca="1" t="shared" si="2"/>
        <v>0</v>
      </c>
      <c r="H20" s="72">
        <f ca="1" t="shared" si="3"/>
        <v>0</v>
      </c>
      <c r="I20" s="72">
        <f ca="1" t="shared" si="4"/>
        <v>0</v>
      </c>
      <c r="J20" s="72">
        <f ca="1" t="shared" si="5"/>
        <v>0</v>
      </c>
      <c r="K20" s="72">
        <f ca="1" t="shared" si="6"/>
        <v>0</v>
      </c>
      <c r="L20" s="72">
        <f ca="1" t="shared" si="7"/>
        <v>0</v>
      </c>
    </row>
    <row r="21" s="49" customFormat="1" ht="20" customHeight="1" spans="1:12">
      <c r="A21" s="69"/>
      <c r="B21" s="70">
        <f>员工信息表!B20</f>
        <v>0</v>
      </c>
      <c r="C21" s="70" t="str">
        <f>IFERROR(INDEX(员工信息表!$B:$E,MATCH(B21,员工信息表!$B:$B,),2),"-")</f>
        <v>-</v>
      </c>
      <c r="D21" s="70" t="str">
        <f>IFERROR(INDEX(员工信息表!$B:$E,MATCH(B21,员工信息表!$B:$B,),3),"-")</f>
        <v>-</v>
      </c>
      <c r="E21" s="71">
        <f ca="1" t="shared" si="0"/>
        <v>0</v>
      </c>
      <c r="F21" s="71">
        <f ca="1" t="shared" si="1"/>
        <v>0</v>
      </c>
      <c r="G21" s="71">
        <f ca="1" t="shared" si="2"/>
        <v>0</v>
      </c>
      <c r="H21" s="72">
        <f ca="1" t="shared" si="3"/>
        <v>0</v>
      </c>
      <c r="I21" s="72">
        <f ca="1" t="shared" si="4"/>
        <v>0</v>
      </c>
      <c r="J21" s="72">
        <f ca="1" t="shared" si="5"/>
        <v>0</v>
      </c>
      <c r="K21" s="72">
        <f ca="1" t="shared" si="6"/>
        <v>0</v>
      </c>
      <c r="L21" s="72">
        <f ca="1" t="shared" si="7"/>
        <v>0</v>
      </c>
    </row>
    <row r="22" s="49" customFormat="1" ht="20" customHeight="1" spans="1:12">
      <c r="A22" s="69"/>
      <c r="B22" s="70">
        <f>员工信息表!B21</f>
        <v>0</v>
      </c>
      <c r="C22" s="70" t="str">
        <f>IFERROR(INDEX(员工信息表!$B:$E,MATCH(B22,员工信息表!$B:$B,),2),"-")</f>
        <v>-</v>
      </c>
      <c r="D22" s="70" t="str">
        <f>IFERROR(INDEX(员工信息表!$B:$E,MATCH(B22,员工信息表!$B:$B,),3),"-")</f>
        <v>-</v>
      </c>
      <c r="E22" s="71">
        <f ca="1" t="shared" si="0"/>
        <v>0</v>
      </c>
      <c r="F22" s="71">
        <f ca="1" t="shared" si="1"/>
        <v>0</v>
      </c>
      <c r="G22" s="71">
        <f ca="1" t="shared" si="2"/>
        <v>0</v>
      </c>
      <c r="H22" s="72">
        <f ca="1" t="shared" si="3"/>
        <v>0</v>
      </c>
      <c r="I22" s="72">
        <f ca="1" t="shared" si="4"/>
        <v>0</v>
      </c>
      <c r="J22" s="72">
        <f ca="1" t="shared" si="5"/>
        <v>0</v>
      </c>
      <c r="K22" s="72">
        <f ca="1" t="shared" si="6"/>
        <v>0</v>
      </c>
      <c r="L22" s="72">
        <f ca="1" t="shared" si="7"/>
        <v>0</v>
      </c>
    </row>
    <row r="23" s="49" customFormat="1" ht="20" customHeight="1" spans="1:12">
      <c r="A23" s="69"/>
      <c r="B23" s="70">
        <f>员工信息表!B22</f>
        <v>0</v>
      </c>
      <c r="C23" s="70" t="str">
        <f>IFERROR(INDEX(员工信息表!$B:$E,MATCH(B23,员工信息表!$B:$B,),2),"-")</f>
        <v>-</v>
      </c>
      <c r="D23" s="70" t="str">
        <f>IFERROR(INDEX(员工信息表!$B:$E,MATCH(B23,员工信息表!$B:$B,),3),"-")</f>
        <v>-</v>
      </c>
      <c r="E23" s="71">
        <f ca="1" t="shared" si="0"/>
        <v>0</v>
      </c>
      <c r="F23" s="71">
        <f ca="1" t="shared" si="1"/>
        <v>0</v>
      </c>
      <c r="G23" s="71">
        <f ca="1" t="shared" si="2"/>
        <v>0</v>
      </c>
      <c r="H23" s="72">
        <f ca="1" t="shared" si="3"/>
        <v>0</v>
      </c>
      <c r="I23" s="72">
        <f ca="1" t="shared" si="4"/>
        <v>0</v>
      </c>
      <c r="J23" s="72">
        <f ca="1" t="shared" si="5"/>
        <v>0</v>
      </c>
      <c r="K23" s="72">
        <f ca="1" t="shared" si="6"/>
        <v>0</v>
      </c>
      <c r="L23" s="72">
        <f ca="1" t="shared" si="7"/>
        <v>0</v>
      </c>
    </row>
    <row r="24" s="49" customFormat="1" ht="20" customHeight="1" spans="1:12">
      <c r="A24" s="69"/>
      <c r="B24" s="70">
        <f>员工信息表!B23</f>
        <v>0</v>
      </c>
      <c r="C24" s="70" t="str">
        <f>IFERROR(INDEX(员工信息表!$B:$E,MATCH(B24,员工信息表!$B:$B,),2),"-")</f>
        <v>-</v>
      </c>
      <c r="D24" s="70" t="str">
        <f>IFERROR(INDEX(员工信息表!$B:$E,MATCH(B24,员工信息表!$B:$B,),3),"-")</f>
        <v>-</v>
      </c>
      <c r="E24" s="71">
        <f ca="1" t="shared" si="0"/>
        <v>0</v>
      </c>
      <c r="F24" s="71">
        <f ca="1" t="shared" si="1"/>
        <v>0</v>
      </c>
      <c r="G24" s="71">
        <f ca="1" t="shared" si="2"/>
        <v>0</v>
      </c>
      <c r="H24" s="72">
        <f ca="1" t="shared" si="3"/>
        <v>0</v>
      </c>
      <c r="I24" s="72">
        <f ca="1" t="shared" si="4"/>
        <v>0</v>
      </c>
      <c r="J24" s="72">
        <f ca="1" t="shared" si="5"/>
        <v>0</v>
      </c>
      <c r="K24" s="72">
        <f ca="1" t="shared" si="6"/>
        <v>0</v>
      </c>
      <c r="L24" s="72">
        <f ca="1" t="shared" si="7"/>
        <v>0</v>
      </c>
    </row>
    <row r="25" s="49" customFormat="1" ht="20" customHeight="1" spans="1:12">
      <c r="A25" s="69"/>
      <c r="B25" s="70">
        <f>员工信息表!B24</f>
        <v>0</v>
      </c>
      <c r="C25" s="70" t="str">
        <f>IFERROR(INDEX(员工信息表!$B:$E,MATCH(B25,员工信息表!$B:$B,),2),"-")</f>
        <v>-</v>
      </c>
      <c r="D25" s="70" t="str">
        <f>IFERROR(INDEX(员工信息表!$B:$E,MATCH(B25,员工信息表!$B:$B,),3),"-")</f>
        <v>-</v>
      </c>
      <c r="E25" s="71">
        <f ca="1" t="shared" si="0"/>
        <v>0</v>
      </c>
      <c r="F25" s="71">
        <f ca="1" t="shared" si="1"/>
        <v>0</v>
      </c>
      <c r="G25" s="71">
        <f ca="1" t="shared" si="2"/>
        <v>0</v>
      </c>
      <c r="H25" s="72">
        <f ca="1" t="shared" si="3"/>
        <v>0</v>
      </c>
      <c r="I25" s="72">
        <f ca="1" t="shared" si="4"/>
        <v>0</v>
      </c>
      <c r="J25" s="72">
        <f ca="1" t="shared" si="5"/>
        <v>0</v>
      </c>
      <c r="K25" s="72">
        <f ca="1" t="shared" si="6"/>
        <v>0</v>
      </c>
      <c r="L25" s="72">
        <f ca="1" t="shared" si="7"/>
        <v>0</v>
      </c>
    </row>
    <row r="26" s="49" customFormat="1" ht="20" customHeight="1" spans="1:12">
      <c r="A26" s="69"/>
      <c r="B26" s="70">
        <f>员工信息表!B25</f>
        <v>0</v>
      </c>
      <c r="C26" s="70" t="str">
        <f>IFERROR(INDEX(员工信息表!$B:$E,MATCH(B26,员工信息表!$B:$B,),2),"-")</f>
        <v>-</v>
      </c>
      <c r="D26" s="70" t="str">
        <f>IFERROR(INDEX(员工信息表!$B:$E,MATCH(B26,员工信息表!$B:$B,),3),"-")</f>
        <v>-</v>
      </c>
      <c r="E26" s="71">
        <f ca="1" t="shared" si="0"/>
        <v>0</v>
      </c>
      <c r="F26" s="71">
        <f ca="1" t="shared" si="1"/>
        <v>0</v>
      </c>
      <c r="G26" s="71">
        <f ca="1" t="shared" si="2"/>
        <v>0</v>
      </c>
      <c r="H26" s="72">
        <f ca="1" t="shared" si="3"/>
        <v>0</v>
      </c>
      <c r="I26" s="72">
        <f ca="1" t="shared" si="4"/>
        <v>0</v>
      </c>
      <c r="J26" s="72">
        <f ca="1" t="shared" si="5"/>
        <v>0</v>
      </c>
      <c r="K26" s="72">
        <f ca="1" t="shared" si="6"/>
        <v>0</v>
      </c>
      <c r="L26" s="72">
        <f ca="1" t="shared" si="7"/>
        <v>0</v>
      </c>
    </row>
    <row r="27" s="49" customFormat="1" ht="20" customHeight="1" spans="1:12">
      <c r="A27" s="69"/>
      <c r="B27" s="70">
        <f>员工信息表!B26</f>
        <v>0</v>
      </c>
      <c r="C27" s="70" t="str">
        <f>IFERROR(INDEX(员工信息表!$B:$E,MATCH(B27,员工信息表!$B:$B,),2),"-")</f>
        <v>-</v>
      </c>
      <c r="D27" s="70" t="str">
        <f>IFERROR(INDEX(员工信息表!$B:$E,MATCH(B27,员工信息表!$B:$B,),3),"-")</f>
        <v>-</v>
      </c>
      <c r="E27" s="71">
        <f ca="1" t="shared" si="0"/>
        <v>0</v>
      </c>
      <c r="F27" s="71">
        <f ca="1" t="shared" si="1"/>
        <v>0</v>
      </c>
      <c r="G27" s="71">
        <f ca="1" t="shared" si="2"/>
        <v>0</v>
      </c>
      <c r="H27" s="72">
        <f ca="1" t="shared" si="3"/>
        <v>0</v>
      </c>
      <c r="I27" s="72">
        <f ca="1" t="shared" si="4"/>
        <v>0</v>
      </c>
      <c r="J27" s="72">
        <f ca="1" t="shared" si="5"/>
        <v>0</v>
      </c>
      <c r="K27" s="72">
        <f ca="1" t="shared" si="6"/>
        <v>0</v>
      </c>
      <c r="L27" s="72">
        <f ca="1" t="shared" si="7"/>
        <v>0</v>
      </c>
    </row>
    <row r="28" s="49" customFormat="1" ht="20" customHeight="1" spans="1:12">
      <c r="A28" s="69"/>
      <c r="B28" s="70">
        <f>员工信息表!B27</f>
        <v>0</v>
      </c>
      <c r="C28" s="70" t="str">
        <f>IFERROR(INDEX(员工信息表!$B:$E,MATCH(B28,员工信息表!$B:$B,),2),"-")</f>
        <v>-</v>
      </c>
      <c r="D28" s="70" t="str">
        <f>IFERROR(INDEX(员工信息表!$B:$E,MATCH(B28,员工信息表!$B:$B,),3),"-")</f>
        <v>-</v>
      </c>
      <c r="E28" s="71">
        <f ca="1" t="shared" si="0"/>
        <v>0</v>
      </c>
      <c r="F28" s="71">
        <f ca="1" t="shared" si="1"/>
        <v>0</v>
      </c>
      <c r="G28" s="71">
        <f ca="1" t="shared" si="2"/>
        <v>0</v>
      </c>
      <c r="H28" s="72">
        <f ca="1" t="shared" si="3"/>
        <v>0</v>
      </c>
      <c r="I28" s="72">
        <f ca="1" t="shared" si="4"/>
        <v>0</v>
      </c>
      <c r="J28" s="72">
        <f ca="1" t="shared" si="5"/>
        <v>0</v>
      </c>
      <c r="K28" s="72">
        <f ca="1" t="shared" si="6"/>
        <v>0</v>
      </c>
      <c r="L28" s="72">
        <f ca="1" t="shared" si="7"/>
        <v>0</v>
      </c>
    </row>
    <row r="29" s="49" customFormat="1" ht="20" customHeight="1" spans="1:12">
      <c r="A29" s="69"/>
      <c r="B29" s="70">
        <f>员工信息表!B28</f>
        <v>0</v>
      </c>
      <c r="C29" s="70" t="str">
        <f>IFERROR(INDEX(员工信息表!$B:$E,MATCH(B29,员工信息表!$B:$B,),2),"-")</f>
        <v>-</v>
      </c>
      <c r="D29" s="70" t="str">
        <f>IFERROR(INDEX(员工信息表!$B:$E,MATCH(B29,员工信息表!$B:$B,),3),"-")</f>
        <v>-</v>
      </c>
      <c r="E29" s="71">
        <f ca="1" t="shared" si="0"/>
        <v>0</v>
      </c>
      <c r="F29" s="71">
        <f ca="1" t="shared" si="1"/>
        <v>0</v>
      </c>
      <c r="G29" s="71">
        <f ca="1" t="shared" si="2"/>
        <v>0</v>
      </c>
      <c r="H29" s="72">
        <f ca="1" t="shared" si="3"/>
        <v>0</v>
      </c>
      <c r="I29" s="72">
        <f ca="1" t="shared" si="4"/>
        <v>0</v>
      </c>
      <c r="J29" s="72">
        <f ca="1" t="shared" si="5"/>
        <v>0</v>
      </c>
      <c r="K29" s="72">
        <f ca="1" t="shared" si="6"/>
        <v>0</v>
      </c>
      <c r="L29" s="72">
        <f ca="1" t="shared" si="7"/>
        <v>0</v>
      </c>
    </row>
    <row r="30" s="49" customFormat="1" ht="20" customHeight="1" spans="1:12">
      <c r="A30" s="69"/>
      <c r="B30" s="70">
        <f>员工信息表!B29</f>
        <v>0</v>
      </c>
      <c r="C30" s="70" t="str">
        <f>IFERROR(INDEX(员工信息表!$B:$E,MATCH(B30,员工信息表!$B:$B,),2),"-")</f>
        <v>-</v>
      </c>
      <c r="D30" s="70" t="str">
        <f>IFERROR(INDEX(员工信息表!$B:$E,MATCH(B30,员工信息表!$B:$B,),3),"-")</f>
        <v>-</v>
      </c>
      <c r="E30" s="71">
        <f ca="1" t="shared" si="0"/>
        <v>0</v>
      </c>
      <c r="F30" s="71">
        <f ca="1" t="shared" si="1"/>
        <v>0</v>
      </c>
      <c r="G30" s="71">
        <f ca="1" t="shared" si="2"/>
        <v>0</v>
      </c>
      <c r="H30" s="72">
        <f ca="1" t="shared" si="3"/>
        <v>0</v>
      </c>
      <c r="I30" s="72">
        <f ca="1" t="shared" si="4"/>
        <v>0</v>
      </c>
      <c r="J30" s="72">
        <f ca="1" t="shared" si="5"/>
        <v>0</v>
      </c>
      <c r="K30" s="72">
        <f ca="1" t="shared" si="6"/>
        <v>0</v>
      </c>
      <c r="L30" s="72">
        <f ca="1" t="shared" si="7"/>
        <v>0</v>
      </c>
    </row>
    <row r="31" s="49" customFormat="1" ht="20" customHeight="1" spans="1:12">
      <c r="A31" s="69"/>
      <c r="B31" s="70">
        <f>员工信息表!B30</f>
        <v>0</v>
      </c>
      <c r="C31" s="70" t="str">
        <f>IFERROR(INDEX(员工信息表!$B:$E,MATCH(B31,员工信息表!$B:$B,),2),"-")</f>
        <v>-</v>
      </c>
      <c r="D31" s="70" t="str">
        <f>IFERROR(INDEX(员工信息表!$B:$E,MATCH(B31,员工信息表!$B:$B,),3),"-")</f>
        <v>-</v>
      </c>
      <c r="E31" s="71">
        <f ca="1" t="shared" si="0"/>
        <v>0</v>
      </c>
      <c r="F31" s="71">
        <f ca="1" t="shared" si="1"/>
        <v>0</v>
      </c>
      <c r="G31" s="71">
        <f ca="1" t="shared" si="2"/>
        <v>0</v>
      </c>
      <c r="H31" s="72">
        <f ca="1" t="shared" si="3"/>
        <v>0</v>
      </c>
      <c r="I31" s="72">
        <f ca="1" t="shared" si="4"/>
        <v>0</v>
      </c>
      <c r="J31" s="72">
        <f ca="1" t="shared" si="5"/>
        <v>0</v>
      </c>
      <c r="K31" s="72">
        <f ca="1" t="shared" si="6"/>
        <v>0</v>
      </c>
      <c r="L31" s="72">
        <f ca="1" t="shared" si="7"/>
        <v>0</v>
      </c>
    </row>
    <row r="32" s="49" customFormat="1" ht="20" customHeight="1" spans="1:12">
      <c r="A32" s="69"/>
      <c r="B32" s="70">
        <f>员工信息表!B31</f>
        <v>0</v>
      </c>
      <c r="C32" s="70" t="str">
        <f>IFERROR(INDEX(员工信息表!$B:$E,MATCH(B32,员工信息表!$B:$B,),2),"-")</f>
        <v>-</v>
      </c>
      <c r="D32" s="70" t="str">
        <f>IFERROR(INDEX(员工信息表!$B:$E,MATCH(B32,员工信息表!$B:$B,),3),"-")</f>
        <v>-</v>
      </c>
      <c r="E32" s="71">
        <f ca="1" t="shared" si="0"/>
        <v>0</v>
      </c>
      <c r="F32" s="71">
        <f ca="1" t="shared" si="1"/>
        <v>0</v>
      </c>
      <c r="G32" s="71">
        <f ca="1" t="shared" si="2"/>
        <v>0</v>
      </c>
      <c r="H32" s="72">
        <f ca="1" t="shared" si="3"/>
        <v>0</v>
      </c>
      <c r="I32" s="72">
        <f ca="1" t="shared" si="4"/>
        <v>0</v>
      </c>
      <c r="J32" s="72">
        <f ca="1" t="shared" si="5"/>
        <v>0</v>
      </c>
      <c r="K32" s="72">
        <f ca="1" t="shared" si="6"/>
        <v>0</v>
      </c>
      <c r="L32" s="72">
        <f ca="1" t="shared" si="7"/>
        <v>0</v>
      </c>
    </row>
    <row r="33" s="49" customFormat="1" ht="20" customHeight="1" spans="1:12">
      <c r="A33" s="69"/>
      <c r="B33" s="70">
        <f>员工信息表!B32</f>
        <v>0</v>
      </c>
      <c r="C33" s="70" t="str">
        <f>IFERROR(INDEX(员工信息表!$B:$E,MATCH(B33,员工信息表!$B:$B,),2),"-")</f>
        <v>-</v>
      </c>
      <c r="D33" s="70" t="str">
        <f>IFERROR(INDEX(员工信息表!$B:$E,MATCH(B33,员工信息表!$B:$B,),3),"-")</f>
        <v>-</v>
      </c>
      <c r="E33" s="71">
        <f ca="1" t="shared" si="0"/>
        <v>0</v>
      </c>
      <c r="F33" s="71">
        <f ca="1" t="shared" si="1"/>
        <v>0</v>
      </c>
      <c r="G33" s="71">
        <f ca="1" t="shared" si="2"/>
        <v>0</v>
      </c>
      <c r="H33" s="72">
        <f ca="1" t="shared" si="3"/>
        <v>0</v>
      </c>
      <c r="I33" s="72">
        <f ca="1" t="shared" si="4"/>
        <v>0</v>
      </c>
      <c r="J33" s="72">
        <f ca="1" t="shared" si="5"/>
        <v>0</v>
      </c>
      <c r="K33" s="72">
        <f ca="1" t="shared" si="6"/>
        <v>0</v>
      </c>
      <c r="L33" s="72">
        <f ca="1" t="shared" si="7"/>
        <v>0</v>
      </c>
    </row>
    <row r="34" s="49" customFormat="1" ht="20" customHeight="1" spans="1:12">
      <c r="A34" s="69"/>
      <c r="B34" s="70">
        <f>员工信息表!B33</f>
        <v>0</v>
      </c>
      <c r="C34" s="70" t="str">
        <f>IFERROR(INDEX(员工信息表!$B:$E,MATCH(B34,员工信息表!$B:$B,),2),"-")</f>
        <v>-</v>
      </c>
      <c r="D34" s="70" t="str">
        <f>IFERROR(INDEX(员工信息表!$B:$E,MATCH(B34,员工信息表!$B:$B,),3),"-")</f>
        <v>-</v>
      </c>
      <c r="E34" s="71">
        <f ca="1" t="shared" si="0"/>
        <v>0</v>
      </c>
      <c r="F34" s="71">
        <f ca="1" t="shared" si="1"/>
        <v>0</v>
      </c>
      <c r="G34" s="71">
        <f ca="1" t="shared" si="2"/>
        <v>0</v>
      </c>
      <c r="H34" s="72">
        <f ca="1" t="shared" si="3"/>
        <v>0</v>
      </c>
      <c r="I34" s="72">
        <f ca="1" t="shared" si="4"/>
        <v>0</v>
      </c>
      <c r="J34" s="72">
        <f ca="1" t="shared" si="5"/>
        <v>0</v>
      </c>
      <c r="K34" s="72">
        <f ca="1" t="shared" si="6"/>
        <v>0</v>
      </c>
      <c r="L34" s="72">
        <f ca="1" t="shared" si="7"/>
        <v>0</v>
      </c>
    </row>
  </sheetData>
  <mergeCells count="2">
    <mergeCell ref="B1:L1"/>
    <mergeCell ref="B2:D2"/>
  </mergeCells>
  <dataValidations count="1">
    <dataValidation type="list" allowBlank="1" showInputMessage="1" showErrorMessage="1" sqref="E2">
      <formula1>员工信息表!$I$3:$I$14</formula1>
    </dataValidation>
  </dataValidations>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P318"/>
  <sheetViews>
    <sheetView showGridLines="0" showZeros="0" workbookViewId="0">
      <selection activeCell="AE26" sqref="AE26"/>
    </sheetView>
  </sheetViews>
  <sheetFormatPr defaultColWidth="9" defaultRowHeight="19" customHeight="1"/>
  <cols>
    <col min="1" max="1" width="4.63333333333333" style="15" customWidth="1"/>
    <col min="2" max="2" width="7.875" style="15" customWidth="1"/>
    <col min="3" max="3" width="8.625" style="15" customWidth="1"/>
    <col min="4" max="4" width="9.875" style="15" customWidth="1"/>
    <col min="5" max="9" width="6.84166666666667" style="15" customWidth="1"/>
    <col min="10" max="10" width="8.625" style="52" customWidth="1"/>
    <col min="11" max="11" width="6.84166666666667" style="15" customWidth="1"/>
    <col min="12" max="42" width="4.375" style="15" customWidth="1"/>
    <col min="43" max="43" width="2.625" style="15" customWidth="1"/>
    <col min="44" max="16357" width="9" style="15"/>
    <col min="16358" max="16384" width="9" style="49"/>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1</v>
      </c>
      <c r="E2" s="21"/>
      <c r="F2" s="21"/>
      <c r="G2" s="21"/>
      <c r="H2" s="21"/>
      <c r="I2" s="21"/>
      <c r="J2" s="30" t="str">
        <f>"本月 "&amp;DAY(DATE(A2,C2+1,1)-1)&amp;" 天"</f>
        <v>本月 31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44562</v>
      </c>
      <c r="M3" s="35">
        <f t="shared" ref="M3:AP3" si="0">IF(MONTH(DATE($A$2,$C$2,COLUMN(B1)))=$C$2,DATE($A$2,$C$2,COLUMN(B1)),"")</f>
        <v>44563</v>
      </c>
      <c r="N3" s="35">
        <f t="shared" si="0"/>
        <v>44564</v>
      </c>
      <c r="O3" s="35">
        <f t="shared" si="0"/>
        <v>44565</v>
      </c>
      <c r="P3" s="35">
        <f t="shared" si="0"/>
        <v>44566</v>
      </c>
      <c r="Q3" s="35">
        <f t="shared" si="0"/>
        <v>44567</v>
      </c>
      <c r="R3" s="35">
        <f t="shared" si="0"/>
        <v>44568</v>
      </c>
      <c r="S3" s="35">
        <f t="shared" si="0"/>
        <v>44569</v>
      </c>
      <c r="T3" s="35">
        <f t="shared" si="0"/>
        <v>44570</v>
      </c>
      <c r="U3" s="35">
        <f t="shared" si="0"/>
        <v>44571</v>
      </c>
      <c r="V3" s="35">
        <f t="shared" si="0"/>
        <v>44572</v>
      </c>
      <c r="W3" s="35">
        <f t="shared" si="0"/>
        <v>44573</v>
      </c>
      <c r="X3" s="35">
        <f t="shared" si="0"/>
        <v>44574</v>
      </c>
      <c r="Y3" s="35">
        <f t="shared" si="0"/>
        <v>44575</v>
      </c>
      <c r="Z3" s="35">
        <f t="shared" si="0"/>
        <v>44576</v>
      </c>
      <c r="AA3" s="35">
        <f t="shared" si="0"/>
        <v>44577</v>
      </c>
      <c r="AB3" s="35">
        <f t="shared" si="0"/>
        <v>44578</v>
      </c>
      <c r="AC3" s="35">
        <f t="shared" si="0"/>
        <v>44579</v>
      </c>
      <c r="AD3" s="35">
        <f t="shared" si="0"/>
        <v>44580</v>
      </c>
      <c r="AE3" s="35">
        <f t="shared" si="0"/>
        <v>44581</v>
      </c>
      <c r="AF3" s="35">
        <f t="shared" si="0"/>
        <v>44582</v>
      </c>
      <c r="AG3" s="35">
        <f t="shared" si="0"/>
        <v>44583</v>
      </c>
      <c r="AH3" s="35">
        <f t="shared" si="0"/>
        <v>44584</v>
      </c>
      <c r="AI3" s="35">
        <f t="shared" si="0"/>
        <v>44585</v>
      </c>
      <c r="AJ3" s="35">
        <f t="shared" si="0"/>
        <v>44586</v>
      </c>
      <c r="AK3" s="35">
        <f t="shared" si="0"/>
        <v>44587</v>
      </c>
      <c r="AL3" s="35">
        <f t="shared" si="0"/>
        <v>44588</v>
      </c>
      <c r="AM3" s="35">
        <f t="shared" si="0"/>
        <v>44589</v>
      </c>
      <c r="AN3" s="35">
        <f t="shared" si="0"/>
        <v>44590</v>
      </c>
      <c r="AO3" s="35">
        <f t="shared" si="0"/>
        <v>44591</v>
      </c>
      <c r="AP3" s="35">
        <f t="shared" si="0"/>
        <v>44592</v>
      </c>
    </row>
    <row r="4" s="15" customFormat="1" customHeight="1" spans="1:42">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row>
    <row r="5" s="15" customFormat="1" customHeight="1" spans="1:42">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row>
    <row r="6" s="15" customFormat="1" customHeight="1" spans="1:42">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row>
    <row r="7" s="15" customFormat="1" customHeight="1" spans="1:42">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row>
    <row r="8" s="15" customFormat="1" customHeight="1" spans="1:42">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row>
    <row r="9" s="15" customFormat="1" customHeight="1" spans="1:42">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row>
    <row r="10" s="15" customFormat="1" customHeight="1" spans="1:42">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row>
    <row r="11" s="15" customFormat="1" customHeight="1" spans="1:42">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row>
    <row r="12" s="15" customFormat="1" customHeight="1" spans="1:42">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row>
    <row r="13" s="15" customFormat="1" customHeight="1" spans="1:42">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row>
    <row r="14" s="15" customFormat="1" customHeight="1" spans="1:42">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row>
    <row r="15" s="15" customFormat="1" customHeight="1" spans="1:42">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row>
    <row r="16" s="15" customFormat="1" customHeight="1" spans="1:42">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row>
    <row r="17" s="15" customFormat="1" customHeight="1" spans="1:42">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row>
    <row r="18" s="15" customFormat="1" customHeight="1" spans="1:42">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row>
    <row r="19" s="15" customFormat="1" customHeight="1" spans="1:42">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row>
    <row r="20" s="15" customFormat="1" customHeight="1" spans="1:42">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row>
    <row r="21" s="15" customFormat="1" customHeight="1" spans="1:42">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row>
    <row r="22" s="15" customFormat="1" customHeight="1" spans="1:42">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row>
    <row r="23" s="15" customFormat="1" customHeight="1" spans="1:42">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row>
    <row r="24" s="15" customFormat="1" customHeight="1" spans="1:42">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row>
    <row r="25" s="15" customFormat="1" customHeight="1" spans="1:42">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row>
    <row r="26" s="15" customFormat="1" customHeight="1" spans="1:42">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row>
    <row r="27" s="15" customFormat="1" customHeight="1" spans="1:42">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row>
    <row r="28" s="15" customFormat="1" customHeight="1" spans="1:42">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row>
    <row r="29" s="15" customFormat="1" customHeight="1" spans="1:42">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row>
    <row r="30" s="15" customFormat="1" customHeight="1" spans="1:42">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row>
    <row r="31" s="15" customFormat="1" customHeight="1" spans="1:42">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row>
    <row r="32" s="15" customFormat="1" customHeight="1" spans="1:42">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row>
    <row r="33" s="15" customFormat="1" customHeight="1" spans="1:42">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row>
    <row r="34" s="15" customFormat="1" customHeight="1" spans="1:42">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row>
    <row r="35" s="15" customFormat="1" customHeight="1" spans="1:42">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row>
    <row r="36" s="15" customFormat="1" customHeight="1" spans="1:42">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row>
    <row r="37" customHeight="1" spans="1:42">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row>
    <row r="38" customHeight="1" spans="1:42">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row>
    <row r="39" customHeight="1" spans="1:42">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row>
    <row r="40" customHeight="1" spans="1:42">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row>
    <row r="41" customHeight="1" spans="1:42">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row>
    <row r="42" customHeight="1" spans="1:42">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row>
    <row r="43" customHeight="1" spans="1:42">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row>
    <row r="44" customHeight="1" spans="1:42">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row>
    <row r="45" customHeight="1" spans="1:42">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row>
    <row r="46" customHeight="1" spans="1:42">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row>
    <row r="47" customHeight="1" spans="1:42">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row>
    <row r="48" customHeight="1" spans="1:42">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row>
    <row r="49" customHeight="1" spans="1:42">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row>
    <row r="50" customHeight="1" spans="1:42">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row>
    <row r="51" customHeight="1" spans="1:42">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row>
    <row r="52" customHeight="1" spans="1:42">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row>
    <row r="53" customHeight="1" spans="1:42">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row>
    <row r="54" customHeight="1" spans="1:42">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row>
    <row r="55" customHeight="1" spans="1:42">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row>
    <row r="56" customHeight="1" spans="1:42">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row>
    <row r="57" customHeight="1" spans="1:42">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row>
    <row r="58" customHeight="1" spans="1:42">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row>
    <row r="59" customHeight="1" spans="1:42">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row>
    <row r="60" customHeight="1" spans="1:42">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row>
    <row r="61" customHeight="1" spans="1:42">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row>
    <row r="62" customHeight="1" spans="1:42">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row>
    <row r="63" customHeight="1" spans="1:42">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row>
    <row r="64" customHeight="1" spans="1:42">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row>
    <row r="65" customHeight="1" spans="1:42">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row>
    <row r="66" customHeight="1" spans="1:42">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row>
    <row r="67" customHeight="1" spans="1:42">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row>
    <row r="68" customHeight="1" spans="1:42">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row>
    <row r="69" customHeight="1" spans="1:42">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row>
    <row r="70" customHeight="1" spans="1:42">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row>
    <row r="71" customHeight="1" spans="1:42">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row>
    <row r="72" customHeight="1" spans="1:42">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row>
    <row r="73" customHeight="1" spans="1:42">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row>
    <row r="74" customHeight="1" spans="1:42">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row>
    <row r="75" customHeight="1" spans="1:42">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row>
    <row r="76" customHeight="1" spans="1:42">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row>
    <row r="77" customHeight="1" spans="1:42">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row>
    <row r="78" customHeight="1" spans="1:42">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row>
    <row r="79" customHeight="1" spans="1:42">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row>
    <row r="80" customHeight="1" spans="1:42">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row>
    <row r="81" customHeight="1" spans="1:42">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row>
    <row r="82" customHeight="1" spans="1:42">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row>
    <row r="83" customHeight="1" spans="1:42">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row>
    <row r="84" customHeight="1" spans="1:42">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row>
    <row r="85" customHeight="1" spans="1:42">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row>
    <row r="86" customHeight="1" spans="1:42">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row>
    <row r="87" customHeight="1" spans="1:42">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row>
    <row r="88" customHeight="1" spans="1:42">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row>
    <row r="89" customHeight="1" spans="1:42">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row>
    <row r="90" customHeight="1" spans="1:42">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row>
    <row r="91" customHeight="1" spans="1:42">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row>
    <row r="92" customHeight="1" spans="1:42">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row>
    <row r="93" customHeight="1" spans="1:42">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row>
    <row r="94" customHeight="1" spans="1:42">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row>
    <row r="95" customHeight="1" spans="1:42">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row>
    <row r="96" customHeight="1" spans="1:42">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row>
    <row r="97" customHeight="1" spans="1:42">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row>
    <row r="98" customHeight="1" spans="1:42">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row>
    <row r="99" customHeight="1" spans="1:42">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row>
    <row r="100" customHeight="1" spans="1:42">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row>
    <row r="101" customHeight="1" spans="1:42">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row>
    <row r="102" customHeight="1" spans="1:42">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row>
    <row r="103" customHeight="1" spans="1:42">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row>
    <row r="104" customHeight="1" spans="1:42">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row>
    <row r="105" customHeight="1" spans="1:42">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row>
    <row r="106" customHeight="1" spans="1:42">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row>
    <row r="107" customHeight="1" spans="1:42">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row>
    <row r="108" customHeight="1" spans="1:42">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row>
    <row r="109" customHeight="1" spans="1:42">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row>
    <row r="110" customHeight="1" spans="1:42">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row>
    <row r="111" customHeight="1" spans="1:42">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row>
    <row r="112" customHeight="1" spans="1:42">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row>
    <row r="113" customHeight="1" spans="1:42">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row>
    <row r="114" customHeight="1" spans="1:42">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row>
    <row r="115" customHeight="1" spans="1:42">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row>
    <row r="116" customHeight="1" spans="1:42">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row>
    <row r="117" customHeight="1" spans="1:42">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row>
    <row r="118" customHeight="1" spans="1:42">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row>
    <row r="119" customHeight="1" spans="1:42">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row>
    <row r="120" customHeight="1" spans="1:42">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row>
    <row r="121" customHeight="1" spans="1:42">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row>
    <row r="122" customHeight="1" spans="1:42">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row>
    <row r="123" customHeight="1" spans="1:42">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row>
    <row r="124" customHeight="1" spans="1:42">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row>
    <row r="125" customHeight="1" spans="1:42">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row>
    <row r="126" customHeight="1" spans="1:42">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row>
    <row r="127" customHeight="1" spans="1:42">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row>
    <row r="128" customHeight="1" spans="1:42">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row>
    <row r="129" customHeight="1" spans="1:42">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row>
    <row r="130" customHeight="1" spans="1:42">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row>
    <row r="131" customHeight="1" spans="1:42">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row>
    <row r="132" customHeight="1" spans="1:42">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row>
    <row r="133" customHeight="1" spans="1:42">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row>
    <row r="134" customHeight="1" spans="1:42">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row>
    <row r="135" customHeight="1" spans="1:42">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row>
    <row r="136" customHeight="1" spans="1:42">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row>
    <row r="137" customHeight="1" spans="1:42">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row>
    <row r="138" customHeight="1" spans="1:42">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row>
    <row r="139" customHeight="1" spans="1:42">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row>
    <row r="140" customHeight="1" spans="1:42">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row>
    <row r="141" customHeight="1" spans="1:42">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row>
    <row r="142" customHeight="1" spans="1:42">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row>
    <row r="143" customHeight="1" spans="1:42">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row>
    <row r="144" customHeight="1" spans="1:42">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row>
    <row r="145" customHeight="1" spans="1:42">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row>
    <row r="146" customHeight="1" spans="1:42">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row>
    <row r="147" customHeight="1" spans="1:42">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row>
    <row r="148" customHeight="1" spans="1:42">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row>
    <row r="149" customHeight="1" spans="1:42">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row>
    <row r="150" customHeight="1" spans="1:42">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row>
    <row r="151" customHeight="1" spans="1:42">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row>
    <row r="152" customHeight="1" spans="1:42">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row>
    <row r="153" customHeight="1" spans="1:42">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row>
    <row r="154" customHeight="1" spans="1:42">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row>
    <row r="155" customHeight="1" spans="1:42">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row>
    <row r="156" customHeight="1" spans="1:42">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row>
    <row r="157" customHeight="1" spans="1:42">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row>
    <row r="158" customHeight="1" spans="1:42">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row>
    <row r="159" customHeight="1" spans="1:42">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row>
    <row r="160" customHeight="1" spans="1:42">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row>
    <row r="161" customHeight="1" spans="1:42">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row>
    <row r="162" customHeight="1" spans="1:42">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row>
    <row r="163" customHeight="1" spans="1:42">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row>
    <row r="164" customHeight="1" spans="1:42">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row>
    <row r="165" customHeight="1" spans="1:42">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row>
    <row r="166" customHeight="1" spans="1:42">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row>
    <row r="167" customHeight="1" spans="1:42">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row>
    <row r="168" customHeight="1" spans="1:42">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row>
    <row r="169" customHeight="1" spans="1:42">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row>
    <row r="170" customHeight="1" spans="1:42">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row>
    <row r="171" customHeight="1" spans="1:42">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row>
    <row r="172" customHeight="1" spans="1:42">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row>
    <row r="173" customHeight="1" spans="1:42">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row>
    <row r="174" customHeight="1" spans="1:42">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row>
    <row r="175" customHeight="1" spans="1:42">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row>
    <row r="176" customHeight="1" spans="1:42">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row>
    <row r="177" customHeight="1" spans="1:42">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row>
    <row r="178" customHeight="1" spans="1:42">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row>
    <row r="179" customHeight="1" spans="1:42">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row>
    <row r="180" customHeight="1" spans="1:42">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row>
    <row r="181" customHeight="1" spans="1:42">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row>
    <row r="182" customHeight="1" spans="1:42">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row>
    <row r="183" customHeight="1" spans="1:42">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row>
    <row r="184" customHeight="1" spans="1:42">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row>
    <row r="185" customHeight="1" spans="1:42">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row>
    <row r="186" customHeight="1" spans="1:42">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row>
    <row r="187" customHeight="1" spans="1:42">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row>
    <row r="188" customHeight="1" spans="1:42">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row>
    <row r="189" customHeight="1" spans="1:42">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row>
    <row r="190" customHeight="1" spans="1:42">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row>
    <row r="191" customHeight="1" spans="1:42">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row>
    <row r="192" customHeight="1" spans="1:42">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row>
    <row r="193" customHeight="1" spans="1:42">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row>
    <row r="194" customHeight="1" spans="1:42">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row>
    <row r="195" customHeight="1" spans="1:42">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row>
    <row r="196" customHeight="1" spans="2:11">
      <c r="B196" s="50"/>
      <c r="C196" s="50"/>
      <c r="D196" s="50"/>
      <c r="E196" s="50"/>
      <c r="F196" s="50"/>
      <c r="G196" s="50"/>
      <c r="H196" s="50"/>
      <c r="I196" s="50"/>
      <c r="J196" s="51"/>
      <c r="K196" s="50"/>
    </row>
    <row r="197" customHeight="1" spans="2:11">
      <c r="B197" s="50"/>
      <c r="C197" s="50"/>
      <c r="D197" s="50"/>
      <c r="E197" s="50"/>
      <c r="F197" s="50"/>
      <c r="G197" s="50"/>
      <c r="H197" s="50"/>
      <c r="I197" s="50"/>
      <c r="J197" s="51"/>
      <c r="K197" s="50"/>
    </row>
    <row r="198" customHeight="1" spans="2:11">
      <c r="B198" s="50"/>
      <c r="C198" s="50"/>
      <c r="D198" s="50"/>
      <c r="E198" s="50"/>
      <c r="F198" s="50"/>
      <c r="G198" s="50"/>
      <c r="H198" s="50"/>
      <c r="I198" s="50"/>
      <c r="J198" s="51"/>
      <c r="K198" s="50"/>
    </row>
    <row r="199" customHeight="1" spans="2:11">
      <c r="B199" s="50"/>
      <c r="C199" s="50"/>
      <c r="D199" s="50"/>
      <c r="E199" s="50"/>
      <c r="F199" s="50"/>
      <c r="G199" s="50"/>
      <c r="H199" s="50"/>
      <c r="I199" s="50"/>
      <c r="J199" s="51"/>
      <c r="K199" s="50"/>
    </row>
    <row r="200" customHeight="1" spans="2:11">
      <c r="B200" s="50"/>
      <c r="C200" s="50"/>
      <c r="D200" s="50"/>
      <c r="E200" s="50"/>
      <c r="F200" s="50"/>
      <c r="G200" s="50"/>
      <c r="H200" s="50"/>
      <c r="I200" s="50"/>
      <c r="J200" s="51"/>
      <c r="K200" s="50"/>
    </row>
    <row r="201" customHeight="1" spans="2:11">
      <c r="B201" s="50"/>
      <c r="C201" s="50"/>
      <c r="D201" s="50"/>
      <c r="E201" s="50"/>
      <c r="F201" s="50"/>
      <c r="G201" s="50"/>
      <c r="H201" s="50"/>
      <c r="I201" s="50"/>
      <c r="J201" s="51"/>
      <c r="K201" s="50"/>
    </row>
    <row r="202" customHeight="1" spans="2:11">
      <c r="B202" s="50"/>
      <c r="C202" s="50"/>
      <c r="D202" s="50"/>
      <c r="E202" s="50"/>
      <c r="F202" s="50"/>
      <c r="G202" s="50"/>
      <c r="H202" s="50"/>
      <c r="I202" s="50"/>
      <c r="J202" s="51"/>
      <c r="K202" s="50"/>
    </row>
    <row r="203" customHeight="1" spans="2:11">
      <c r="B203" s="50"/>
      <c r="C203" s="50"/>
      <c r="D203" s="50"/>
      <c r="E203" s="50"/>
      <c r="F203" s="50"/>
      <c r="G203" s="50"/>
      <c r="H203" s="50"/>
      <c r="I203" s="50"/>
      <c r="J203" s="51"/>
      <c r="K203" s="50"/>
    </row>
    <row r="204" customHeight="1" spans="2:11">
      <c r="B204" s="50"/>
      <c r="C204" s="50"/>
      <c r="D204" s="50"/>
      <c r="E204" s="50"/>
      <c r="F204" s="50"/>
      <c r="G204" s="50"/>
      <c r="H204" s="50"/>
      <c r="I204" s="50"/>
      <c r="J204" s="51"/>
      <c r="K204" s="50"/>
    </row>
    <row r="205" customHeight="1" spans="2:11">
      <c r="B205" s="50"/>
      <c r="C205" s="50"/>
      <c r="D205" s="50"/>
      <c r="E205" s="50"/>
      <c r="F205" s="50"/>
      <c r="G205" s="50"/>
      <c r="H205" s="50"/>
      <c r="I205" s="50"/>
      <c r="J205" s="51"/>
      <c r="K205" s="50"/>
    </row>
    <row r="206" customHeight="1" spans="2:11">
      <c r="B206" s="50"/>
      <c r="C206" s="50"/>
      <c r="D206" s="50"/>
      <c r="E206" s="50"/>
      <c r="F206" s="50"/>
      <c r="G206" s="50"/>
      <c r="H206" s="50"/>
      <c r="I206" s="50"/>
      <c r="J206" s="51"/>
      <c r="K206" s="50"/>
    </row>
    <row r="207" customHeight="1" spans="2:11">
      <c r="B207" s="50"/>
      <c r="C207" s="50"/>
      <c r="D207" s="50"/>
      <c r="E207" s="50"/>
      <c r="F207" s="50"/>
      <c r="G207" s="50"/>
      <c r="H207" s="50"/>
      <c r="I207" s="50"/>
      <c r="J207" s="51"/>
      <c r="K207" s="50"/>
    </row>
    <row r="208" customHeight="1" spans="2:11">
      <c r="B208" s="50"/>
      <c r="C208" s="50"/>
      <c r="D208" s="50"/>
      <c r="E208" s="50"/>
      <c r="F208" s="50"/>
      <c r="G208" s="50"/>
      <c r="H208" s="50"/>
      <c r="I208" s="50"/>
      <c r="J208" s="51"/>
      <c r="K208" s="50"/>
    </row>
    <row r="209" customHeight="1" spans="2:11">
      <c r="B209" s="50"/>
      <c r="C209" s="50"/>
      <c r="D209" s="50"/>
      <c r="E209" s="50"/>
      <c r="F209" s="50"/>
      <c r="G209" s="50"/>
      <c r="H209" s="50"/>
      <c r="I209" s="50"/>
      <c r="J209" s="51"/>
      <c r="K209" s="50"/>
    </row>
    <row r="210" customHeight="1" spans="2:11">
      <c r="B210" s="50"/>
      <c r="C210" s="50"/>
      <c r="D210" s="50"/>
      <c r="E210" s="50"/>
      <c r="F210" s="50"/>
      <c r="G210" s="50"/>
      <c r="H210" s="50"/>
      <c r="I210" s="50"/>
      <c r="J210" s="51"/>
      <c r="K210" s="50"/>
    </row>
    <row r="211" customHeight="1" spans="2:11">
      <c r="B211" s="50"/>
      <c r="C211" s="50"/>
      <c r="D211" s="50"/>
      <c r="E211" s="50"/>
      <c r="F211" s="50"/>
      <c r="G211" s="50"/>
      <c r="H211" s="50"/>
      <c r="I211" s="50"/>
      <c r="J211" s="51"/>
      <c r="K211" s="50"/>
    </row>
    <row r="212" customHeight="1" spans="2:11">
      <c r="B212" s="50"/>
      <c r="C212" s="50"/>
      <c r="D212" s="50"/>
      <c r="E212" s="50"/>
      <c r="F212" s="50"/>
      <c r="G212" s="50"/>
      <c r="H212" s="50"/>
      <c r="I212" s="50"/>
      <c r="J212" s="51"/>
      <c r="K212" s="50"/>
    </row>
    <row r="213" customHeight="1" spans="2:11">
      <c r="B213" s="50"/>
      <c r="C213" s="50"/>
      <c r="D213" s="50"/>
      <c r="E213" s="50"/>
      <c r="F213" s="50"/>
      <c r="G213" s="50"/>
      <c r="H213" s="50"/>
      <c r="I213" s="50"/>
      <c r="J213" s="51"/>
      <c r="K213" s="50"/>
    </row>
    <row r="214" customHeight="1" spans="2:11">
      <c r="B214" s="50"/>
      <c r="C214" s="50"/>
      <c r="D214" s="50"/>
      <c r="E214" s="50"/>
      <c r="F214" s="50"/>
      <c r="G214" s="50"/>
      <c r="H214" s="50"/>
      <c r="I214" s="50"/>
      <c r="J214" s="51"/>
      <c r="K214" s="50"/>
    </row>
    <row r="215" customHeight="1" spans="2:11">
      <c r="B215" s="50"/>
      <c r="C215" s="50"/>
      <c r="D215" s="50"/>
      <c r="E215" s="50"/>
      <c r="F215" s="50"/>
      <c r="G215" s="50"/>
      <c r="H215" s="50"/>
      <c r="I215" s="50"/>
      <c r="J215" s="51"/>
      <c r="K215" s="50"/>
    </row>
    <row r="216" customHeight="1" spans="2:11">
      <c r="B216" s="50"/>
      <c r="C216" s="50"/>
      <c r="D216" s="50"/>
      <c r="E216" s="50"/>
      <c r="F216" s="50"/>
      <c r="G216" s="50"/>
      <c r="H216" s="50"/>
      <c r="I216" s="50"/>
      <c r="J216" s="51"/>
      <c r="K216" s="50"/>
    </row>
    <row r="217" customHeight="1" spans="2:11">
      <c r="B217" s="50"/>
      <c r="C217" s="50"/>
      <c r="D217" s="50"/>
      <c r="E217" s="50"/>
      <c r="F217" s="50"/>
      <c r="G217" s="50"/>
      <c r="H217" s="50"/>
      <c r="I217" s="50"/>
      <c r="J217" s="51"/>
      <c r="K217" s="50"/>
    </row>
    <row r="218" customHeight="1" spans="2:11">
      <c r="B218" s="50"/>
      <c r="C218" s="50"/>
      <c r="D218" s="50"/>
      <c r="E218" s="50"/>
      <c r="F218" s="50"/>
      <c r="G218" s="50"/>
      <c r="H218" s="50"/>
      <c r="I218" s="50"/>
      <c r="J218" s="51"/>
      <c r="K218" s="50"/>
    </row>
    <row r="219" customHeight="1" spans="2:11">
      <c r="B219" s="50"/>
      <c r="C219" s="50"/>
      <c r="D219" s="50"/>
      <c r="E219" s="50"/>
      <c r="F219" s="50"/>
      <c r="G219" s="50"/>
      <c r="H219" s="50"/>
      <c r="I219" s="50"/>
      <c r="J219" s="51"/>
      <c r="K219" s="50"/>
    </row>
    <row r="220" customHeight="1" spans="2:11">
      <c r="B220" s="50"/>
      <c r="C220" s="50"/>
      <c r="D220" s="50"/>
      <c r="E220" s="50"/>
      <c r="F220" s="50"/>
      <c r="G220" s="50"/>
      <c r="H220" s="50"/>
      <c r="I220" s="50"/>
      <c r="J220" s="51"/>
      <c r="K220" s="50"/>
    </row>
    <row r="221" customHeight="1" spans="2:11">
      <c r="B221" s="50"/>
      <c r="C221" s="50"/>
      <c r="D221" s="50"/>
      <c r="E221" s="50"/>
      <c r="F221" s="50"/>
      <c r="G221" s="50"/>
      <c r="H221" s="50"/>
      <c r="I221" s="50"/>
      <c r="J221" s="51"/>
      <c r="K221" s="50"/>
    </row>
    <row r="222" customHeight="1" spans="2:11">
      <c r="B222" s="50"/>
      <c r="C222" s="50"/>
      <c r="D222" s="50"/>
      <c r="E222" s="50"/>
      <c r="F222" s="50"/>
      <c r="G222" s="50"/>
      <c r="H222" s="50"/>
      <c r="I222" s="50"/>
      <c r="J222" s="51"/>
      <c r="K222" s="50"/>
    </row>
    <row r="223" customHeight="1" spans="2:11">
      <c r="B223" s="50"/>
      <c r="C223" s="50"/>
      <c r="D223" s="50"/>
      <c r="E223" s="50"/>
      <c r="F223" s="50"/>
      <c r="G223" s="50"/>
      <c r="H223" s="50"/>
      <c r="I223" s="50"/>
      <c r="J223" s="51"/>
      <c r="K223" s="50"/>
    </row>
    <row r="224" customHeight="1" spans="2:11">
      <c r="B224" s="50"/>
      <c r="C224" s="50"/>
      <c r="D224" s="50"/>
      <c r="E224" s="50"/>
      <c r="F224" s="50"/>
      <c r="G224" s="50"/>
      <c r="H224" s="50"/>
      <c r="I224" s="50"/>
      <c r="J224" s="51"/>
      <c r="K224" s="50"/>
    </row>
    <row r="225" customHeight="1" spans="2:11">
      <c r="B225" s="50"/>
      <c r="C225" s="50"/>
      <c r="D225" s="50"/>
      <c r="E225" s="50"/>
      <c r="F225" s="50"/>
      <c r="G225" s="50"/>
      <c r="H225" s="50"/>
      <c r="I225" s="50"/>
      <c r="J225" s="51"/>
      <c r="K225" s="50"/>
    </row>
    <row r="226" customHeight="1" spans="2:11">
      <c r="B226" s="50"/>
      <c r="C226" s="50"/>
      <c r="D226" s="50"/>
      <c r="E226" s="50"/>
      <c r="F226" s="50"/>
      <c r="G226" s="50"/>
      <c r="H226" s="50"/>
      <c r="I226" s="50"/>
      <c r="J226" s="51"/>
      <c r="K226" s="50"/>
    </row>
    <row r="227" customHeight="1" spans="2:11">
      <c r="B227" s="50"/>
      <c r="C227" s="50"/>
      <c r="D227" s="50"/>
      <c r="E227" s="50"/>
      <c r="F227" s="50"/>
      <c r="G227" s="50"/>
      <c r="H227" s="50"/>
      <c r="I227" s="50"/>
      <c r="J227" s="51"/>
      <c r="K227" s="50"/>
    </row>
    <row r="228" customHeight="1" spans="2:11">
      <c r="B228" s="50"/>
      <c r="C228" s="50"/>
      <c r="D228" s="50"/>
      <c r="E228" s="50"/>
      <c r="F228" s="50"/>
      <c r="G228" s="50"/>
      <c r="H228" s="50"/>
      <c r="I228" s="50"/>
      <c r="J228" s="51"/>
      <c r="K228" s="50"/>
    </row>
    <row r="229" customHeight="1" spans="2:11">
      <c r="B229" s="50"/>
      <c r="C229" s="50"/>
      <c r="D229" s="50"/>
      <c r="E229" s="50"/>
      <c r="F229" s="50"/>
      <c r="G229" s="50"/>
      <c r="H229" s="50"/>
      <c r="I229" s="50"/>
      <c r="J229" s="51"/>
      <c r="K229" s="50"/>
    </row>
    <row r="230" customHeight="1" spans="2:11">
      <c r="B230" s="50"/>
      <c r="C230" s="50"/>
      <c r="D230" s="50"/>
      <c r="E230" s="50"/>
      <c r="F230" s="50"/>
      <c r="G230" s="50"/>
      <c r="H230" s="50"/>
      <c r="I230" s="50"/>
      <c r="J230" s="51"/>
      <c r="K230" s="50"/>
    </row>
    <row r="231" customHeight="1" spans="2:11">
      <c r="B231" s="50"/>
      <c r="C231" s="50"/>
      <c r="D231" s="50"/>
      <c r="E231" s="50"/>
      <c r="F231" s="50"/>
      <c r="G231" s="50"/>
      <c r="H231" s="50"/>
      <c r="I231" s="50"/>
      <c r="J231" s="51"/>
      <c r="K231" s="50"/>
    </row>
    <row r="232" customHeight="1" spans="2:11">
      <c r="B232" s="50"/>
      <c r="C232" s="50"/>
      <c r="D232" s="50"/>
      <c r="E232" s="50"/>
      <c r="F232" s="50"/>
      <c r="G232" s="50"/>
      <c r="H232" s="50"/>
      <c r="I232" s="50"/>
      <c r="J232" s="51"/>
      <c r="K232" s="50"/>
    </row>
    <row r="233" customHeight="1" spans="2:11">
      <c r="B233" s="50"/>
      <c r="C233" s="50"/>
      <c r="D233" s="50"/>
      <c r="E233" s="50"/>
      <c r="F233" s="50"/>
      <c r="G233" s="50"/>
      <c r="H233" s="50"/>
      <c r="I233" s="50"/>
      <c r="J233" s="51"/>
      <c r="K233" s="50"/>
    </row>
    <row r="234" customHeight="1" spans="2:11">
      <c r="B234" s="50"/>
      <c r="C234" s="50"/>
      <c r="D234" s="50"/>
      <c r="E234" s="50"/>
      <c r="F234" s="50"/>
      <c r="G234" s="50"/>
      <c r="H234" s="50"/>
      <c r="I234" s="50"/>
      <c r="J234" s="51"/>
      <c r="K234" s="50"/>
    </row>
    <row r="235" customHeight="1" spans="2:11">
      <c r="B235" s="50"/>
      <c r="C235" s="50"/>
      <c r="D235" s="50"/>
      <c r="E235" s="50"/>
      <c r="F235" s="50"/>
      <c r="G235" s="50"/>
      <c r="H235" s="50"/>
      <c r="I235" s="50"/>
      <c r="J235" s="51"/>
      <c r="K235" s="50"/>
    </row>
    <row r="236" customHeight="1" spans="2:11">
      <c r="B236" s="50"/>
      <c r="C236" s="50"/>
      <c r="D236" s="50"/>
      <c r="E236" s="50"/>
      <c r="F236" s="50"/>
      <c r="G236" s="50"/>
      <c r="H236" s="50"/>
      <c r="I236" s="50"/>
      <c r="J236" s="51"/>
      <c r="K236" s="50"/>
    </row>
    <row r="237" customHeight="1" spans="2:11">
      <c r="B237" s="50"/>
      <c r="C237" s="50"/>
      <c r="D237" s="50"/>
      <c r="E237" s="50"/>
      <c r="F237" s="50"/>
      <c r="G237" s="50"/>
      <c r="H237" s="50"/>
      <c r="I237" s="50"/>
      <c r="J237" s="51"/>
      <c r="K237" s="50"/>
    </row>
    <row r="238" customHeight="1" spans="2:11">
      <c r="B238" s="50"/>
      <c r="C238" s="50"/>
      <c r="D238" s="50"/>
      <c r="E238" s="50"/>
      <c r="F238" s="50"/>
      <c r="G238" s="50"/>
      <c r="H238" s="50"/>
      <c r="I238" s="50"/>
      <c r="J238" s="51"/>
      <c r="K238" s="50"/>
    </row>
    <row r="239" customHeight="1" spans="2:11">
      <c r="B239" s="50"/>
      <c r="C239" s="50"/>
      <c r="D239" s="50"/>
      <c r="E239" s="50"/>
      <c r="F239" s="50"/>
      <c r="G239" s="50"/>
      <c r="H239" s="50"/>
      <c r="I239" s="50"/>
      <c r="J239" s="51"/>
      <c r="K239" s="50"/>
    </row>
    <row r="240" customHeight="1" spans="2:11">
      <c r="B240" s="50"/>
      <c r="C240" s="50"/>
      <c r="D240" s="50"/>
      <c r="E240" s="50"/>
      <c r="F240" s="50"/>
      <c r="G240" s="50"/>
      <c r="H240" s="50"/>
      <c r="I240" s="50"/>
      <c r="J240" s="51"/>
      <c r="K240" s="50"/>
    </row>
    <row r="241" customHeight="1" spans="2:11">
      <c r="B241" s="50"/>
      <c r="C241" s="50"/>
      <c r="D241" s="50"/>
      <c r="E241" s="50"/>
      <c r="F241" s="50"/>
      <c r="G241" s="50"/>
      <c r="H241" s="50"/>
      <c r="I241" s="50"/>
      <c r="J241" s="51"/>
      <c r="K241" s="50"/>
    </row>
    <row r="242" customHeight="1" spans="2:11">
      <c r="B242" s="50"/>
      <c r="C242" s="50"/>
      <c r="D242" s="50"/>
      <c r="E242" s="50"/>
      <c r="F242" s="50"/>
      <c r="G242" s="50"/>
      <c r="H242" s="50"/>
      <c r="I242" s="50"/>
      <c r="J242" s="51"/>
      <c r="K242" s="50"/>
    </row>
    <row r="243" customHeight="1" spans="2:11">
      <c r="B243" s="50"/>
      <c r="C243" s="50"/>
      <c r="D243" s="50"/>
      <c r="E243" s="50"/>
      <c r="F243" s="50"/>
      <c r="G243" s="50"/>
      <c r="H243" s="50"/>
      <c r="I243" s="50"/>
      <c r="J243" s="51"/>
      <c r="K243" s="50"/>
    </row>
    <row r="244" customHeight="1" spans="2:11">
      <c r="B244" s="50"/>
      <c r="C244" s="50"/>
      <c r="D244" s="50"/>
      <c r="E244" s="50"/>
      <c r="F244" s="50"/>
      <c r="G244" s="50"/>
      <c r="H244" s="50"/>
      <c r="I244" s="50"/>
      <c r="J244" s="51"/>
      <c r="K244" s="50"/>
    </row>
    <row r="245" customHeight="1" spans="2:11">
      <c r="B245" s="50"/>
      <c r="C245" s="50"/>
      <c r="D245" s="50"/>
      <c r="E245" s="50"/>
      <c r="F245" s="50"/>
      <c r="G245" s="50"/>
      <c r="H245" s="50"/>
      <c r="I245" s="50"/>
      <c r="J245" s="51"/>
      <c r="K245" s="50"/>
    </row>
    <row r="246" customHeight="1" spans="2:11">
      <c r="B246" s="50"/>
      <c r="C246" s="50"/>
      <c r="D246" s="50"/>
      <c r="E246" s="50"/>
      <c r="F246" s="50"/>
      <c r="G246" s="50"/>
      <c r="H246" s="50"/>
      <c r="I246" s="50"/>
      <c r="J246" s="51"/>
      <c r="K246" s="50"/>
    </row>
    <row r="247" customHeight="1" spans="2:11">
      <c r="B247" s="50"/>
      <c r="C247" s="50"/>
      <c r="D247" s="50"/>
      <c r="E247" s="50"/>
      <c r="F247" s="50"/>
      <c r="G247" s="50"/>
      <c r="H247" s="50"/>
      <c r="I247" s="50"/>
      <c r="J247" s="51"/>
      <c r="K247" s="50"/>
    </row>
    <row r="248" customHeight="1" spans="2:11">
      <c r="B248" s="50"/>
      <c r="C248" s="50"/>
      <c r="D248" s="50"/>
      <c r="E248" s="50"/>
      <c r="F248" s="50"/>
      <c r="G248" s="50"/>
      <c r="H248" s="50"/>
      <c r="I248" s="50"/>
      <c r="J248" s="51"/>
      <c r="K248" s="50"/>
    </row>
    <row r="249" customHeight="1" spans="2:11">
      <c r="B249" s="50"/>
      <c r="C249" s="50"/>
      <c r="D249" s="50"/>
      <c r="E249" s="50"/>
      <c r="F249" s="50"/>
      <c r="G249" s="50"/>
      <c r="H249" s="50"/>
      <c r="I249" s="50"/>
      <c r="J249" s="51"/>
      <c r="K249" s="50"/>
    </row>
    <row r="250" customHeight="1" spans="2:11">
      <c r="B250" s="50"/>
      <c r="C250" s="50"/>
      <c r="D250" s="50"/>
      <c r="E250" s="50"/>
      <c r="F250" s="50"/>
      <c r="G250" s="50"/>
      <c r="H250" s="50"/>
      <c r="I250" s="50"/>
      <c r="J250" s="51"/>
      <c r="K250" s="50"/>
    </row>
    <row r="251" customHeight="1" spans="2:11">
      <c r="B251" s="50"/>
      <c r="C251" s="50"/>
      <c r="D251" s="50"/>
      <c r="E251" s="50"/>
      <c r="F251" s="50"/>
      <c r="G251" s="50"/>
      <c r="H251" s="50"/>
      <c r="I251" s="50"/>
      <c r="J251" s="51"/>
      <c r="K251" s="50"/>
    </row>
    <row r="252" customHeight="1" spans="2:11">
      <c r="B252" s="50"/>
      <c r="C252" s="50"/>
      <c r="D252" s="50"/>
      <c r="E252" s="50"/>
      <c r="F252" s="50"/>
      <c r="G252" s="50"/>
      <c r="H252" s="50"/>
      <c r="I252" s="50"/>
      <c r="J252" s="51"/>
      <c r="K252" s="50"/>
    </row>
    <row r="253" customHeight="1" spans="2:11">
      <c r="B253" s="50"/>
      <c r="C253" s="50"/>
      <c r="D253" s="50"/>
      <c r="E253" s="50"/>
      <c r="F253" s="50"/>
      <c r="G253" s="50"/>
      <c r="H253" s="50"/>
      <c r="I253" s="50"/>
      <c r="J253" s="51"/>
      <c r="K253" s="50"/>
    </row>
    <row r="254" customHeight="1" spans="2:11">
      <c r="B254" s="50"/>
      <c r="C254" s="50"/>
      <c r="D254" s="50"/>
      <c r="E254" s="50"/>
      <c r="F254" s="50"/>
      <c r="G254" s="50"/>
      <c r="H254" s="50"/>
      <c r="I254" s="50"/>
      <c r="J254" s="51"/>
      <c r="K254" s="50"/>
    </row>
    <row r="255" customHeight="1" spans="2:11">
      <c r="B255" s="50"/>
      <c r="C255" s="50"/>
      <c r="D255" s="50"/>
      <c r="E255" s="50"/>
      <c r="F255" s="50"/>
      <c r="G255" s="50"/>
      <c r="H255" s="50"/>
      <c r="I255" s="50"/>
      <c r="J255" s="51"/>
      <c r="K255" s="50"/>
    </row>
    <row r="256" customHeight="1" spans="2:11">
      <c r="B256" s="50"/>
      <c r="C256" s="50"/>
      <c r="D256" s="50"/>
      <c r="E256" s="50"/>
      <c r="F256" s="50"/>
      <c r="G256" s="50"/>
      <c r="H256" s="50"/>
      <c r="I256" s="50"/>
      <c r="J256" s="51"/>
      <c r="K256" s="50"/>
    </row>
    <row r="257" customHeight="1" spans="2:11">
      <c r="B257" s="50"/>
      <c r="C257" s="50"/>
      <c r="D257" s="50"/>
      <c r="E257" s="50"/>
      <c r="F257" s="50"/>
      <c r="G257" s="50"/>
      <c r="H257" s="50"/>
      <c r="I257" s="50"/>
      <c r="J257" s="51"/>
      <c r="K257" s="50"/>
    </row>
    <row r="258" customHeight="1" spans="2:11">
      <c r="B258" s="50"/>
      <c r="C258" s="50"/>
      <c r="D258" s="50"/>
      <c r="E258" s="50"/>
      <c r="F258" s="50"/>
      <c r="G258" s="50"/>
      <c r="H258" s="50"/>
      <c r="I258" s="50"/>
      <c r="J258" s="51"/>
      <c r="K258" s="50"/>
    </row>
    <row r="259" customHeight="1" spans="2:11">
      <c r="B259" s="50"/>
      <c r="C259" s="50"/>
      <c r="D259" s="50"/>
      <c r="E259" s="50"/>
      <c r="F259" s="50"/>
      <c r="G259" s="50"/>
      <c r="H259" s="50"/>
      <c r="I259" s="50"/>
      <c r="J259" s="51"/>
      <c r="K259" s="50"/>
    </row>
    <row r="260" customHeight="1" spans="2:11">
      <c r="B260" s="50"/>
      <c r="C260" s="50"/>
      <c r="D260" s="50"/>
      <c r="E260" s="50"/>
      <c r="F260" s="50"/>
      <c r="G260" s="50"/>
      <c r="H260" s="50"/>
      <c r="I260" s="50"/>
      <c r="J260" s="51"/>
      <c r="K260" s="50"/>
    </row>
    <row r="261" customHeight="1" spans="2:11">
      <c r="B261" s="50"/>
      <c r="C261" s="50"/>
      <c r="D261" s="50"/>
      <c r="E261" s="50"/>
      <c r="F261" s="50"/>
      <c r="G261" s="50"/>
      <c r="H261" s="50"/>
      <c r="I261" s="50"/>
      <c r="J261" s="51"/>
      <c r="K261" s="50"/>
    </row>
    <row r="262" customHeight="1" spans="2:11">
      <c r="B262" s="50"/>
      <c r="C262" s="50"/>
      <c r="D262" s="50"/>
      <c r="E262" s="50"/>
      <c r="F262" s="50"/>
      <c r="G262" s="50"/>
      <c r="H262" s="50"/>
      <c r="I262" s="50"/>
      <c r="J262" s="51"/>
      <c r="K262" s="50"/>
    </row>
    <row r="263" customHeight="1" spans="2:11">
      <c r="B263" s="50"/>
      <c r="C263" s="50"/>
      <c r="D263" s="50"/>
      <c r="E263" s="50"/>
      <c r="F263" s="50"/>
      <c r="G263" s="50"/>
      <c r="H263" s="50"/>
      <c r="I263" s="50"/>
      <c r="J263" s="51"/>
      <c r="K263" s="50"/>
    </row>
    <row r="264" customHeight="1" spans="2:11">
      <c r="B264" s="50"/>
      <c r="C264" s="50"/>
      <c r="D264" s="50"/>
      <c r="E264" s="50"/>
      <c r="F264" s="50"/>
      <c r="G264" s="50"/>
      <c r="H264" s="50"/>
      <c r="I264" s="50"/>
      <c r="J264" s="51"/>
      <c r="K264" s="50"/>
    </row>
    <row r="265" customHeight="1" spans="2:11">
      <c r="B265" s="50"/>
      <c r="C265" s="50"/>
      <c r="D265" s="50"/>
      <c r="E265" s="50"/>
      <c r="F265" s="50"/>
      <c r="G265" s="50"/>
      <c r="H265" s="50"/>
      <c r="I265" s="50"/>
      <c r="J265" s="51"/>
      <c r="K265" s="50"/>
    </row>
    <row r="266" customHeight="1" spans="2:11">
      <c r="B266" s="50"/>
      <c r="C266" s="50"/>
      <c r="D266" s="50"/>
      <c r="E266" s="50"/>
      <c r="F266" s="50"/>
      <c r="G266" s="50"/>
      <c r="H266" s="50"/>
      <c r="I266" s="50"/>
      <c r="J266" s="51"/>
      <c r="K266" s="50"/>
    </row>
    <row r="267" customHeight="1" spans="2:11">
      <c r="B267" s="50"/>
      <c r="C267" s="50"/>
      <c r="D267" s="50"/>
      <c r="E267" s="50"/>
      <c r="F267" s="50"/>
      <c r="G267" s="50"/>
      <c r="H267" s="50"/>
      <c r="I267" s="50"/>
      <c r="J267" s="51"/>
      <c r="K267" s="50"/>
    </row>
    <row r="268" customHeight="1" spans="2:11">
      <c r="B268" s="50"/>
      <c r="C268" s="50"/>
      <c r="D268" s="50"/>
      <c r="E268" s="50"/>
      <c r="F268" s="50"/>
      <c r="G268" s="50"/>
      <c r="H268" s="50"/>
      <c r="I268" s="50"/>
      <c r="J268" s="51"/>
      <c r="K268" s="50"/>
    </row>
    <row r="269" customHeight="1" spans="2:11">
      <c r="B269" s="50"/>
      <c r="C269" s="50"/>
      <c r="D269" s="50"/>
      <c r="E269" s="50"/>
      <c r="F269" s="50"/>
      <c r="G269" s="50"/>
      <c r="H269" s="50"/>
      <c r="I269" s="50"/>
      <c r="J269" s="51"/>
      <c r="K269" s="50"/>
    </row>
    <row r="270" customHeight="1" spans="2:11">
      <c r="B270" s="50"/>
      <c r="C270" s="50"/>
      <c r="D270" s="50"/>
      <c r="E270" s="50"/>
      <c r="F270" s="50"/>
      <c r="G270" s="50"/>
      <c r="H270" s="50"/>
      <c r="I270" s="50"/>
      <c r="J270" s="51"/>
      <c r="K270" s="50"/>
    </row>
    <row r="271" customHeight="1" spans="2:11">
      <c r="B271" s="50"/>
      <c r="C271" s="50"/>
      <c r="D271" s="50"/>
      <c r="E271" s="50"/>
      <c r="F271" s="50"/>
      <c r="G271" s="50"/>
      <c r="H271" s="50"/>
      <c r="I271" s="50"/>
      <c r="J271" s="51"/>
      <c r="K271" s="50"/>
    </row>
    <row r="272" customHeight="1" spans="2:11">
      <c r="B272" s="50"/>
      <c r="C272" s="50"/>
      <c r="D272" s="50"/>
      <c r="E272" s="50"/>
      <c r="F272" s="50"/>
      <c r="G272" s="50"/>
      <c r="H272" s="50"/>
      <c r="I272" s="50"/>
      <c r="J272" s="51"/>
      <c r="K272" s="50"/>
    </row>
    <row r="273" customHeight="1" spans="2:11">
      <c r="B273" s="50"/>
      <c r="C273" s="50"/>
      <c r="D273" s="50"/>
      <c r="E273" s="50"/>
      <c r="F273" s="50"/>
      <c r="G273" s="50"/>
      <c r="H273" s="50"/>
      <c r="I273" s="50"/>
      <c r="J273" s="51"/>
      <c r="K273" s="50"/>
    </row>
    <row r="274" customHeight="1" spans="2:11">
      <c r="B274" s="50"/>
      <c r="C274" s="50"/>
      <c r="D274" s="50"/>
      <c r="E274" s="50"/>
      <c r="F274" s="50"/>
      <c r="G274" s="50"/>
      <c r="H274" s="50"/>
      <c r="I274" s="50"/>
      <c r="J274" s="51"/>
      <c r="K274" s="50"/>
    </row>
    <row r="275" customHeight="1" spans="2:11">
      <c r="B275" s="50"/>
      <c r="C275" s="50"/>
      <c r="D275" s="50"/>
      <c r="E275" s="50"/>
      <c r="F275" s="50"/>
      <c r="G275" s="50"/>
      <c r="H275" s="50"/>
      <c r="I275" s="50"/>
      <c r="J275" s="51"/>
      <c r="K275" s="50"/>
    </row>
    <row r="276" customHeight="1" spans="2:11">
      <c r="B276" s="50"/>
      <c r="C276" s="50"/>
      <c r="D276" s="50"/>
      <c r="E276" s="50"/>
      <c r="F276" s="50"/>
      <c r="G276" s="50"/>
      <c r="H276" s="50"/>
      <c r="I276" s="50"/>
      <c r="J276" s="51"/>
      <c r="K276" s="50"/>
    </row>
    <row r="277" customHeight="1" spans="2:11">
      <c r="B277" s="50"/>
      <c r="C277" s="50"/>
      <c r="D277" s="50"/>
      <c r="E277" s="50"/>
      <c r="F277" s="50"/>
      <c r="G277" s="50"/>
      <c r="H277" s="50"/>
      <c r="I277" s="50"/>
      <c r="J277" s="51"/>
      <c r="K277" s="50"/>
    </row>
    <row r="278" customHeight="1" spans="2:11">
      <c r="B278" s="50"/>
      <c r="C278" s="50"/>
      <c r="D278" s="50"/>
      <c r="E278" s="50"/>
      <c r="F278" s="50"/>
      <c r="G278" s="50"/>
      <c r="H278" s="50"/>
      <c r="I278" s="50"/>
      <c r="J278" s="51"/>
      <c r="K278" s="50"/>
    </row>
    <row r="279" customHeight="1" spans="2:11">
      <c r="B279" s="50"/>
      <c r="C279" s="50"/>
      <c r="D279" s="50"/>
      <c r="E279" s="50"/>
      <c r="F279" s="50"/>
      <c r="G279" s="50"/>
      <c r="H279" s="50"/>
      <c r="I279" s="50"/>
      <c r="J279" s="51"/>
      <c r="K279" s="50"/>
    </row>
    <row r="280" customHeight="1" spans="2:11">
      <c r="B280" s="50"/>
      <c r="C280" s="50"/>
      <c r="D280" s="50"/>
      <c r="E280" s="50"/>
      <c r="F280" s="50"/>
      <c r="G280" s="50"/>
      <c r="H280" s="50"/>
      <c r="I280" s="50"/>
      <c r="J280" s="51"/>
      <c r="K280" s="50"/>
    </row>
    <row r="281" customHeight="1" spans="2:11">
      <c r="B281" s="50"/>
      <c r="C281" s="50"/>
      <c r="D281" s="50"/>
      <c r="E281" s="50"/>
      <c r="F281" s="50"/>
      <c r="G281" s="50"/>
      <c r="H281" s="50"/>
      <c r="I281" s="50"/>
      <c r="J281" s="51"/>
      <c r="K281" s="50"/>
    </row>
    <row r="282" customHeight="1" spans="2:11">
      <c r="B282" s="50"/>
      <c r="C282" s="50"/>
      <c r="D282" s="50"/>
      <c r="E282" s="50"/>
      <c r="F282" s="50"/>
      <c r="G282" s="50"/>
      <c r="H282" s="50"/>
      <c r="I282" s="50"/>
      <c r="J282" s="51"/>
      <c r="K282" s="50"/>
    </row>
    <row r="283" customHeight="1" spans="2:11">
      <c r="B283" s="50"/>
      <c r="C283" s="50"/>
      <c r="D283" s="50"/>
      <c r="E283" s="50"/>
      <c r="F283" s="50"/>
      <c r="G283" s="50"/>
      <c r="H283" s="50"/>
      <c r="I283" s="50"/>
      <c r="J283" s="51"/>
      <c r="K283" s="50"/>
    </row>
    <row r="284" customHeight="1" spans="2:11">
      <c r="B284" s="50"/>
      <c r="C284" s="50"/>
      <c r="D284" s="50"/>
      <c r="E284" s="50"/>
      <c r="F284" s="50"/>
      <c r="G284" s="50"/>
      <c r="H284" s="50"/>
      <c r="I284" s="50"/>
      <c r="J284" s="51"/>
      <c r="K284" s="50"/>
    </row>
    <row r="285" customHeight="1" spans="2:11">
      <c r="B285" s="50"/>
      <c r="C285" s="50"/>
      <c r="D285" s="50"/>
      <c r="E285" s="50"/>
      <c r="F285" s="50"/>
      <c r="G285" s="50"/>
      <c r="H285" s="50"/>
      <c r="I285" s="50"/>
      <c r="J285" s="51"/>
      <c r="K285" s="50"/>
    </row>
    <row r="286" customHeight="1" spans="2:11">
      <c r="B286" s="50"/>
      <c r="C286" s="50"/>
      <c r="D286" s="50"/>
      <c r="E286" s="50"/>
      <c r="F286" s="50"/>
      <c r="G286" s="50"/>
      <c r="H286" s="50"/>
      <c r="I286" s="50"/>
      <c r="J286" s="51"/>
      <c r="K286" s="50"/>
    </row>
    <row r="287" customHeight="1" spans="2:11">
      <c r="B287" s="50"/>
      <c r="C287" s="50"/>
      <c r="D287" s="50"/>
      <c r="E287" s="50"/>
      <c r="F287" s="50"/>
      <c r="G287" s="50"/>
      <c r="H287" s="50"/>
      <c r="I287" s="50"/>
      <c r="J287" s="51"/>
      <c r="K287" s="50"/>
    </row>
    <row r="288" customHeight="1" spans="2:11">
      <c r="B288" s="50"/>
      <c r="C288" s="50"/>
      <c r="D288" s="50"/>
      <c r="E288" s="50"/>
      <c r="F288" s="50"/>
      <c r="G288" s="50"/>
      <c r="H288" s="50"/>
      <c r="I288" s="50"/>
      <c r="J288" s="51"/>
      <c r="K288" s="50"/>
    </row>
    <row r="289" customHeight="1" spans="2:11">
      <c r="B289" s="50"/>
      <c r="C289" s="50"/>
      <c r="D289" s="50"/>
      <c r="E289" s="50"/>
      <c r="F289" s="50"/>
      <c r="G289" s="50"/>
      <c r="H289" s="50"/>
      <c r="I289" s="50"/>
      <c r="J289" s="51"/>
      <c r="K289" s="50"/>
    </row>
    <row r="290" customHeight="1" spans="2:11">
      <c r="B290" s="50"/>
      <c r="C290" s="50"/>
      <c r="D290" s="50"/>
      <c r="E290" s="50"/>
      <c r="F290" s="50"/>
      <c r="G290" s="50"/>
      <c r="H290" s="50"/>
      <c r="I290" s="50"/>
      <c r="J290" s="51"/>
      <c r="K290" s="50"/>
    </row>
    <row r="291" customHeight="1" spans="2:11">
      <c r="B291" s="50"/>
      <c r="C291" s="50"/>
      <c r="D291" s="50"/>
      <c r="E291" s="50"/>
      <c r="F291" s="50"/>
      <c r="G291" s="50"/>
      <c r="H291" s="50"/>
      <c r="I291" s="50"/>
      <c r="J291" s="51"/>
      <c r="K291" s="50"/>
    </row>
    <row r="292" customHeight="1" spans="2:11">
      <c r="B292" s="50"/>
      <c r="C292" s="50"/>
      <c r="D292" s="50"/>
      <c r="E292" s="50"/>
      <c r="F292" s="50"/>
      <c r="G292" s="50"/>
      <c r="H292" s="50"/>
      <c r="I292" s="50"/>
      <c r="J292" s="51"/>
      <c r="K292" s="50"/>
    </row>
    <row r="293" customHeight="1" spans="2:11">
      <c r="B293" s="50"/>
      <c r="C293" s="50"/>
      <c r="D293" s="50"/>
      <c r="E293" s="50"/>
      <c r="F293" s="50"/>
      <c r="G293" s="50"/>
      <c r="H293" s="50"/>
      <c r="I293" s="50"/>
      <c r="J293" s="51"/>
      <c r="K293" s="50"/>
    </row>
    <row r="294" customHeight="1" spans="2:11">
      <c r="B294" s="50"/>
      <c r="C294" s="50"/>
      <c r="D294" s="50"/>
      <c r="E294" s="50"/>
      <c r="F294" s="50"/>
      <c r="G294" s="50"/>
      <c r="H294" s="50"/>
      <c r="I294" s="50"/>
      <c r="J294" s="51"/>
      <c r="K294" s="50"/>
    </row>
    <row r="295" customHeight="1" spans="2:11">
      <c r="B295" s="50"/>
      <c r="C295" s="50"/>
      <c r="D295" s="50"/>
      <c r="E295" s="50"/>
      <c r="F295" s="50"/>
      <c r="G295" s="50"/>
      <c r="H295" s="50"/>
      <c r="I295" s="50"/>
      <c r="J295" s="51"/>
      <c r="K295" s="50"/>
    </row>
    <row r="296" customHeight="1" spans="2:11">
      <c r="B296" s="50"/>
      <c r="C296" s="50"/>
      <c r="D296" s="50"/>
      <c r="E296" s="50"/>
      <c r="F296" s="50"/>
      <c r="G296" s="50"/>
      <c r="H296" s="50"/>
      <c r="I296" s="50"/>
      <c r="J296" s="51"/>
      <c r="K296" s="50"/>
    </row>
    <row r="297" customHeight="1" spans="2:11">
      <c r="B297" s="50"/>
      <c r="C297" s="50"/>
      <c r="D297" s="50"/>
      <c r="E297" s="50"/>
      <c r="F297" s="50"/>
      <c r="G297" s="50"/>
      <c r="H297" s="50"/>
      <c r="I297" s="50"/>
      <c r="J297" s="51"/>
      <c r="K297" s="50"/>
    </row>
    <row r="298" customHeight="1" spans="2:11">
      <c r="B298" s="50"/>
      <c r="C298" s="50"/>
      <c r="D298" s="50"/>
      <c r="E298" s="50"/>
      <c r="F298" s="50"/>
      <c r="G298" s="50"/>
      <c r="H298" s="50"/>
      <c r="I298" s="50"/>
      <c r="J298" s="51"/>
      <c r="K298" s="50"/>
    </row>
    <row r="299" customHeight="1" spans="2:11">
      <c r="B299" s="50"/>
      <c r="C299" s="50"/>
      <c r="D299" s="50"/>
      <c r="E299" s="50"/>
      <c r="F299" s="50"/>
      <c r="G299" s="50"/>
      <c r="H299" s="50"/>
      <c r="I299" s="50"/>
      <c r="J299" s="51"/>
      <c r="K299" s="50"/>
    </row>
    <row r="300" customHeight="1" spans="2:11">
      <c r="B300" s="50"/>
      <c r="C300" s="50"/>
      <c r="D300" s="50"/>
      <c r="E300" s="50"/>
      <c r="F300" s="50"/>
      <c r="G300" s="50"/>
      <c r="H300" s="50"/>
      <c r="I300" s="50"/>
      <c r="J300" s="51"/>
      <c r="K300" s="50"/>
    </row>
    <row r="301" customHeight="1" spans="2:11">
      <c r="B301" s="50"/>
      <c r="C301" s="50"/>
      <c r="D301" s="50"/>
      <c r="E301" s="50"/>
      <c r="F301" s="50"/>
      <c r="G301" s="50"/>
      <c r="H301" s="50"/>
      <c r="I301" s="50"/>
      <c r="J301" s="51"/>
      <c r="K301" s="50"/>
    </row>
    <row r="302" customHeight="1" spans="2:11">
      <c r="B302" s="50"/>
      <c r="C302" s="50"/>
      <c r="D302" s="50"/>
      <c r="E302" s="50"/>
      <c r="F302" s="50"/>
      <c r="G302" s="50"/>
      <c r="H302" s="50"/>
      <c r="I302" s="50"/>
      <c r="J302" s="51"/>
      <c r="K302" s="50"/>
    </row>
    <row r="303" customHeight="1" spans="2:11">
      <c r="B303" s="50"/>
      <c r="C303" s="50"/>
      <c r="D303" s="50"/>
      <c r="E303" s="50"/>
      <c r="F303" s="50"/>
      <c r="G303" s="50"/>
      <c r="H303" s="50"/>
      <c r="I303" s="50"/>
      <c r="J303" s="51"/>
      <c r="K303" s="50"/>
    </row>
    <row r="304" customHeight="1" spans="2:11">
      <c r="B304" s="50"/>
      <c r="C304" s="50"/>
      <c r="D304" s="50"/>
      <c r="E304" s="50"/>
      <c r="F304" s="50"/>
      <c r="G304" s="50"/>
      <c r="H304" s="50"/>
      <c r="I304" s="50"/>
      <c r="J304" s="51"/>
      <c r="K304" s="50"/>
    </row>
    <row r="305" customHeight="1" spans="2:11">
      <c r="B305" s="50"/>
      <c r="C305" s="50"/>
      <c r="D305" s="50"/>
      <c r="E305" s="50"/>
      <c r="F305" s="50"/>
      <c r="G305" s="50"/>
      <c r="H305" s="50"/>
      <c r="I305" s="50"/>
      <c r="J305" s="51"/>
      <c r="K305" s="50"/>
    </row>
    <row r="306" customHeight="1" spans="2:11">
      <c r="B306" s="50"/>
      <c r="C306" s="50"/>
      <c r="D306" s="50"/>
      <c r="E306" s="50"/>
      <c r="F306" s="50"/>
      <c r="G306" s="50"/>
      <c r="H306" s="50"/>
      <c r="I306" s="50"/>
      <c r="J306" s="51"/>
      <c r="K306" s="50"/>
    </row>
    <row r="307" customHeight="1" spans="2:11">
      <c r="B307" s="50"/>
      <c r="C307" s="50"/>
      <c r="D307" s="50"/>
      <c r="E307" s="50"/>
      <c r="F307" s="50"/>
      <c r="G307" s="50"/>
      <c r="H307" s="50"/>
      <c r="I307" s="50"/>
      <c r="J307" s="51"/>
      <c r="K307" s="50"/>
    </row>
    <row r="308" customHeight="1" spans="2:11">
      <c r="B308" s="50"/>
      <c r="C308" s="50"/>
      <c r="D308" s="50"/>
      <c r="E308" s="50"/>
      <c r="F308" s="50"/>
      <c r="G308" s="50"/>
      <c r="H308" s="50"/>
      <c r="I308" s="50"/>
      <c r="J308" s="51"/>
      <c r="K308" s="50"/>
    </row>
    <row r="309" customHeight="1" spans="2:11">
      <c r="B309" s="50"/>
      <c r="C309" s="50"/>
      <c r="D309" s="50"/>
      <c r="E309" s="50"/>
      <c r="F309" s="50"/>
      <c r="G309" s="50"/>
      <c r="H309" s="50"/>
      <c r="I309" s="50"/>
      <c r="J309" s="51"/>
      <c r="K309" s="50"/>
    </row>
    <row r="310" customHeight="1" spans="2:11">
      <c r="B310" s="50"/>
      <c r="C310" s="50"/>
      <c r="D310" s="50"/>
      <c r="E310" s="50"/>
      <c r="F310" s="50"/>
      <c r="G310" s="50"/>
      <c r="H310" s="50"/>
      <c r="I310" s="50"/>
      <c r="J310" s="51"/>
      <c r="K310" s="50"/>
    </row>
    <row r="311" customHeight="1" spans="2:11">
      <c r="B311" s="50"/>
      <c r="C311" s="50"/>
      <c r="D311" s="50"/>
      <c r="E311" s="50"/>
      <c r="F311" s="50"/>
      <c r="G311" s="50"/>
      <c r="H311" s="50"/>
      <c r="I311" s="50"/>
      <c r="J311" s="51"/>
      <c r="K311" s="50"/>
    </row>
    <row r="312" customHeight="1" spans="2:11">
      <c r="B312" s="50"/>
      <c r="C312" s="50"/>
      <c r="D312" s="50"/>
      <c r="E312" s="50"/>
      <c r="F312" s="50"/>
      <c r="G312" s="50"/>
      <c r="H312" s="50"/>
      <c r="I312" s="50"/>
      <c r="J312" s="51"/>
      <c r="K312" s="50"/>
    </row>
    <row r="313" customHeight="1" spans="2:11">
      <c r="B313" s="50"/>
      <c r="C313" s="50"/>
      <c r="D313" s="50"/>
      <c r="E313" s="50"/>
      <c r="F313" s="50"/>
      <c r="G313" s="50"/>
      <c r="H313" s="50"/>
      <c r="I313" s="50"/>
      <c r="J313" s="51"/>
      <c r="K313" s="50"/>
    </row>
    <row r="314" customHeight="1" spans="2:11">
      <c r="B314" s="50"/>
      <c r="C314" s="50"/>
      <c r="D314" s="50"/>
      <c r="E314" s="50"/>
      <c r="F314" s="50"/>
      <c r="G314" s="50"/>
      <c r="H314" s="50"/>
      <c r="I314" s="50"/>
      <c r="J314" s="51"/>
      <c r="K314" s="50"/>
    </row>
    <row r="315" customHeight="1" spans="2:11">
      <c r="B315" s="50"/>
      <c r="C315" s="50"/>
      <c r="D315" s="50"/>
      <c r="E315" s="50"/>
      <c r="F315" s="50"/>
      <c r="G315" s="50"/>
      <c r="H315" s="50"/>
      <c r="I315" s="50"/>
      <c r="J315" s="51"/>
      <c r="K315" s="50"/>
    </row>
    <row r="316" customHeight="1" spans="2:11">
      <c r="B316" s="50"/>
      <c r="C316" s="50"/>
      <c r="D316" s="50"/>
      <c r="E316" s="50"/>
      <c r="F316" s="50"/>
      <c r="G316" s="50"/>
      <c r="H316" s="50"/>
      <c r="I316" s="50"/>
      <c r="J316" s="51"/>
      <c r="K316" s="50"/>
    </row>
    <row r="317" customHeight="1" spans="2:11">
      <c r="B317" s="50"/>
      <c r="C317" s="50"/>
      <c r="D317" s="50"/>
      <c r="E317" s="50"/>
      <c r="F317" s="50"/>
      <c r="G317" s="50"/>
      <c r="H317" s="50"/>
      <c r="I317" s="50"/>
      <c r="J317" s="51"/>
      <c r="K317" s="50"/>
    </row>
    <row r="318" customHeight="1" spans="2:11">
      <c r="B318" s="50"/>
      <c r="C318" s="50"/>
      <c r="D318" s="50"/>
      <c r="E318" s="50"/>
      <c r="F318" s="50"/>
      <c r="G318" s="50"/>
      <c r="H318" s="50"/>
      <c r="I318" s="50"/>
      <c r="J318" s="51"/>
      <c r="K318" s="50"/>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2</v>
      </c>
      <c r="E2" s="21"/>
      <c r="F2" s="21"/>
      <c r="G2" s="21"/>
      <c r="H2" s="21"/>
      <c r="I2" s="21"/>
      <c r="J2" s="30" t="str">
        <f>"本月 "&amp;DAY(DATE(A2,C2+1,1)-1)&amp;" 天"</f>
        <v>本月 28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44593</v>
      </c>
      <c r="M3" s="35">
        <f>IF(MONTH(DATE($A$2,$C$2,COLUMN(B1)))=$C$2,DATE($A$2,$C$2,COLUMN(B1)),"")</f>
        <v>44594</v>
      </c>
      <c r="N3" s="35">
        <f>IF(MONTH(DATE($A$2,$C$2,COLUMN(C1)))=$C$2,DATE($A$2,$C$2,COLUMN(C1)),"")</f>
        <v>44595</v>
      </c>
      <c r="O3" s="35">
        <f>IF(MONTH(DATE($A$2,$C$2,COLUMN(D1)))=$C$2,DATE($A$2,$C$2,COLUMN(D1)),"")</f>
        <v>44596</v>
      </c>
      <c r="P3" s="35">
        <f>IF(MONTH(DATE($A$2,$C$2,COLUMN(E1)))=$C$2,DATE($A$2,$C$2,COLUMN(E1)),"")</f>
        <v>44597</v>
      </c>
      <c r="Q3" s="35">
        <f>IF(MONTH(DATE($A$2,$C$2,COLUMN(F1)))=$C$2,DATE($A$2,$C$2,COLUMN(F1)),"")</f>
        <v>44598</v>
      </c>
      <c r="R3" s="35">
        <f>IF(MONTH(DATE($A$2,$C$2,COLUMN(G1)))=$C$2,DATE($A$2,$C$2,COLUMN(G1)),"")</f>
        <v>44599</v>
      </c>
      <c r="S3" s="35">
        <f>IF(MONTH(DATE($A$2,$C$2,COLUMN(H1)))=$C$2,DATE($A$2,$C$2,COLUMN(H1)),"")</f>
        <v>44600</v>
      </c>
      <c r="T3" s="35">
        <f>IF(MONTH(DATE($A$2,$C$2,COLUMN(I1)))=$C$2,DATE($A$2,$C$2,COLUMN(I1)),"")</f>
        <v>44601</v>
      </c>
      <c r="U3" s="35">
        <f>IF(MONTH(DATE($A$2,$C$2,COLUMN(J1)))=$C$2,DATE($A$2,$C$2,COLUMN(J1)),"")</f>
        <v>44602</v>
      </c>
      <c r="V3" s="35">
        <f>IF(MONTH(DATE($A$2,$C$2,COLUMN(K1)))=$C$2,DATE($A$2,$C$2,COLUMN(K1)),"")</f>
        <v>44603</v>
      </c>
      <c r="W3" s="35">
        <f>IF(MONTH(DATE($A$2,$C$2,COLUMN(L1)))=$C$2,DATE($A$2,$C$2,COLUMN(L1)),"")</f>
        <v>44604</v>
      </c>
      <c r="X3" s="35">
        <f>IF(MONTH(DATE($A$2,$C$2,COLUMN(M1)))=$C$2,DATE($A$2,$C$2,COLUMN(M1)),"")</f>
        <v>44605</v>
      </c>
      <c r="Y3" s="35">
        <f>IF(MONTH(DATE($A$2,$C$2,COLUMN(N1)))=$C$2,DATE($A$2,$C$2,COLUMN(N1)),"")</f>
        <v>44606</v>
      </c>
      <c r="Z3" s="35">
        <f>IF(MONTH(DATE($A$2,$C$2,COLUMN(O1)))=$C$2,DATE($A$2,$C$2,COLUMN(O1)),"")</f>
        <v>44607</v>
      </c>
      <c r="AA3" s="35">
        <f>IF(MONTH(DATE($A$2,$C$2,COLUMN(P1)))=$C$2,DATE($A$2,$C$2,COLUMN(P1)),"")</f>
        <v>44608</v>
      </c>
      <c r="AB3" s="35">
        <f>IF(MONTH(DATE($A$2,$C$2,COLUMN(Q1)))=$C$2,DATE($A$2,$C$2,COLUMN(Q1)),"")</f>
        <v>44609</v>
      </c>
      <c r="AC3" s="35">
        <f>IF(MONTH(DATE($A$2,$C$2,COLUMN(R1)))=$C$2,DATE($A$2,$C$2,COLUMN(R1)),"")</f>
        <v>44610</v>
      </c>
      <c r="AD3" s="35">
        <f>IF(MONTH(DATE($A$2,$C$2,COLUMN(S1)))=$C$2,DATE($A$2,$C$2,COLUMN(S1)),"")</f>
        <v>44611</v>
      </c>
      <c r="AE3" s="35">
        <f>IF(MONTH(DATE($A$2,$C$2,COLUMN(T1)))=$C$2,DATE($A$2,$C$2,COLUMN(T1)),"")</f>
        <v>44612</v>
      </c>
      <c r="AF3" s="35">
        <f>IF(MONTH(DATE($A$2,$C$2,COLUMN(U1)))=$C$2,DATE($A$2,$C$2,COLUMN(U1)),"")</f>
        <v>44613</v>
      </c>
      <c r="AG3" s="35">
        <f>IF(MONTH(DATE($A$2,$C$2,COLUMN(V1)))=$C$2,DATE($A$2,$C$2,COLUMN(V1)),"")</f>
        <v>44614</v>
      </c>
      <c r="AH3" s="35">
        <f>IF(MONTH(DATE($A$2,$C$2,COLUMN(W1)))=$C$2,DATE($A$2,$C$2,COLUMN(W1)),"")</f>
        <v>44615</v>
      </c>
      <c r="AI3" s="35">
        <f>IF(MONTH(DATE($A$2,$C$2,COLUMN(X1)))=$C$2,DATE($A$2,$C$2,COLUMN(X1)),"")</f>
        <v>44616</v>
      </c>
      <c r="AJ3" s="35">
        <f>IF(MONTH(DATE($A$2,$C$2,COLUMN(Y1)))=$C$2,DATE($A$2,$C$2,COLUMN(Y1)),"")</f>
        <v>44617</v>
      </c>
      <c r="AK3" s="35">
        <f>IF(MONTH(DATE($A$2,$C$2,COLUMN(Z1)))=$C$2,DATE($A$2,$C$2,COLUMN(Z1)),"")</f>
        <v>44618</v>
      </c>
      <c r="AL3" s="35">
        <f>IF(MONTH(DATE($A$2,$C$2,COLUMN(AA1)))=$C$2,DATE($A$2,$C$2,COLUMN(AA1)),"")</f>
        <v>44619</v>
      </c>
      <c r="AM3" s="35">
        <f>IF(MONTH(DATE($A$2,$C$2,COLUMN(AB1)))=$C$2,DATE($A$2,$C$2,COLUMN(AB1)),"")</f>
        <v>44620</v>
      </c>
      <c r="AN3" s="35" t="str">
        <f>IF(MONTH(DATE($A$2,$C$2,COLUMN(AC1)))=$C$2,DATE($A$2,$C$2,COLUMN(AC1)),"")</f>
        <v/>
      </c>
      <c r="AO3" s="35" t="str">
        <f>IF(MONTH(DATE($A$2,$C$2,COLUMN(AD1)))=$C$2,DATE($A$2,$C$2,COLUMN(AD1)),"")</f>
        <v/>
      </c>
      <c r="AP3" s="35" t="str">
        <f>IF(MONTH(DATE($A$2,$C$2,COLUMN(AE1)))=$C$2,DATE($A$2,$C$2,COLUMN(AE1)),"")</f>
        <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3</v>
      </c>
      <c r="E2" s="21"/>
      <c r="F2" s="21"/>
      <c r="G2" s="21"/>
      <c r="H2" s="21"/>
      <c r="I2" s="21"/>
      <c r="J2" s="30" t="str">
        <f>"本月 "&amp;DAY(DATE(A2,C2+1,1)-1)&amp;" 天"</f>
        <v>本月 31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44621</v>
      </c>
      <c r="M3" s="35">
        <f>IF(MONTH(DATE($A$2,$C$2,COLUMN(B1)))=$C$2,DATE($A$2,$C$2,COLUMN(B1)),"")</f>
        <v>44622</v>
      </c>
      <c r="N3" s="35">
        <f>IF(MONTH(DATE($A$2,$C$2,COLUMN(C1)))=$C$2,DATE($A$2,$C$2,COLUMN(C1)),"")</f>
        <v>44623</v>
      </c>
      <c r="O3" s="35">
        <f>IF(MONTH(DATE($A$2,$C$2,COLUMN(D1)))=$C$2,DATE($A$2,$C$2,COLUMN(D1)),"")</f>
        <v>44624</v>
      </c>
      <c r="P3" s="35">
        <f>IF(MONTH(DATE($A$2,$C$2,COLUMN(E1)))=$C$2,DATE($A$2,$C$2,COLUMN(E1)),"")</f>
        <v>44625</v>
      </c>
      <c r="Q3" s="35">
        <f>IF(MONTH(DATE($A$2,$C$2,COLUMN(F1)))=$C$2,DATE($A$2,$C$2,COLUMN(F1)),"")</f>
        <v>44626</v>
      </c>
      <c r="R3" s="35">
        <f>IF(MONTH(DATE($A$2,$C$2,COLUMN(G1)))=$C$2,DATE($A$2,$C$2,COLUMN(G1)),"")</f>
        <v>44627</v>
      </c>
      <c r="S3" s="35">
        <f>IF(MONTH(DATE($A$2,$C$2,COLUMN(H1)))=$C$2,DATE($A$2,$C$2,COLUMN(H1)),"")</f>
        <v>44628</v>
      </c>
      <c r="T3" s="35">
        <f>IF(MONTH(DATE($A$2,$C$2,COLUMN(I1)))=$C$2,DATE($A$2,$C$2,COLUMN(I1)),"")</f>
        <v>44629</v>
      </c>
      <c r="U3" s="35">
        <f>IF(MONTH(DATE($A$2,$C$2,COLUMN(J1)))=$C$2,DATE($A$2,$C$2,COLUMN(J1)),"")</f>
        <v>44630</v>
      </c>
      <c r="V3" s="35">
        <f>IF(MONTH(DATE($A$2,$C$2,COLUMN(K1)))=$C$2,DATE($A$2,$C$2,COLUMN(K1)),"")</f>
        <v>44631</v>
      </c>
      <c r="W3" s="35">
        <f>IF(MONTH(DATE($A$2,$C$2,COLUMN(L1)))=$C$2,DATE($A$2,$C$2,COLUMN(L1)),"")</f>
        <v>44632</v>
      </c>
      <c r="X3" s="35">
        <f>IF(MONTH(DATE($A$2,$C$2,COLUMN(M1)))=$C$2,DATE($A$2,$C$2,COLUMN(M1)),"")</f>
        <v>44633</v>
      </c>
      <c r="Y3" s="35">
        <f>IF(MONTH(DATE($A$2,$C$2,COLUMN(N1)))=$C$2,DATE($A$2,$C$2,COLUMN(N1)),"")</f>
        <v>44634</v>
      </c>
      <c r="Z3" s="35">
        <f>IF(MONTH(DATE($A$2,$C$2,COLUMN(O1)))=$C$2,DATE($A$2,$C$2,COLUMN(O1)),"")</f>
        <v>44635</v>
      </c>
      <c r="AA3" s="35">
        <f>IF(MONTH(DATE($A$2,$C$2,COLUMN(P1)))=$C$2,DATE($A$2,$C$2,COLUMN(P1)),"")</f>
        <v>44636</v>
      </c>
      <c r="AB3" s="35">
        <f>IF(MONTH(DATE($A$2,$C$2,COLUMN(Q1)))=$C$2,DATE($A$2,$C$2,COLUMN(Q1)),"")</f>
        <v>44637</v>
      </c>
      <c r="AC3" s="35">
        <f>IF(MONTH(DATE($A$2,$C$2,COLUMN(R1)))=$C$2,DATE($A$2,$C$2,COLUMN(R1)),"")</f>
        <v>44638</v>
      </c>
      <c r="AD3" s="35">
        <f>IF(MONTH(DATE($A$2,$C$2,COLUMN(S1)))=$C$2,DATE($A$2,$C$2,COLUMN(S1)),"")</f>
        <v>44639</v>
      </c>
      <c r="AE3" s="35">
        <f>IF(MONTH(DATE($A$2,$C$2,COLUMN(T1)))=$C$2,DATE($A$2,$C$2,COLUMN(T1)),"")</f>
        <v>44640</v>
      </c>
      <c r="AF3" s="35">
        <f>IF(MONTH(DATE($A$2,$C$2,COLUMN(U1)))=$C$2,DATE($A$2,$C$2,COLUMN(U1)),"")</f>
        <v>44641</v>
      </c>
      <c r="AG3" s="35">
        <f>IF(MONTH(DATE($A$2,$C$2,COLUMN(V1)))=$C$2,DATE($A$2,$C$2,COLUMN(V1)),"")</f>
        <v>44642</v>
      </c>
      <c r="AH3" s="35">
        <f>IF(MONTH(DATE($A$2,$C$2,COLUMN(W1)))=$C$2,DATE($A$2,$C$2,COLUMN(W1)),"")</f>
        <v>44643</v>
      </c>
      <c r="AI3" s="35">
        <f>IF(MONTH(DATE($A$2,$C$2,COLUMN(X1)))=$C$2,DATE($A$2,$C$2,COLUMN(X1)),"")</f>
        <v>44644</v>
      </c>
      <c r="AJ3" s="35">
        <f>IF(MONTH(DATE($A$2,$C$2,COLUMN(Y1)))=$C$2,DATE($A$2,$C$2,COLUMN(Y1)),"")</f>
        <v>44645</v>
      </c>
      <c r="AK3" s="35">
        <f>IF(MONTH(DATE($A$2,$C$2,COLUMN(Z1)))=$C$2,DATE($A$2,$C$2,COLUMN(Z1)),"")</f>
        <v>44646</v>
      </c>
      <c r="AL3" s="35">
        <f>IF(MONTH(DATE($A$2,$C$2,COLUMN(AA1)))=$C$2,DATE($A$2,$C$2,COLUMN(AA1)),"")</f>
        <v>44647</v>
      </c>
      <c r="AM3" s="35">
        <f>IF(MONTH(DATE($A$2,$C$2,COLUMN(AB1)))=$C$2,DATE($A$2,$C$2,COLUMN(AB1)),"")</f>
        <v>44648</v>
      </c>
      <c r="AN3" s="35">
        <f>IF(MONTH(DATE($A$2,$C$2,COLUMN(AC1)))=$C$2,DATE($A$2,$C$2,COLUMN(AC1)),"")</f>
        <v>44649</v>
      </c>
      <c r="AO3" s="35">
        <f>IF(MONTH(DATE($A$2,$C$2,COLUMN(AD1)))=$C$2,DATE($A$2,$C$2,COLUMN(AD1)),"")</f>
        <v>44650</v>
      </c>
      <c r="AP3" s="35">
        <f>IF(MONTH(DATE($A$2,$C$2,COLUMN(AE1)))=$C$2,DATE($A$2,$C$2,COLUMN(AE1)),"")</f>
        <v>44651</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4</v>
      </c>
      <c r="E2" s="21"/>
      <c r="F2" s="21"/>
      <c r="G2" s="21"/>
      <c r="H2" s="21"/>
      <c r="I2" s="21"/>
      <c r="J2" s="30" t="str">
        <f>"本月 "&amp;DAY(DATE(A2,C2+1,1)-1)&amp;" 天"</f>
        <v>本月 30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44652</v>
      </c>
      <c r="M3" s="35">
        <f>IF(MONTH(DATE($A$2,$C$2,COLUMN(B1)))=$C$2,DATE($A$2,$C$2,COLUMN(B1)),"")</f>
        <v>44653</v>
      </c>
      <c r="N3" s="35">
        <f>IF(MONTH(DATE($A$2,$C$2,COLUMN(C1)))=$C$2,DATE($A$2,$C$2,COLUMN(C1)),"")</f>
        <v>44654</v>
      </c>
      <c r="O3" s="35">
        <f>IF(MONTH(DATE($A$2,$C$2,COLUMN(D1)))=$C$2,DATE($A$2,$C$2,COLUMN(D1)),"")</f>
        <v>44655</v>
      </c>
      <c r="P3" s="35">
        <f>IF(MONTH(DATE($A$2,$C$2,COLUMN(E1)))=$C$2,DATE($A$2,$C$2,COLUMN(E1)),"")</f>
        <v>44656</v>
      </c>
      <c r="Q3" s="35">
        <f>IF(MONTH(DATE($A$2,$C$2,COLUMN(F1)))=$C$2,DATE($A$2,$C$2,COLUMN(F1)),"")</f>
        <v>44657</v>
      </c>
      <c r="R3" s="35">
        <f>IF(MONTH(DATE($A$2,$C$2,COLUMN(G1)))=$C$2,DATE($A$2,$C$2,COLUMN(G1)),"")</f>
        <v>44658</v>
      </c>
      <c r="S3" s="35">
        <f>IF(MONTH(DATE($A$2,$C$2,COLUMN(H1)))=$C$2,DATE($A$2,$C$2,COLUMN(H1)),"")</f>
        <v>44659</v>
      </c>
      <c r="T3" s="35">
        <f>IF(MONTH(DATE($A$2,$C$2,COLUMN(I1)))=$C$2,DATE($A$2,$C$2,COLUMN(I1)),"")</f>
        <v>44660</v>
      </c>
      <c r="U3" s="35">
        <f>IF(MONTH(DATE($A$2,$C$2,COLUMN(J1)))=$C$2,DATE($A$2,$C$2,COLUMN(J1)),"")</f>
        <v>44661</v>
      </c>
      <c r="V3" s="35">
        <f>IF(MONTH(DATE($A$2,$C$2,COLUMN(K1)))=$C$2,DATE($A$2,$C$2,COLUMN(K1)),"")</f>
        <v>44662</v>
      </c>
      <c r="W3" s="35">
        <f>IF(MONTH(DATE($A$2,$C$2,COLUMN(L1)))=$C$2,DATE($A$2,$C$2,COLUMN(L1)),"")</f>
        <v>44663</v>
      </c>
      <c r="X3" s="35">
        <f>IF(MONTH(DATE($A$2,$C$2,COLUMN(M1)))=$C$2,DATE($A$2,$C$2,COLUMN(M1)),"")</f>
        <v>44664</v>
      </c>
      <c r="Y3" s="35">
        <f>IF(MONTH(DATE($A$2,$C$2,COLUMN(N1)))=$C$2,DATE($A$2,$C$2,COLUMN(N1)),"")</f>
        <v>44665</v>
      </c>
      <c r="Z3" s="35">
        <f>IF(MONTH(DATE($A$2,$C$2,COLUMN(O1)))=$C$2,DATE($A$2,$C$2,COLUMN(O1)),"")</f>
        <v>44666</v>
      </c>
      <c r="AA3" s="35">
        <f>IF(MONTH(DATE($A$2,$C$2,COLUMN(P1)))=$C$2,DATE($A$2,$C$2,COLUMN(P1)),"")</f>
        <v>44667</v>
      </c>
      <c r="AB3" s="35">
        <f>IF(MONTH(DATE($A$2,$C$2,COLUMN(Q1)))=$C$2,DATE($A$2,$C$2,COLUMN(Q1)),"")</f>
        <v>44668</v>
      </c>
      <c r="AC3" s="35">
        <f>IF(MONTH(DATE($A$2,$C$2,COLUMN(R1)))=$C$2,DATE($A$2,$C$2,COLUMN(R1)),"")</f>
        <v>44669</v>
      </c>
      <c r="AD3" s="35">
        <f>IF(MONTH(DATE($A$2,$C$2,COLUMN(S1)))=$C$2,DATE($A$2,$C$2,COLUMN(S1)),"")</f>
        <v>44670</v>
      </c>
      <c r="AE3" s="35">
        <f>IF(MONTH(DATE($A$2,$C$2,COLUMN(T1)))=$C$2,DATE($A$2,$C$2,COLUMN(T1)),"")</f>
        <v>44671</v>
      </c>
      <c r="AF3" s="35">
        <f>IF(MONTH(DATE($A$2,$C$2,COLUMN(U1)))=$C$2,DATE($A$2,$C$2,COLUMN(U1)),"")</f>
        <v>44672</v>
      </c>
      <c r="AG3" s="35">
        <f>IF(MONTH(DATE($A$2,$C$2,COLUMN(V1)))=$C$2,DATE($A$2,$C$2,COLUMN(V1)),"")</f>
        <v>44673</v>
      </c>
      <c r="AH3" s="35">
        <f>IF(MONTH(DATE($A$2,$C$2,COLUMN(W1)))=$C$2,DATE($A$2,$C$2,COLUMN(W1)),"")</f>
        <v>44674</v>
      </c>
      <c r="AI3" s="35">
        <f>IF(MONTH(DATE($A$2,$C$2,COLUMN(X1)))=$C$2,DATE($A$2,$C$2,COLUMN(X1)),"")</f>
        <v>44675</v>
      </c>
      <c r="AJ3" s="35">
        <f>IF(MONTH(DATE($A$2,$C$2,COLUMN(Y1)))=$C$2,DATE($A$2,$C$2,COLUMN(Y1)),"")</f>
        <v>44676</v>
      </c>
      <c r="AK3" s="35">
        <f>IF(MONTH(DATE($A$2,$C$2,COLUMN(Z1)))=$C$2,DATE($A$2,$C$2,COLUMN(Z1)),"")</f>
        <v>44677</v>
      </c>
      <c r="AL3" s="35">
        <f>IF(MONTH(DATE($A$2,$C$2,COLUMN(AA1)))=$C$2,DATE($A$2,$C$2,COLUMN(AA1)),"")</f>
        <v>44678</v>
      </c>
      <c r="AM3" s="35">
        <f>IF(MONTH(DATE($A$2,$C$2,COLUMN(AB1)))=$C$2,DATE($A$2,$C$2,COLUMN(AB1)),"")</f>
        <v>44679</v>
      </c>
      <c r="AN3" s="35">
        <f>IF(MONTH(DATE($A$2,$C$2,COLUMN(AC1)))=$C$2,DATE($A$2,$C$2,COLUMN(AC1)),"")</f>
        <v>44680</v>
      </c>
      <c r="AO3" s="35">
        <f>IF(MONTH(DATE($A$2,$C$2,COLUMN(AD1)))=$C$2,DATE($A$2,$C$2,COLUMN(AD1)),"")</f>
        <v>44681</v>
      </c>
      <c r="AP3" s="35" t="str">
        <f>IF(MONTH(DATE($A$2,$C$2,COLUMN(AE1)))=$C$2,DATE($A$2,$C$2,COLUMN(AE1)),"")</f>
        <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5</v>
      </c>
      <c r="E2" s="21"/>
      <c r="F2" s="21"/>
      <c r="G2" s="21"/>
      <c r="H2" s="21"/>
      <c r="I2" s="21"/>
      <c r="J2" s="30" t="str">
        <f>"本月 "&amp;DAY(DATE(A2,C2+1,1)-1)&amp;" 天"</f>
        <v>本月 31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44682</v>
      </c>
      <c r="M3" s="35">
        <f>IF(MONTH(DATE($A$2,$C$2,COLUMN(B1)))=$C$2,DATE($A$2,$C$2,COLUMN(B1)),"")</f>
        <v>44683</v>
      </c>
      <c r="N3" s="35">
        <f>IF(MONTH(DATE($A$2,$C$2,COLUMN(C1)))=$C$2,DATE($A$2,$C$2,COLUMN(C1)),"")</f>
        <v>44684</v>
      </c>
      <c r="O3" s="35">
        <f>IF(MONTH(DATE($A$2,$C$2,COLUMN(D1)))=$C$2,DATE($A$2,$C$2,COLUMN(D1)),"")</f>
        <v>44685</v>
      </c>
      <c r="P3" s="35">
        <f>IF(MONTH(DATE($A$2,$C$2,COLUMN(E1)))=$C$2,DATE($A$2,$C$2,COLUMN(E1)),"")</f>
        <v>44686</v>
      </c>
      <c r="Q3" s="35">
        <f>IF(MONTH(DATE($A$2,$C$2,COLUMN(F1)))=$C$2,DATE($A$2,$C$2,COLUMN(F1)),"")</f>
        <v>44687</v>
      </c>
      <c r="R3" s="35">
        <f>IF(MONTH(DATE($A$2,$C$2,COLUMN(G1)))=$C$2,DATE($A$2,$C$2,COLUMN(G1)),"")</f>
        <v>44688</v>
      </c>
      <c r="S3" s="35">
        <f>IF(MONTH(DATE($A$2,$C$2,COLUMN(H1)))=$C$2,DATE($A$2,$C$2,COLUMN(H1)),"")</f>
        <v>44689</v>
      </c>
      <c r="T3" s="35">
        <f>IF(MONTH(DATE($A$2,$C$2,COLUMN(I1)))=$C$2,DATE($A$2,$C$2,COLUMN(I1)),"")</f>
        <v>44690</v>
      </c>
      <c r="U3" s="35">
        <f>IF(MONTH(DATE($A$2,$C$2,COLUMN(J1)))=$C$2,DATE($A$2,$C$2,COLUMN(J1)),"")</f>
        <v>44691</v>
      </c>
      <c r="V3" s="35">
        <f>IF(MONTH(DATE($A$2,$C$2,COLUMN(K1)))=$C$2,DATE($A$2,$C$2,COLUMN(K1)),"")</f>
        <v>44692</v>
      </c>
      <c r="W3" s="35">
        <f>IF(MONTH(DATE($A$2,$C$2,COLUMN(L1)))=$C$2,DATE($A$2,$C$2,COLUMN(L1)),"")</f>
        <v>44693</v>
      </c>
      <c r="X3" s="35">
        <f>IF(MONTH(DATE($A$2,$C$2,COLUMN(M1)))=$C$2,DATE($A$2,$C$2,COLUMN(M1)),"")</f>
        <v>44694</v>
      </c>
      <c r="Y3" s="35">
        <f>IF(MONTH(DATE($A$2,$C$2,COLUMN(N1)))=$C$2,DATE($A$2,$C$2,COLUMN(N1)),"")</f>
        <v>44695</v>
      </c>
      <c r="Z3" s="35">
        <f>IF(MONTH(DATE($A$2,$C$2,COLUMN(O1)))=$C$2,DATE($A$2,$C$2,COLUMN(O1)),"")</f>
        <v>44696</v>
      </c>
      <c r="AA3" s="35">
        <f>IF(MONTH(DATE($A$2,$C$2,COLUMN(P1)))=$C$2,DATE($A$2,$C$2,COLUMN(P1)),"")</f>
        <v>44697</v>
      </c>
      <c r="AB3" s="35">
        <f>IF(MONTH(DATE($A$2,$C$2,COLUMN(Q1)))=$C$2,DATE($A$2,$C$2,COLUMN(Q1)),"")</f>
        <v>44698</v>
      </c>
      <c r="AC3" s="35">
        <f>IF(MONTH(DATE($A$2,$C$2,COLUMN(R1)))=$C$2,DATE($A$2,$C$2,COLUMN(R1)),"")</f>
        <v>44699</v>
      </c>
      <c r="AD3" s="35">
        <f>IF(MONTH(DATE($A$2,$C$2,COLUMN(S1)))=$C$2,DATE($A$2,$C$2,COLUMN(S1)),"")</f>
        <v>44700</v>
      </c>
      <c r="AE3" s="35">
        <f>IF(MONTH(DATE($A$2,$C$2,COLUMN(T1)))=$C$2,DATE($A$2,$C$2,COLUMN(T1)),"")</f>
        <v>44701</v>
      </c>
      <c r="AF3" s="35">
        <f>IF(MONTH(DATE($A$2,$C$2,COLUMN(U1)))=$C$2,DATE($A$2,$C$2,COLUMN(U1)),"")</f>
        <v>44702</v>
      </c>
      <c r="AG3" s="35">
        <f>IF(MONTH(DATE($A$2,$C$2,COLUMN(V1)))=$C$2,DATE($A$2,$C$2,COLUMN(V1)),"")</f>
        <v>44703</v>
      </c>
      <c r="AH3" s="35">
        <f>IF(MONTH(DATE($A$2,$C$2,COLUMN(W1)))=$C$2,DATE($A$2,$C$2,COLUMN(W1)),"")</f>
        <v>44704</v>
      </c>
      <c r="AI3" s="35">
        <f>IF(MONTH(DATE($A$2,$C$2,COLUMN(X1)))=$C$2,DATE($A$2,$C$2,COLUMN(X1)),"")</f>
        <v>44705</v>
      </c>
      <c r="AJ3" s="35">
        <f>IF(MONTH(DATE($A$2,$C$2,COLUMN(Y1)))=$C$2,DATE($A$2,$C$2,COLUMN(Y1)),"")</f>
        <v>44706</v>
      </c>
      <c r="AK3" s="35">
        <f>IF(MONTH(DATE($A$2,$C$2,COLUMN(Z1)))=$C$2,DATE($A$2,$C$2,COLUMN(Z1)),"")</f>
        <v>44707</v>
      </c>
      <c r="AL3" s="35">
        <f>IF(MONTH(DATE($A$2,$C$2,COLUMN(AA1)))=$C$2,DATE($A$2,$C$2,COLUMN(AA1)),"")</f>
        <v>44708</v>
      </c>
      <c r="AM3" s="35">
        <f>IF(MONTH(DATE($A$2,$C$2,COLUMN(AB1)))=$C$2,DATE($A$2,$C$2,COLUMN(AB1)),"")</f>
        <v>44709</v>
      </c>
      <c r="AN3" s="35">
        <f>IF(MONTH(DATE($A$2,$C$2,COLUMN(AC1)))=$C$2,DATE($A$2,$C$2,COLUMN(AC1)),"")</f>
        <v>44710</v>
      </c>
      <c r="AO3" s="35">
        <f>IF(MONTH(DATE($A$2,$C$2,COLUMN(AD1)))=$C$2,DATE($A$2,$C$2,COLUMN(AD1)),"")</f>
        <v>44711</v>
      </c>
      <c r="AP3" s="35">
        <f>IF(MONTH(DATE($A$2,$C$2,COLUMN(AE1)))=$C$2,DATE($A$2,$C$2,COLUMN(AE1)),"")</f>
        <v>44712</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6</v>
      </c>
      <c r="E2" s="21"/>
      <c r="F2" s="21"/>
      <c r="G2" s="21"/>
      <c r="H2" s="21"/>
      <c r="I2" s="21"/>
      <c r="J2" s="30" t="str">
        <f>"本月 "&amp;DAY(DATE(A2,C2+1,1)-1)&amp;" 天"</f>
        <v>本月 30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44713</v>
      </c>
      <c r="M3" s="35">
        <f>IF(MONTH(DATE($A$2,$C$2,COLUMN(B1)))=$C$2,DATE($A$2,$C$2,COLUMN(B1)),"")</f>
        <v>44714</v>
      </c>
      <c r="N3" s="35">
        <f>IF(MONTH(DATE($A$2,$C$2,COLUMN(C1)))=$C$2,DATE($A$2,$C$2,COLUMN(C1)),"")</f>
        <v>44715</v>
      </c>
      <c r="O3" s="35">
        <f>IF(MONTH(DATE($A$2,$C$2,COLUMN(D1)))=$C$2,DATE($A$2,$C$2,COLUMN(D1)),"")</f>
        <v>44716</v>
      </c>
      <c r="P3" s="35">
        <f>IF(MONTH(DATE($A$2,$C$2,COLUMN(E1)))=$C$2,DATE($A$2,$C$2,COLUMN(E1)),"")</f>
        <v>44717</v>
      </c>
      <c r="Q3" s="35">
        <f>IF(MONTH(DATE($A$2,$C$2,COLUMN(F1)))=$C$2,DATE($A$2,$C$2,COLUMN(F1)),"")</f>
        <v>44718</v>
      </c>
      <c r="R3" s="35">
        <f>IF(MONTH(DATE($A$2,$C$2,COLUMN(G1)))=$C$2,DATE($A$2,$C$2,COLUMN(G1)),"")</f>
        <v>44719</v>
      </c>
      <c r="S3" s="35">
        <f>IF(MONTH(DATE($A$2,$C$2,COLUMN(H1)))=$C$2,DATE($A$2,$C$2,COLUMN(H1)),"")</f>
        <v>44720</v>
      </c>
      <c r="T3" s="35">
        <f>IF(MONTH(DATE($A$2,$C$2,COLUMN(I1)))=$C$2,DATE($A$2,$C$2,COLUMN(I1)),"")</f>
        <v>44721</v>
      </c>
      <c r="U3" s="35">
        <f>IF(MONTH(DATE($A$2,$C$2,COLUMN(J1)))=$C$2,DATE($A$2,$C$2,COLUMN(J1)),"")</f>
        <v>44722</v>
      </c>
      <c r="V3" s="35">
        <f>IF(MONTH(DATE($A$2,$C$2,COLUMN(K1)))=$C$2,DATE($A$2,$C$2,COLUMN(K1)),"")</f>
        <v>44723</v>
      </c>
      <c r="W3" s="35">
        <f>IF(MONTH(DATE($A$2,$C$2,COLUMN(L1)))=$C$2,DATE($A$2,$C$2,COLUMN(L1)),"")</f>
        <v>44724</v>
      </c>
      <c r="X3" s="35">
        <f>IF(MONTH(DATE($A$2,$C$2,COLUMN(M1)))=$C$2,DATE($A$2,$C$2,COLUMN(M1)),"")</f>
        <v>44725</v>
      </c>
      <c r="Y3" s="35">
        <f>IF(MONTH(DATE($A$2,$C$2,COLUMN(N1)))=$C$2,DATE($A$2,$C$2,COLUMN(N1)),"")</f>
        <v>44726</v>
      </c>
      <c r="Z3" s="35">
        <f>IF(MONTH(DATE($A$2,$C$2,COLUMN(O1)))=$C$2,DATE($A$2,$C$2,COLUMN(O1)),"")</f>
        <v>44727</v>
      </c>
      <c r="AA3" s="35">
        <f>IF(MONTH(DATE($A$2,$C$2,COLUMN(P1)))=$C$2,DATE($A$2,$C$2,COLUMN(P1)),"")</f>
        <v>44728</v>
      </c>
      <c r="AB3" s="35">
        <f>IF(MONTH(DATE($A$2,$C$2,COLUMN(Q1)))=$C$2,DATE($A$2,$C$2,COLUMN(Q1)),"")</f>
        <v>44729</v>
      </c>
      <c r="AC3" s="35">
        <f>IF(MONTH(DATE($A$2,$C$2,COLUMN(R1)))=$C$2,DATE($A$2,$C$2,COLUMN(R1)),"")</f>
        <v>44730</v>
      </c>
      <c r="AD3" s="35">
        <f>IF(MONTH(DATE($A$2,$C$2,COLUMN(S1)))=$C$2,DATE($A$2,$C$2,COLUMN(S1)),"")</f>
        <v>44731</v>
      </c>
      <c r="AE3" s="35">
        <f>IF(MONTH(DATE($A$2,$C$2,COLUMN(T1)))=$C$2,DATE($A$2,$C$2,COLUMN(T1)),"")</f>
        <v>44732</v>
      </c>
      <c r="AF3" s="35">
        <f>IF(MONTH(DATE($A$2,$C$2,COLUMN(U1)))=$C$2,DATE($A$2,$C$2,COLUMN(U1)),"")</f>
        <v>44733</v>
      </c>
      <c r="AG3" s="35">
        <f>IF(MONTH(DATE($A$2,$C$2,COLUMN(V1)))=$C$2,DATE($A$2,$C$2,COLUMN(V1)),"")</f>
        <v>44734</v>
      </c>
      <c r="AH3" s="35">
        <f>IF(MONTH(DATE($A$2,$C$2,COLUMN(W1)))=$C$2,DATE($A$2,$C$2,COLUMN(W1)),"")</f>
        <v>44735</v>
      </c>
      <c r="AI3" s="35">
        <f>IF(MONTH(DATE($A$2,$C$2,COLUMN(X1)))=$C$2,DATE($A$2,$C$2,COLUMN(X1)),"")</f>
        <v>44736</v>
      </c>
      <c r="AJ3" s="35">
        <f>IF(MONTH(DATE($A$2,$C$2,COLUMN(Y1)))=$C$2,DATE($A$2,$C$2,COLUMN(Y1)),"")</f>
        <v>44737</v>
      </c>
      <c r="AK3" s="35">
        <f>IF(MONTH(DATE($A$2,$C$2,COLUMN(Z1)))=$C$2,DATE($A$2,$C$2,COLUMN(Z1)),"")</f>
        <v>44738</v>
      </c>
      <c r="AL3" s="35">
        <f>IF(MONTH(DATE($A$2,$C$2,COLUMN(AA1)))=$C$2,DATE($A$2,$C$2,COLUMN(AA1)),"")</f>
        <v>44739</v>
      </c>
      <c r="AM3" s="35">
        <f>IF(MONTH(DATE($A$2,$C$2,COLUMN(AB1)))=$C$2,DATE($A$2,$C$2,COLUMN(AB1)),"")</f>
        <v>44740</v>
      </c>
      <c r="AN3" s="35">
        <f>IF(MONTH(DATE($A$2,$C$2,COLUMN(AC1)))=$C$2,DATE($A$2,$C$2,COLUMN(AC1)),"")</f>
        <v>44741</v>
      </c>
      <c r="AO3" s="35">
        <f>IF(MONTH(DATE($A$2,$C$2,COLUMN(AD1)))=$C$2,DATE($A$2,$C$2,COLUMN(AD1)),"")</f>
        <v>44742</v>
      </c>
      <c r="AP3" s="35" t="str">
        <f>IF(MONTH(DATE($A$2,$C$2,COLUMN(AE1)))=$C$2,DATE($A$2,$C$2,COLUMN(AE1)),"")</f>
        <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7</v>
      </c>
      <c r="E2" s="21"/>
      <c r="F2" s="21"/>
      <c r="G2" s="21"/>
      <c r="H2" s="21"/>
      <c r="I2" s="21"/>
      <c r="J2" s="30" t="str">
        <f>"本月 "&amp;DAY(DATE(A2,C2+1,1)-1)&amp;" 天"</f>
        <v>本月 31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44743</v>
      </c>
      <c r="M3" s="35">
        <f>IF(MONTH(DATE($A$2,$C$2,COLUMN(B1)))=$C$2,DATE($A$2,$C$2,COLUMN(B1)),"")</f>
        <v>44744</v>
      </c>
      <c r="N3" s="35">
        <f>IF(MONTH(DATE($A$2,$C$2,COLUMN(C1)))=$C$2,DATE($A$2,$C$2,COLUMN(C1)),"")</f>
        <v>44745</v>
      </c>
      <c r="O3" s="35">
        <f>IF(MONTH(DATE($A$2,$C$2,COLUMN(D1)))=$C$2,DATE($A$2,$C$2,COLUMN(D1)),"")</f>
        <v>44746</v>
      </c>
      <c r="P3" s="35">
        <f>IF(MONTH(DATE($A$2,$C$2,COLUMN(E1)))=$C$2,DATE($A$2,$C$2,COLUMN(E1)),"")</f>
        <v>44747</v>
      </c>
      <c r="Q3" s="35">
        <f>IF(MONTH(DATE($A$2,$C$2,COLUMN(F1)))=$C$2,DATE($A$2,$C$2,COLUMN(F1)),"")</f>
        <v>44748</v>
      </c>
      <c r="R3" s="35">
        <f>IF(MONTH(DATE($A$2,$C$2,COLUMN(G1)))=$C$2,DATE($A$2,$C$2,COLUMN(G1)),"")</f>
        <v>44749</v>
      </c>
      <c r="S3" s="35">
        <f>IF(MONTH(DATE($A$2,$C$2,COLUMN(H1)))=$C$2,DATE($A$2,$C$2,COLUMN(H1)),"")</f>
        <v>44750</v>
      </c>
      <c r="T3" s="35">
        <f>IF(MONTH(DATE($A$2,$C$2,COLUMN(I1)))=$C$2,DATE($A$2,$C$2,COLUMN(I1)),"")</f>
        <v>44751</v>
      </c>
      <c r="U3" s="35">
        <f>IF(MONTH(DATE($A$2,$C$2,COLUMN(J1)))=$C$2,DATE($A$2,$C$2,COLUMN(J1)),"")</f>
        <v>44752</v>
      </c>
      <c r="V3" s="35">
        <f>IF(MONTH(DATE($A$2,$C$2,COLUMN(K1)))=$C$2,DATE($A$2,$C$2,COLUMN(K1)),"")</f>
        <v>44753</v>
      </c>
      <c r="W3" s="35">
        <f>IF(MONTH(DATE($A$2,$C$2,COLUMN(L1)))=$C$2,DATE($A$2,$C$2,COLUMN(L1)),"")</f>
        <v>44754</v>
      </c>
      <c r="X3" s="35">
        <f>IF(MONTH(DATE($A$2,$C$2,COLUMN(M1)))=$C$2,DATE($A$2,$C$2,COLUMN(M1)),"")</f>
        <v>44755</v>
      </c>
      <c r="Y3" s="35">
        <f>IF(MONTH(DATE($A$2,$C$2,COLUMN(N1)))=$C$2,DATE($A$2,$C$2,COLUMN(N1)),"")</f>
        <v>44756</v>
      </c>
      <c r="Z3" s="35">
        <f>IF(MONTH(DATE($A$2,$C$2,COLUMN(O1)))=$C$2,DATE($A$2,$C$2,COLUMN(O1)),"")</f>
        <v>44757</v>
      </c>
      <c r="AA3" s="35">
        <f>IF(MONTH(DATE($A$2,$C$2,COLUMN(P1)))=$C$2,DATE($A$2,$C$2,COLUMN(P1)),"")</f>
        <v>44758</v>
      </c>
      <c r="AB3" s="35">
        <f>IF(MONTH(DATE($A$2,$C$2,COLUMN(Q1)))=$C$2,DATE($A$2,$C$2,COLUMN(Q1)),"")</f>
        <v>44759</v>
      </c>
      <c r="AC3" s="35">
        <f>IF(MONTH(DATE($A$2,$C$2,COLUMN(R1)))=$C$2,DATE($A$2,$C$2,COLUMN(R1)),"")</f>
        <v>44760</v>
      </c>
      <c r="AD3" s="35">
        <f>IF(MONTH(DATE($A$2,$C$2,COLUMN(S1)))=$C$2,DATE($A$2,$C$2,COLUMN(S1)),"")</f>
        <v>44761</v>
      </c>
      <c r="AE3" s="35">
        <f>IF(MONTH(DATE($A$2,$C$2,COLUMN(T1)))=$C$2,DATE($A$2,$C$2,COLUMN(T1)),"")</f>
        <v>44762</v>
      </c>
      <c r="AF3" s="35">
        <f>IF(MONTH(DATE($A$2,$C$2,COLUMN(U1)))=$C$2,DATE($A$2,$C$2,COLUMN(U1)),"")</f>
        <v>44763</v>
      </c>
      <c r="AG3" s="35">
        <f>IF(MONTH(DATE($A$2,$C$2,COLUMN(V1)))=$C$2,DATE($A$2,$C$2,COLUMN(V1)),"")</f>
        <v>44764</v>
      </c>
      <c r="AH3" s="35">
        <f>IF(MONTH(DATE($A$2,$C$2,COLUMN(W1)))=$C$2,DATE($A$2,$C$2,COLUMN(W1)),"")</f>
        <v>44765</v>
      </c>
      <c r="AI3" s="35">
        <f>IF(MONTH(DATE($A$2,$C$2,COLUMN(X1)))=$C$2,DATE($A$2,$C$2,COLUMN(X1)),"")</f>
        <v>44766</v>
      </c>
      <c r="AJ3" s="35">
        <f>IF(MONTH(DATE($A$2,$C$2,COLUMN(Y1)))=$C$2,DATE($A$2,$C$2,COLUMN(Y1)),"")</f>
        <v>44767</v>
      </c>
      <c r="AK3" s="35">
        <f>IF(MONTH(DATE($A$2,$C$2,COLUMN(Z1)))=$C$2,DATE($A$2,$C$2,COLUMN(Z1)),"")</f>
        <v>44768</v>
      </c>
      <c r="AL3" s="35">
        <f>IF(MONTH(DATE($A$2,$C$2,COLUMN(AA1)))=$C$2,DATE($A$2,$C$2,COLUMN(AA1)),"")</f>
        <v>44769</v>
      </c>
      <c r="AM3" s="35">
        <f>IF(MONTH(DATE($A$2,$C$2,COLUMN(AB1)))=$C$2,DATE($A$2,$C$2,COLUMN(AB1)),"")</f>
        <v>44770</v>
      </c>
      <c r="AN3" s="35">
        <f>IF(MONTH(DATE($A$2,$C$2,COLUMN(AC1)))=$C$2,DATE($A$2,$C$2,COLUMN(AC1)),"")</f>
        <v>44771</v>
      </c>
      <c r="AO3" s="35">
        <f>IF(MONTH(DATE($A$2,$C$2,COLUMN(AD1)))=$C$2,DATE($A$2,$C$2,COLUMN(AD1)),"")</f>
        <v>44772</v>
      </c>
      <c r="AP3" s="35">
        <f>IF(MONTH(DATE($A$2,$C$2,COLUMN(AE1)))=$C$2,DATE($A$2,$C$2,COLUMN(AE1)),"")</f>
        <v>44773</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8</v>
      </c>
      <c r="E2" s="21"/>
      <c r="F2" s="21"/>
      <c r="G2" s="21"/>
      <c r="H2" s="21"/>
      <c r="I2" s="21"/>
      <c r="J2" s="30" t="str">
        <f>"本月 "&amp;DAY(DATE(A2,C2+1,1)-1)&amp;" 天"</f>
        <v>本月 31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44774</v>
      </c>
      <c r="M3" s="35">
        <f>IF(MONTH(DATE($A$2,$C$2,COLUMN(B1)))=$C$2,DATE($A$2,$C$2,COLUMN(B1)),"")</f>
        <v>44775</v>
      </c>
      <c r="N3" s="35">
        <f>IF(MONTH(DATE($A$2,$C$2,COLUMN(C1)))=$C$2,DATE($A$2,$C$2,COLUMN(C1)),"")</f>
        <v>44776</v>
      </c>
      <c r="O3" s="35">
        <f>IF(MONTH(DATE($A$2,$C$2,COLUMN(D1)))=$C$2,DATE($A$2,$C$2,COLUMN(D1)),"")</f>
        <v>44777</v>
      </c>
      <c r="P3" s="35">
        <f>IF(MONTH(DATE($A$2,$C$2,COLUMN(E1)))=$C$2,DATE($A$2,$C$2,COLUMN(E1)),"")</f>
        <v>44778</v>
      </c>
      <c r="Q3" s="35">
        <f>IF(MONTH(DATE($A$2,$C$2,COLUMN(F1)))=$C$2,DATE($A$2,$C$2,COLUMN(F1)),"")</f>
        <v>44779</v>
      </c>
      <c r="R3" s="35">
        <f>IF(MONTH(DATE($A$2,$C$2,COLUMN(G1)))=$C$2,DATE($A$2,$C$2,COLUMN(G1)),"")</f>
        <v>44780</v>
      </c>
      <c r="S3" s="35">
        <f>IF(MONTH(DATE($A$2,$C$2,COLUMN(H1)))=$C$2,DATE($A$2,$C$2,COLUMN(H1)),"")</f>
        <v>44781</v>
      </c>
      <c r="T3" s="35">
        <f>IF(MONTH(DATE($A$2,$C$2,COLUMN(I1)))=$C$2,DATE($A$2,$C$2,COLUMN(I1)),"")</f>
        <v>44782</v>
      </c>
      <c r="U3" s="35">
        <f>IF(MONTH(DATE($A$2,$C$2,COLUMN(J1)))=$C$2,DATE($A$2,$C$2,COLUMN(J1)),"")</f>
        <v>44783</v>
      </c>
      <c r="V3" s="35">
        <f>IF(MONTH(DATE($A$2,$C$2,COLUMN(K1)))=$C$2,DATE($A$2,$C$2,COLUMN(K1)),"")</f>
        <v>44784</v>
      </c>
      <c r="W3" s="35">
        <f>IF(MONTH(DATE($A$2,$C$2,COLUMN(L1)))=$C$2,DATE($A$2,$C$2,COLUMN(L1)),"")</f>
        <v>44785</v>
      </c>
      <c r="X3" s="35">
        <f>IF(MONTH(DATE($A$2,$C$2,COLUMN(M1)))=$C$2,DATE($A$2,$C$2,COLUMN(M1)),"")</f>
        <v>44786</v>
      </c>
      <c r="Y3" s="35">
        <f>IF(MONTH(DATE($A$2,$C$2,COLUMN(N1)))=$C$2,DATE($A$2,$C$2,COLUMN(N1)),"")</f>
        <v>44787</v>
      </c>
      <c r="Z3" s="35">
        <f>IF(MONTH(DATE($A$2,$C$2,COLUMN(O1)))=$C$2,DATE($A$2,$C$2,COLUMN(O1)),"")</f>
        <v>44788</v>
      </c>
      <c r="AA3" s="35">
        <f>IF(MONTH(DATE($A$2,$C$2,COLUMN(P1)))=$C$2,DATE($A$2,$C$2,COLUMN(P1)),"")</f>
        <v>44789</v>
      </c>
      <c r="AB3" s="35">
        <f>IF(MONTH(DATE($A$2,$C$2,COLUMN(Q1)))=$C$2,DATE($A$2,$C$2,COLUMN(Q1)),"")</f>
        <v>44790</v>
      </c>
      <c r="AC3" s="35">
        <f>IF(MONTH(DATE($A$2,$C$2,COLUMN(R1)))=$C$2,DATE($A$2,$C$2,COLUMN(R1)),"")</f>
        <v>44791</v>
      </c>
      <c r="AD3" s="35">
        <f>IF(MONTH(DATE($A$2,$C$2,COLUMN(S1)))=$C$2,DATE($A$2,$C$2,COLUMN(S1)),"")</f>
        <v>44792</v>
      </c>
      <c r="AE3" s="35">
        <f>IF(MONTH(DATE($A$2,$C$2,COLUMN(T1)))=$C$2,DATE($A$2,$C$2,COLUMN(T1)),"")</f>
        <v>44793</v>
      </c>
      <c r="AF3" s="35">
        <f>IF(MONTH(DATE($A$2,$C$2,COLUMN(U1)))=$C$2,DATE($A$2,$C$2,COLUMN(U1)),"")</f>
        <v>44794</v>
      </c>
      <c r="AG3" s="35">
        <f>IF(MONTH(DATE($A$2,$C$2,COLUMN(V1)))=$C$2,DATE($A$2,$C$2,COLUMN(V1)),"")</f>
        <v>44795</v>
      </c>
      <c r="AH3" s="35">
        <f>IF(MONTH(DATE($A$2,$C$2,COLUMN(W1)))=$C$2,DATE($A$2,$C$2,COLUMN(W1)),"")</f>
        <v>44796</v>
      </c>
      <c r="AI3" s="35">
        <f>IF(MONTH(DATE($A$2,$C$2,COLUMN(X1)))=$C$2,DATE($A$2,$C$2,COLUMN(X1)),"")</f>
        <v>44797</v>
      </c>
      <c r="AJ3" s="35">
        <f>IF(MONTH(DATE($A$2,$C$2,COLUMN(Y1)))=$C$2,DATE($A$2,$C$2,COLUMN(Y1)),"")</f>
        <v>44798</v>
      </c>
      <c r="AK3" s="35">
        <f>IF(MONTH(DATE($A$2,$C$2,COLUMN(Z1)))=$C$2,DATE($A$2,$C$2,COLUMN(Z1)),"")</f>
        <v>44799</v>
      </c>
      <c r="AL3" s="35">
        <f>IF(MONTH(DATE($A$2,$C$2,COLUMN(AA1)))=$C$2,DATE($A$2,$C$2,COLUMN(AA1)),"")</f>
        <v>44800</v>
      </c>
      <c r="AM3" s="35">
        <f>IF(MONTH(DATE($A$2,$C$2,COLUMN(AB1)))=$C$2,DATE($A$2,$C$2,COLUMN(AB1)),"")</f>
        <v>44801</v>
      </c>
      <c r="AN3" s="35">
        <f>IF(MONTH(DATE($A$2,$C$2,COLUMN(AC1)))=$C$2,DATE($A$2,$C$2,COLUMN(AC1)),"")</f>
        <v>44802</v>
      </c>
      <c r="AO3" s="35">
        <f>IF(MONTH(DATE($A$2,$C$2,COLUMN(AD1)))=$C$2,DATE($A$2,$C$2,COLUMN(AD1)),"")</f>
        <v>44803</v>
      </c>
      <c r="AP3" s="35">
        <f>IF(MONTH(DATE($A$2,$C$2,COLUMN(AE1)))=$C$2,DATE($A$2,$C$2,COLUMN(AE1)),"")</f>
        <v>44804</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9</v>
      </c>
      <c r="E2" s="21"/>
      <c r="F2" s="21"/>
      <c r="G2" s="21"/>
      <c r="H2" s="21"/>
      <c r="I2" s="21"/>
      <c r="J2" s="30" t="str">
        <f>"本月 "&amp;DAY(DATE(A2,C2+1,1)-1)&amp;" 天"</f>
        <v>本月 30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44805</v>
      </c>
      <c r="M3" s="35">
        <f>IF(MONTH(DATE($A$2,$C$2,COLUMN(B1)))=$C$2,DATE($A$2,$C$2,COLUMN(B1)),"")</f>
        <v>44806</v>
      </c>
      <c r="N3" s="35">
        <f>IF(MONTH(DATE($A$2,$C$2,COLUMN(C1)))=$C$2,DATE($A$2,$C$2,COLUMN(C1)),"")</f>
        <v>44807</v>
      </c>
      <c r="O3" s="35">
        <f>IF(MONTH(DATE($A$2,$C$2,COLUMN(D1)))=$C$2,DATE($A$2,$C$2,COLUMN(D1)),"")</f>
        <v>44808</v>
      </c>
      <c r="P3" s="35">
        <f>IF(MONTH(DATE($A$2,$C$2,COLUMN(E1)))=$C$2,DATE($A$2,$C$2,COLUMN(E1)),"")</f>
        <v>44809</v>
      </c>
      <c r="Q3" s="35">
        <f>IF(MONTH(DATE($A$2,$C$2,COLUMN(F1)))=$C$2,DATE($A$2,$C$2,COLUMN(F1)),"")</f>
        <v>44810</v>
      </c>
      <c r="R3" s="35">
        <f>IF(MONTH(DATE($A$2,$C$2,COLUMN(G1)))=$C$2,DATE($A$2,$C$2,COLUMN(G1)),"")</f>
        <v>44811</v>
      </c>
      <c r="S3" s="35">
        <f>IF(MONTH(DATE($A$2,$C$2,COLUMN(H1)))=$C$2,DATE($A$2,$C$2,COLUMN(H1)),"")</f>
        <v>44812</v>
      </c>
      <c r="T3" s="35">
        <f>IF(MONTH(DATE($A$2,$C$2,COLUMN(I1)))=$C$2,DATE($A$2,$C$2,COLUMN(I1)),"")</f>
        <v>44813</v>
      </c>
      <c r="U3" s="35">
        <f>IF(MONTH(DATE($A$2,$C$2,COLUMN(J1)))=$C$2,DATE($A$2,$C$2,COLUMN(J1)),"")</f>
        <v>44814</v>
      </c>
      <c r="V3" s="35">
        <f>IF(MONTH(DATE($A$2,$C$2,COLUMN(K1)))=$C$2,DATE($A$2,$C$2,COLUMN(K1)),"")</f>
        <v>44815</v>
      </c>
      <c r="W3" s="35">
        <f>IF(MONTH(DATE($A$2,$C$2,COLUMN(L1)))=$C$2,DATE($A$2,$C$2,COLUMN(L1)),"")</f>
        <v>44816</v>
      </c>
      <c r="X3" s="35">
        <f>IF(MONTH(DATE($A$2,$C$2,COLUMN(M1)))=$C$2,DATE($A$2,$C$2,COLUMN(M1)),"")</f>
        <v>44817</v>
      </c>
      <c r="Y3" s="35">
        <f>IF(MONTH(DATE($A$2,$C$2,COLUMN(N1)))=$C$2,DATE($A$2,$C$2,COLUMN(N1)),"")</f>
        <v>44818</v>
      </c>
      <c r="Z3" s="35">
        <f>IF(MONTH(DATE($A$2,$C$2,COLUMN(O1)))=$C$2,DATE($A$2,$C$2,COLUMN(O1)),"")</f>
        <v>44819</v>
      </c>
      <c r="AA3" s="35">
        <f>IF(MONTH(DATE($A$2,$C$2,COLUMN(P1)))=$C$2,DATE($A$2,$C$2,COLUMN(P1)),"")</f>
        <v>44820</v>
      </c>
      <c r="AB3" s="35">
        <f>IF(MONTH(DATE($A$2,$C$2,COLUMN(Q1)))=$C$2,DATE($A$2,$C$2,COLUMN(Q1)),"")</f>
        <v>44821</v>
      </c>
      <c r="AC3" s="35">
        <f>IF(MONTH(DATE($A$2,$C$2,COLUMN(R1)))=$C$2,DATE($A$2,$C$2,COLUMN(R1)),"")</f>
        <v>44822</v>
      </c>
      <c r="AD3" s="35">
        <f>IF(MONTH(DATE($A$2,$C$2,COLUMN(S1)))=$C$2,DATE($A$2,$C$2,COLUMN(S1)),"")</f>
        <v>44823</v>
      </c>
      <c r="AE3" s="35">
        <f>IF(MONTH(DATE($A$2,$C$2,COLUMN(T1)))=$C$2,DATE($A$2,$C$2,COLUMN(T1)),"")</f>
        <v>44824</v>
      </c>
      <c r="AF3" s="35">
        <f>IF(MONTH(DATE($A$2,$C$2,COLUMN(U1)))=$C$2,DATE($A$2,$C$2,COLUMN(U1)),"")</f>
        <v>44825</v>
      </c>
      <c r="AG3" s="35">
        <f>IF(MONTH(DATE($A$2,$C$2,COLUMN(V1)))=$C$2,DATE($A$2,$C$2,COLUMN(V1)),"")</f>
        <v>44826</v>
      </c>
      <c r="AH3" s="35">
        <f>IF(MONTH(DATE($A$2,$C$2,COLUMN(W1)))=$C$2,DATE($A$2,$C$2,COLUMN(W1)),"")</f>
        <v>44827</v>
      </c>
      <c r="AI3" s="35">
        <f>IF(MONTH(DATE($A$2,$C$2,COLUMN(X1)))=$C$2,DATE($A$2,$C$2,COLUMN(X1)),"")</f>
        <v>44828</v>
      </c>
      <c r="AJ3" s="35">
        <f>IF(MONTH(DATE($A$2,$C$2,COLUMN(Y1)))=$C$2,DATE($A$2,$C$2,COLUMN(Y1)),"")</f>
        <v>44829</v>
      </c>
      <c r="AK3" s="35">
        <f>IF(MONTH(DATE($A$2,$C$2,COLUMN(Z1)))=$C$2,DATE($A$2,$C$2,COLUMN(Z1)),"")</f>
        <v>44830</v>
      </c>
      <c r="AL3" s="35">
        <f>IF(MONTH(DATE($A$2,$C$2,COLUMN(AA1)))=$C$2,DATE($A$2,$C$2,COLUMN(AA1)),"")</f>
        <v>44831</v>
      </c>
      <c r="AM3" s="35">
        <f>IF(MONTH(DATE($A$2,$C$2,COLUMN(AB1)))=$C$2,DATE($A$2,$C$2,COLUMN(AB1)),"")</f>
        <v>44832</v>
      </c>
      <c r="AN3" s="35">
        <f>IF(MONTH(DATE($A$2,$C$2,COLUMN(AC1)))=$C$2,DATE($A$2,$C$2,COLUMN(AC1)),"")</f>
        <v>44833</v>
      </c>
      <c r="AO3" s="35">
        <f>IF(MONTH(DATE($A$2,$C$2,COLUMN(AD1)))=$C$2,DATE($A$2,$C$2,COLUMN(AD1)),"")</f>
        <v>44834</v>
      </c>
      <c r="AP3" s="35" t="str">
        <f>IF(MONTH(DATE($A$2,$C$2,COLUMN(AE1)))=$C$2,DATE($A$2,$C$2,COLUMN(AE1)),"")</f>
        <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10</v>
      </c>
      <c r="E2" s="21"/>
      <c r="F2" s="21"/>
      <c r="G2" s="21"/>
      <c r="H2" s="21"/>
      <c r="I2" s="21"/>
      <c r="J2" s="30" t="str">
        <f>"本月 "&amp;DAY(DATE(A2,C2+1,1)-1)&amp;" 天"</f>
        <v>本月 31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44835</v>
      </c>
      <c r="M3" s="35">
        <f>IF(MONTH(DATE($A$2,$C$2,COLUMN(B1)))=$C$2,DATE($A$2,$C$2,COLUMN(B1)),"")</f>
        <v>44836</v>
      </c>
      <c r="N3" s="35">
        <f>IF(MONTH(DATE($A$2,$C$2,COLUMN(C1)))=$C$2,DATE($A$2,$C$2,COLUMN(C1)),"")</f>
        <v>44837</v>
      </c>
      <c r="O3" s="35">
        <f>IF(MONTH(DATE($A$2,$C$2,COLUMN(D1)))=$C$2,DATE($A$2,$C$2,COLUMN(D1)),"")</f>
        <v>44838</v>
      </c>
      <c r="P3" s="35">
        <f>IF(MONTH(DATE($A$2,$C$2,COLUMN(E1)))=$C$2,DATE($A$2,$C$2,COLUMN(E1)),"")</f>
        <v>44839</v>
      </c>
      <c r="Q3" s="35">
        <f>IF(MONTH(DATE($A$2,$C$2,COLUMN(F1)))=$C$2,DATE($A$2,$C$2,COLUMN(F1)),"")</f>
        <v>44840</v>
      </c>
      <c r="R3" s="35">
        <f>IF(MONTH(DATE($A$2,$C$2,COLUMN(G1)))=$C$2,DATE($A$2,$C$2,COLUMN(G1)),"")</f>
        <v>44841</v>
      </c>
      <c r="S3" s="35">
        <f>IF(MONTH(DATE($A$2,$C$2,COLUMN(H1)))=$C$2,DATE($A$2,$C$2,COLUMN(H1)),"")</f>
        <v>44842</v>
      </c>
      <c r="T3" s="35">
        <f>IF(MONTH(DATE($A$2,$C$2,COLUMN(I1)))=$C$2,DATE($A$2,$C$2,COLUMN(I1)),"")</f>
        <v>44843</v>
      </c>
      <c r="U3" s="35">
        <f>IF(MONTH(DATE($A$2,$C$2,COLUMN(J1)))=$C$2,DATE($A$2,$C$2,COLUMN(J1)),"")</f>
        <v>44844</v>
      </c>
      <c r="V3" s="35">
        <f>IF(MONTH(DATE($A$2,$C$2,COLUMN(K1)))=$C$2,DATE($A$2,$C$2,COLUMN(K1)),"")</f>
        <v>44845</v>
      </c>
      <c r="W3" s="35">
        <f>IF(MONTH(DATE($A$2,$C$2,COLUMN(L1)))=$C$2,DATE($A$2,$C$2,COLUMN(L1)),"")</f>
        <v>44846</v>
      </c>
      <c r="X3" s="35">
        <f>IF(MONTH(DATE($A$2,$C$2,COLUMN(M1)))=$C$2,DATE($A$2,$C$2,COLUMN(M1)),"")</f>
        <v>44847</v>
      </c>
      <c r="Y3" s="35">
        <f>IF(MONTH(DATE($A$2,$C$2,COLUMN(N1)))=$C$2,DATE($A$2,$C$2,COLUMN(N1)),"")</f>
        <v>44848</v>
      </c>
      <c r="Z3" s="35">
        <f>IF(MONTH(DATE($A$2,$C$2,COLUMN(O1)))=$C$2,DATE($A$2,$C$2,COLUMN(O1)),"")</f>
        <v>44849</v>
      </c>
      <c r="AA3" s="35">
        <f>IF(MONTH(DATE($A$2,$C$2,COLUMN(P1)))=$C$2,DATE($A$2,$C$2,COLUMN(P1)),"")</f>
        <v>44850</v>
      </c>
      <c r="AB3" s="35">
        <f>IF(MONTH(DATE($A$2,$C$2,COLUMN(Q1)))=$C$2,DATE($A$2,$C$2,COLUMN(Q1)),"")</f>
        <v>44851</v>
      </c>
      <c r="AC3" s="35">
        <f>IF(MONTH(DATE($A$2,$C$2,COLUMN(R1)))=$C$2,DATE($A$2,$C$2,COLUMN(R1)),"")</f>
        <v>44852</v>
      </c>
      <c r="AD3" s="35">
        <f>IF(MONTH(DATE($A$2,$C$2,COLUMN(S1)))=$C$2,DATE($A$2,$C$2,COLUMN(S1)),"")</f>
        <v>44853</v>
      </c>
      <c r="AE3" s="35">
        <f>IF(MONTH(DATE($A$2,$C$2,COLUMN(T1)))=$C$2,DATE($A$2,$C$2,COLUMN(T1)),"")</f>
        <v>44854</v>
      </c>
      <c r="AF3" s="35">
        <f>IF(MONTH(DATE($A$2,$C$2,COLUMN(U1)))=$C$2,DATE($A$2,$C$2,COLUMN(U1)),"")</f>
        <v>44855</v>
      </c>
      <c r="AG3" s="35">
        <f>IF(MONTH(DATE($A$2,$C$2,COLUMN(V1)))=$C$2,DATE($A$2,$C$2,COLUMN(V1)),"")</f>
        <v>44856</v>
      </c>
      <c r="AH3" s="35">
        <f>IF(MONTH(DATE($A$2,$C$2,COLUMN(W1)))=$C$2,DATE($A$2,$C$2,COLUMN(W1)),"")</f>
        <v>44857</v>
      </c>
      <c r="AI3" s="35">
        <f>IF(MONTH(DATE($A$2,$C$2,COLUMN(X1)))=$C$2,DATE($A$2,$C$2,COLUMN(X1)),"")</f>
        <v>44858</v>
      </c>
      <c r="AJ3" s="35">
        <f>IF(MONTH(DATE($A$2,$C$2,COLUMN(Y1)))=$C$2,DATE($A$2,$C$2,COLUMN(Y1)),"")</f>
        <v>44859</v>
      </c>
      <c r="AK3" s="35">
        <f>IF(MONTH(DATE($A$2,$C$2,COLUMN(Z1)))=$C$2,DATE($A$2,$C$2,COLUMN(Z1)),"")</f>
        <v>44860</v>
      </c>
      <c r="AL3" s="35">
        <f>IF(MONTH(DATE($A$2,$C$2,COLUMN(AA1)))=$C$2,DATE($A$2,$C$2,COLUMN(AA1)),"")</f>
        <v>44861</v>
      </c>
      <c r="AM3" s="35">
        <f>IF(MONTH(DATE($A$2,$C$2,COLUMN(AB1)))=$C$2,DATE($A$2,$C$2,COLUMN(AB1)),"")</f>
        <v>44862</v>
      </c>
      <c r="AN3" s="35">
        <f>IF(MONTH(DATE($A$2,$C$2,COLUMN(AC1)))=$C$2,DATE($A$2,$C$2,COLUMN(AC1)),"")</f>
        <v>44863</v>
      </c>
      <c r="AO3" s="35">
        <f>IF(MONTH(DATE($A$2,$C$2,COLUMN(AD1)))=$C$2,DATE($A$2,$C$2,COLUMN(AD1)),"")</f>
        <v>44864</v>
      </c>
      <c r="AP3" s="35">
        <f>IF(MONTH(DATE($A$2,$C$2,COLUMN(AE1)))=$C$2,DATE($A$2,$C$2,COLUMN(AE1)),"")</f>
        <v>44865</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R1" sqref="AR1"/>
    </sheetView>
  </sheetViews>
  <sheetFormatPr defaultColWidth="9" defaultRowHeight="19" customHeight="1"/>
  <cols>
    <col min="1" max="1" width="4.63333333333333" style="13" customWidth="1"/>
    <col min="2" max="2" width="7.875" style="13" customWidth="1"/>
    <col min="3" max="3" width="8.625"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2.62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11</v>
      </c>
      <c r="E2" s="21"/>
      <c r="F2" s="21"/>
      <c r="G2" s="21"/>
      <c r="H2" s="21"/>
      <c r="I2" s="21"/>
      <c r="J2" s="30" t="str">
        <f>"本月 "&amp;DAY(DATE(A2,C2+1,1)-1)&amp;" 天"</f>
        <v>本月 30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44866</v>
      </c>
      <c r="M3" s="35">
        <f>IF(MONTH(DATE($A$2,$C$2,COLUMN(B1)))=$C$2,DATE($A$2,$C$2,COLUMN(B1)),"")</f>
        <v>44867</v>
      </c>
      <c r="N3" s="35">
        <f>IF(MONTH(DATE($A$2,$C$2,COLUMN(C1)))=$C$2,DATE($A$2,$C$2,COLUMN(C1)),"")</f>
        <v>44868</v>
      </c>
      <c r="O3" s="35">
        <f>IF(MONTH(DATE($A$2,$C$2,COLUMN(D1)))=$C$2,DATE($A$2,$C$2,COLUMN(D1)),"")</f>
        <v>44869</v>
      </c>
      <c r="P3" s="35">
        <f>IF(MONTH(DATE($A$2,$C$2,COLUMN(E1)))=$C$2,DATE($A$2,$C$2,COLUMN(E1)),"")</f>
        <v>44870</v>
      </c>
      <c r="Q3" s="35">
        <f>IF(MONTH(DATE($A$2,$C$2,COLUMN(F1)))=$C$2,DATE($A$2,$C$2,COLUMN(F1)),"")</f>
        <v>44871</v>
      </c>
      <c r="R3" s="35">
        <f>IF(MONTH(DATE($A$2,$C$2,COLUMN(G1)))=$C$2,DATE($A$2,$C$2,COLUMN(G1)),"")</f>
        <v>44872</v>
      </c>
      <c r="S3" s="35">
        <f>IF(MONTH(DATE($A$2,$C$2,COLUMN(H1)))=$C$2,DATE($A$2,$C$2,COLUMN(H1)),"")</f>
        <v>44873</v>
      </c>
      <c r="T3" s="35">
        <f>IF(MONTH(DATE($A$2,$C$2,COLUMN(I1)))=$C$2,DATE($A$2,$C$2,COLUMN(I1)),"")</f>
        <v>44874</v>
      </c>
      <c r="U3" s="35">
        <f>IF(MONTH(DATE($A$2,$C$2,COLUMN(J1)))=$C$2,DATE($A$2,$C$2,COLUMN(J1)),"")</f>
        <v>44875</v>
      </c>
      <c r="V3" s="35">
        <f>IF(MONTH(DATE($A$2,$C$2,COLUMN(K1)))=$C$2,DATE($A$2,$C$2,COLUMN(K1)),"")</f>
        <v>44876</v>
      </c>
      <c r="W3" s="35">
        <f>IF(MONTH(DATE($A$2,$C$2,COLUMN(L1)))=$C$2,DATE($A$2,$C$2,COLUMN(L1)),"")</f>
        <v>44877</v>
      </c>
      <c r="X3" s="35">
        <f>IF(MONTH(DATE($A$2,$C$2,COLUMN(M1)))=$C$2,DATE($A$2,$C$2,COLUMN(M1)),"")</f>
        <v>44878</v>
      </c>
      <c r="Y3" s="35">
        <f>IF(MONTH(DATE($A$2,$C$2,COLUMN(N1)))=$C$2,DATE($A$2,$C$2,COLUMN(N1)),"")</f>
        <v>44879</v>
      </c>
      <c r="Z3" s="35">
        <f>IF(MONTH(DATE($A$2,$C$2,COLUMN(O1)))=$C$2,DATE($A$2,$C$2,COLUMN(O1)),"")</f>
        <v>44880</v>
      </c>
      <c r="AA3" s="35">
        <f>IF(MONTH(DATE($A$2,$C$2,COLUMN(P1)))=$C$2,DATE($A$2,$C$2,COLUMN(P1)),"")</f>
        <v>44881</v>
      </c>
      <c r="AB3" s="35">
        <f>IF(MONTH(DATE($A$2,$C$2,COLUMN(Q1)))=$C$2,DATE($A$2,$C$2,COLUMN(Q1)),"")</f>
        <v>44882</v>
      </c>
      <c r="AC3" s="35">
        <f>IF(MONTH(DATE($A$2,$C$2,COLUMN(R1)))=$C$2,DATE($A$2,$C$2,COLUMN(R1)),"")</f>
        <v>44883</v>
      </c>
      <c r="AD3" s="35">
        <f>IF(MONTH(DATE($A$2,$C$2,COLUMN(S1)))=$C$2,DATE($A$2,$C$2,COLUMN(S1)),"")</f>
        <v>44884</v>
      </c>
      <c r="AE3" s="35">
        <f>IF(MONTH(DATE($A$2,$C$2,COLUMN(T1)))=$C$2,DATE($A$2,$C$2,COLUMN(T1)),"")</f>
        <v>44885</v>
      </c>
      <c r="AF3" s="35">
        <f>IF(MONTH(DATE($A$2,$C$2,COLUMN(U1)))=$C$2,DATE($A$2,$C$2,COLUMN(U1)),"")</f>
        <v>44886</v>
      </c>
      <c r="AG3" s="35">
        <f>IF(MONTH(DATE($A$2,$C$2,COLUMN(V1)))=$C$2,DATE($A$2,$C$2,COLUMN(V1)),"")</f>
        <v>44887</v>
      </c>
      <c r="AH3" s="35">
        <f>IF(MONTH(DATE($A$2,$C$2,COLUMN(W1)))=$C$2,DATE($A$2,$C$2,COLUMN(W1)),"")</f>
        <v>44888</v>
      </c>
      <c r="AI3" s="35">
        <f>IF(MONTH(DATE($A$2,$C$2,COLUMN(X1)))=$C$2,DATE($A$2,$C$2,COLUMN(X1)),"")</f>
        <v>44889</v>
      </c>
      <c r="AJ3" s="35">
        <f>IF(MONTH(DATE($A$2,$C$2,COLUMN(Y1)))=$C$2,DATE($A$2,$C$2,COLUMN(Y1)),"")</f>
        <v>44890</v>
      </c>
      <c r="AK3" s="35">
        <f>IF(MONTH(DATE($A$2,$C$2,COLUMN(Z1)))=$C$2,DATE($A$2,$C$2,COLUMN(Z1)),"")</f>
        <v>44891</v>
      </c>
      <c r="AL3" s="35">
        <f>IF(MONTH(DATE($A$2,$C$2,COLUMN(AA1)))=$C$2,DATE($A$2,$C$2,COLUMN(AA1)),"")</f>
        <v>44892</v>
      </c>
      <c r="AM3" s="35">
        <f>IF(MONTH(DATE($A$2,$C$2,COLUMN(AB1)))=$C$2,DATE($A$2,$C$2,COLUMN(AB1)),"")</f>
        <v>44893</v>
      </c>
      <c r="AN3" s="35">
        <f>IF(MONTH(DATE($A$2,$C$2,COLUMN(AC1)))=$C$2,DATE($A$2,$C$2,COLUMN(AC1)),"")</f>
        <v>44894</v>
      </c>
      <c r="AO3" s="35">
        <f>IF(MONTH(DATE($A$2,$C$2,COLUMN(AD1)))=$C$2,DATE($A$2,$C$2,COLUMN(AD1)),"")</f>
        <v>44895</v>
      </c>
      <c r="AP3" s="35" t="str">
        <f>IF(MONTH(DATE($A$2,$C$2,COLUMN(AE1)))=$C$2,DATE($A$2,$C$2,COLUMN(AE1)),"")</f>
        <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53" fitToHeight="0" pageOrder="overThenDown" orientation="landscape" horizontalDpi="600"/>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XFD318"/>
  <sheetViews>
    <sheetView showGridLines="0" showZeros="0" workbookViewId="0">
      <selection activeCell="AD25" sqref="AD25"/>
    </sheetView>
  </sheetViews>
  <sheetFormatPr defaultColWidth="9" defaultRowHeight="19" customHeight="1"/>
  <cols>
    <col min="1" max="1" width="4.63333333333333" style="13" customWidth="1"/>
    <col min="2" max="2" width="7.875" style="13" customWidth="1"/>
    <col min="3" max="3" width="8" style="13" customWidth="1"/>
    <col min="4" max="4" width="9.875" style="13" customWidth="1"/>
    <col min="5" max="9" width="6.84166666666667" style="13" customWidth="1"/>
    <col min="10" max="10" width="8.625" style="16" customWidth="1"/>
    <col min="11" max="11" width="6.84166666666667" style="13" customWidth="1"/>
    <col min="12" max="42" width="4.375" style="13" customWidth="1"/>
    <col min="43" max="43" width="1.75" style="13" customWidth="1"/>
    <col min="44" max="16357" width="9" style="13"/>
    <col min="16358" max="16384" width="9" style="17"/>
  </cols>
  <sheetData>
    <row r="1" s="13" customFormat="1" ht="39" customHeight="1" spans="1:42">
      <c r="A1" s="18" t="s">
        <v>78</v>
      </c>
      <c r="B1" s="18"/>
      <c r="C1" s="18"/>
      <c r="D1" s="18"/>
      <c r="E1" s="18"/>
      <c r="F1" s="18"/>
      <c r="G1" s="18"/>
      <c r="H1" s="18"/>
      <c r="I1" s="18"/>
      <c r="J1" s="29"/>
      <c r="K1" s="18"/>
      <c r="L1" s="18"/>
      <c r="M1" s="18"/>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row>
    <row r="2" s="13" customFormat="1" ht="20" customHeight="1" spans="1:42">
      <c r="A2" s="19">
        <v>2022</v>
      </c>
      <c r="B2" s="19"/>
      <c r="C2" s="20">
        <v>12</v>
      </c>
      <c r="E2" s="21"/>
      <c r="F2" s="21"/>
      <c r="G2" s="21"/>
      <c r="H2" s="21"/>
      <c r="I2" s="21"/>
      <c r="J2" s="30" t="str">
        <f>"本月 "&amp;DAY(DATE(A2,C2+1,1)-1)&amp;" 天"</f>
        <v>本月 31 天</v>
      </c>
      <c r="K2" s="31"/>
      <c r="L2" s="31"/>
      <c r="M2" s="32"/>
      <c r="N2" s="33"/>
      <c r="O2" s="33"/>
      <c r="P2" s="33"/>
      <c r="Q2" s="33"/>
      <c r="R2" s="33"/>
      <c r="S2" s="33"/>
      <c r="T2" s="33"/>
      <c r="U2" s="33"/>
      <c r="V2" s="33"/>
      <c r="W2" s="33"/>
      <c r="X2" s="33"/>
      <c r="Y2" s="33"/>
      <c r="Z2" s="33"/>
      <c r="AA2" s="43"/>
      <c r="AB2" s="43"/>
      <c r="AC2" s="43"/>
      <c r="AD2" s="43"/>
      <c r="AE2" s="43"/>
      <c r="AF2" s="44"/>
      <c r="AG2" s="44"/>
      <c r="AH2" s="44"/>
      <c r="AI2" s="44"/>
      <c r="AJ2" s="44" t="s">
        <v>79</v>
      </c>
      <c r="AK2" s="44"/>
      <c r="AL2" s="44"/>
      <c r="AM2" s="44"/>
      <c r="AN2" s="44"/>
      <c r="AO2" s="44">
        <v>7</v>
      </c>
      <c r="AP2" s="45" t="s">
        <v>80</v>
      </c>
    </row>
    <row r="3" s="14" customFormat="1" ht="50" customHeight="1" spans="1:42">
      <c r="A3" s="22" t="s">
        <v>81</v>
      </c>
      <c r="B3" s="23" t="s">
        <v>1</v>
      </c>
      <c r="C3" s="24" t="s">
        <v>62</v>
      </c>
      <c r="D3" s="25" t="s">
        <v>63</v>
      </c>
      <c r="E3" s="25" t="s">
        <v>64</v>
      </c>
      <c r="F3" s="26" t="s">
        <v>65</v>
      </c>
      <c r="G3" s="26" t="s">
        <v>66</v>
      </c>
      <c r="H3" s="26" t="s">
        <v>67</v>
      </c>
      <c r="I3" s="26" t="s">
        <v>68</v>
      </c>
      <c r="J3" s="34" t="s">
        <v>69</v>
      </c>
      <c r="K3" s="26" t="s">
        <v>82</v>
      </c>
      <c r="L3" s="35">
        <f>IF(MONTH(DATE($A$2,$C$2,COLUMN(A1)))=$C$2,DATE($A$2,$C$2,COLUMN(A1)),"")</f>
        <v>44896</v>
      </c>
      <c r="M3" s="35">
        <f>IF(MONTH(DATE($A$2,$C$2,COLUMN(B1)))=$C$2,DATE($A$2,$C$2,COLUMN(B1)),"")</f>
        <v>44897</v>
      </c>
      <c r="N3" s="35">
        <f>IF(MONTH(DATE($A$2,$C$2,COLUMN(C1)))=$C$2,DATE($A$2,$C$2,COLUMN(C1)),"")</f>
        <v>44898</v>
      </c>
      <c r="O3" s="35">
        <f>IF(MONTH(DATE($A$2,$C$2,COLUMN(D1)))=$C$2,DATE($A$2,$C$2,COLUMN(D1)),"")</f>
        <v>44899</v>
      </c>
      <c r="P3" s="35">
        <f>IF(MONTH(DATE($A$2,$C$2,COLUMN(E1)))=$C$2,DATE($A$2,$C$2,COLUMN(E1)),"")</f>
        <v>44900</v>
      </c>
      <c r="Q3" s="35">
        <f>IF(MONTH(DATE($A$2,$C$2,COLUMN(F1)))=$C$2,DATE($A$2,$C$2,COLUMN(F1)),"")</f>
        <v>44901</v>
      </c>
      <c r="R3" s="35">
        <f>IF(MONTH(DATE($A$2,$C$2,COLUMN(G1)))=$C$2,DATE($A$2,$C$2,COLUMN(G1)),"")</f>
        <v>44902</v>
      </c>
      <c r="S3" s="35">
        <f>IF(MONTH(DATE($A$2,$C$2,COLUMN(H1)))=$C$2,DATE($A$2,$C$2,COLUMN(H1)),"")</f>
        <v>44903</v>
      </c>
      <c r="T3" s="35">
        <f>IF(MONTH(DATE($A$2,$C$2,COLUMN(I1)))=$C$2,DATE($A$2,$C$2,COLUMN(I1)),"")</f>
        <v>44904</v>
      </c>
      <c r="U3" s="35">
        <f>IF(MONTH(DATE($A$2,$C$2,COLUMN(J1)))=$C$2,DATE($A$2,$C$2,COLUMN(J1)),"")</f>
        <v>44905</v>
      </c>
      <c r="V3" s="35">
        <f>IF(MONTH(DATE($A$2,$C$2,COLUMN(K1)))=$C$2,DATE($A$2,$C$2,COLUMN(K1)),"")</f>
        <v>44906</v>
      </c>
      <c r="W3" s="35">
        <f>IF(MONTH(DATE($A$2,$C$2,COLUMN(L1)))=$C$2,DATE($A$2,$C$2,COLUMN(L1)),"")</f>
        <v>44907</v>
      </c>
      <c r="X3" s="35">
        <f>IF(MONTH(DATE($A$2,$C$2,COLUMN(M1)))=$C$2,DATE($A$2,$C$2,COLUMN(M1)),"")</f>
        <v>44908</v>
      </c>
      <c r="Y3" s="35">
        <f>IF(MONTH(DATE($A$2,$C$2,COLUMN(N1)))=$C$2,DATE($A$2,$C$2,COLUMN(N1)),"")</f>
        <v>44909</v>
      </c>
      <c r="Z3" s="35">
        <f>IF(MONTH(DATE($A$2,$C$2,COLUMN(O1)))=$C$2,DATE($A$2,$C$2,COLUMN(O1)),"")</f>
        <v>44910</v>
      </c>
      <c r="AA3" s="35">
        <f>IF(MONTH(DATE($A$2,$C$2,COLUMN(P1)))=$C$2,DATE($A$2,$C$2,COLUMN(P1)),"")</f>
        <v>44911</v>
      </c>
      <c r="AB3" s="35">
        <f>IF(MONTH(DATE($A$2,$C$2,COLUMN(Q1)))=$C$2,DATE($A$2,$C$2,COLUMN(Q1)),"")</f>
        <v>44912</v>
      </c>
      <c r="AC3" s="35">
        <f>IF(MONTH(DATE($A$2,$C$2,COLUMN(R1)))=$C$2,DATE($A$2,$C$2,COLUMN(R1)),"")</f>
        <v>44913</v>
      </c>
      <c r="AD3" s="35">
        <f>IF(MONTH(DATE($A$2,$C$2,COLUMN(S1)))=$C$2,DATE($A$2,$C$2,COLUMN(S1)),"")</f>
        <v>44914</v>
      </c>
      <c r="AE3" s="35">
        <f>IF(MONTH(DATE($A$2,$C$2,COLUMN(T1)))=$C$2,DATE($A$2,$C$2,COLUMN(T1)),"")</f>
        <v>44915</v>
      </c>
      <c r="AF3" s="35">
        <f>IF(MONTH(DATE($A$2,$C$2,COLUMN(U1)))=$C$2,DATE($A$2,$C$2,COLUMN(U1)),"")</f>
        <v>44916</v>
      </c>
      <c r="AG3" s="35">
        <f>IF(MONTH(DATE($A$2,$C$2,COLUMN(V1)))=$C$2,DATE($A$2,$C$2,COLUMN(V1)),"")</f>
        <v>44917</v>
      </c>
      <c r="AH3" s="35">
        <f>IF(MONTH(DATE($A$2,$C$2,COLUMN(W1)))=$C$2,DATE($A$2,$C$2,COLUMN(W1)),"")</f>
        <v>44918</v>
      </c>
      <c r="AI3" s="35">
        <f>IF(MONTH(DATE($A$2,$C$2,COLUMN(X1)))=$C$2,DATE($A$2,$C$2,COLUMN(X1)),"")</f>
        <v>44919</v>
      </c>
      <c r="AJ3" s="35">
        <f>IF(MONTH(DATE($A$2,$C$2,COLUMN(Y1)))=$C$2,DATE($A$2,$C$2,COLUMN(Y1)),"")</f>
        <v>44920</v>
      </c>
      <c r="AK3" s="35">
        <f>IF(MONTH(DATE($A$2,$C$2,COLUMN(Z1)))=$C$2,DATE($A$2,$C$2,COLUMN(Z1)),"")</f>
        <v>44921</v>
      </c>
      <c r="AL3" s="35">
        <f>IF(MONTH(DATE($A$2,$C$2,COLUMN(AA1)))=$C$2,DATE($A$2,$C$2,COLUMN(AA1)),"")</f>
        <v>44922</v>
      </c>
      <c r="AM3" s="35">
        <f>IF(MONTH(DATE($A$2,$C$2,COLUMN(AB1)))=$C$2,DATE($A$2,$C$2,COLUMN(AB1)),"")</f>
        <v>44923</v>
      </c>
      <c r="AN3" s="35">
        <f>IF(MONTH(DATE($A$2,$C$2,COLUMN(AC1)))=$C$2,DATE($A$2,$C$2,COLUMN(AC1)),"")</f>
        <v>44924</v>
      </c>
      <c r="AO3" s="35">
        <f>IF(MONTH(DATE($A$2,$C$2,COLUMN(AD1)))=$C$2,DATE($A$2,$C$2,COLUMN(AD1)),"")</f>
        <v>44925</v>
      </c>
      <c r="AP3" s="35">
        <f>IF(MONTH(DATE($A$2,$C$2,COLUMN(AE1)))=$C$2,DATE($A$2,$C$2,COLUMN(AE1)),"")</f>
        <v>44926</v>
      </c>
    </row>
    <row r="4" s="15" customFormat="1" customHeight="1" spans="1:16384">
      <c r="A4" s="27">
        <f ca="1">IF(B4=0,"",COUNTA($B$3:$B3))</f>
        <v>1</v>
      </c>
      <c r="B4" s="28" t="str">
        <f ca="1">INDIRECT("员工信息表!B"&amp;COUNTA($B$3:$B3)+2)</f>
        <v>苏继兵</v>
      </c>
      <c r="C4" s="28">
        <v>22</v>
      </c>
      <c r="D4" s="28">
        <f>(COUNTIF($L4:$AP4,"出勤")+COUNTIF($L5:$AP5,"出勤"))*0.5</f>
        <v>2.5</v>
      </c>
      <c r="E4" s="28">
        <f>(COUNTIF($L4:$AP4,"事假")+COUNTIF($L5:$AP5,"事假"))*0.5</f>
        <v>0.5</v>
      </c>
      <c r="F4" s="28">
        <f>(COUNTIF($L4:$AP4,"病假")+COUNTIF($L5:$AP5,"病假"))*0.5</f>
        <v>0.5</v>
      </c>
      <c r="G4" s="28">
        <f>(COUNTIF($L4:$AP4,"休假")+COUNTIF($L5:$AP5,"休假"))*0.5</f>
        <v>0.5</v>
      </c>
      <c r="H4" s="28">
        <f>(COUNTIF($L4:$AP4,"缺勤")+COUNTIF($L5:$AP5,"缺勤"))*0.5</f>
        <v>0.5</v>
      </c>
      <c r="I4" s="28">
        <f>(COUNTIF($L4:$AP4,"放假")+COUNTIF($L5:$AP5,"放假"))*0.5</f>
        <v>0.5</v>
      </c>
      <c r="J4" s="36">
        <f>(SUM(L6:AP6))/$AO$2</f>
        <v>1.28571428571429</v>
      </c>
      <c r="K4" s="37" t="str">
        <f ca="1">IF(A4="","",IF(MOD(ROW(),3)=1,"上午",IF(MOD(ROW(),3)=2,"下午","加班")))</f>
        <v>上午</v>
      </c>
      <c r="L4" s="38" t="s">
        <v>83</v>
      </c>
      <c r="M4" s="38" t="s">
        <v>83</v>
      </c>
      <c r="N4" s="38" t="s">
        <v>83</v>
      </c>
      <c r="O4" s="38"/>
      <c r="P4" s="38" t="s">
        <v>74</v>
      </c>
      <c r="Q4" s="38"/>
      <c r="R4" s="38"/>
      <c r="S4" s="38"/>
      <c r="T4" s="38" t="s">
        <v>75</v>
      </c>
      <c r="U4" s="38"/>
      <c r="V4" s="38" t="s">
        <v>76</v>
      </c>
      <c r="W4" s="38"/>
      <c r="X4" s="38"/>
      <c r="Y4" s="38"/>
      <c r="Z4" s="38"/>
      <c r="AA4" s="38"/>
      <c r="AB4" s="38"/>
      <c r="AC4" s="38"/>
      <c r="AD4" s="38"/>
      <c r="AE4" s="38"/>
      <c r="AF4" s="38"/>
      <c r="AG4" s="38"/>
      <c r="AH4" s="38"/>
      <c r="AI4" s="38"/>
      <c r="AJ4" s="38"/>
      <c r="AK4" s="38"/>
      <c r="AL4" s="38"/>
      <c r="AM4" s="38"/>
      <c r="AN4" s="38"/>
      <c r="AO4" s="38"/>
      <c r="AP4" s="46"/>
      <c r="XED4" s="49"/>
      <c r="XEE4" s="49"/>
      <c r="XEF4" s="49"/>
      <c r="XEG4" s="49"/>
      <c r="XEH4" s="49"/>
      <c r="XEI4" s="49"/>
      <c r="XEJ4" s="49"/>
      <c r="XEK4" s="49"/>
      <c r="XEL4" s="49"/>
      <c r="XEM4" s="49"/>
      <c r="XEN4" s="49"/>
      <c r="XEO4" s="49"/>
      <c r="XEP4" s="49"/>
      <c r="XEQ4" s="49"/>
      <c r="XER4" s="49"/>
      <c r="XES4" s="49"/>
      <c r="XET4" s="49"/>
      <c r="XEU4" s="49"/>
      <c r="XEV4" s="49"/>
      <c r="XEW4" s="49"/>
      <c r="XEX4" s="49"/>
      <c r="XEY4" s="49"/>
      <c r="XEZ4" s="49"/>
      <c r="XFA4" s="49"/>
      <c r="XFB4" s="49"/>
      <c r="XFC4" s="49"/>
      <c r="XFD4" s="49"/>
    </row>
    <row r="5" s="15" customFormat="1" customHeight="1" spans="1:16384">
      <c r="A5" s="27"/>
      <c r="B5" s="28"/>
      <c r="C5" s="28"/>
      <c r="D5" s="28"/>
      <c r="E5" s="28"/>
      <c r="F5" s="28"/>
      <c r="G5" s="28"/>
      <c r="H5" s="28"/>
      <c r="I5" s="28"/>
      <c r="J5" s="36"/>
      <c r="K5" s="39" t="str">
        <f ca="1">IF(A4="","",IF(MOD(ROW(),3)=1,"上午",IF(MOD(ROW(),3)=2,"下午","加班")))</f>
        <v>下午</v>
      </c>
      <c r="L5" s="40" t="s">
        <v>83</v>
      </c>
      <c r="M5" s="40" t="s">
        <v>83</v>
      </c>
      <c r="N5" s="40"/>
      <c r="O5" s="40" t="s">
        <v>84</v>
      </c>
      <c r="P5" s="40"/>
      <c r="Q5" s="40"/>
      <c r="R5" s="40" t="s">
        <v>73</v>
      </c>
      <c r="S5" s="40"/>
      <c r="T5" s="40"/>
      <c r="U5" s="40"/>
      <c r="V5" s="40"/>
      <c r="W5" s="40"/>
      <c r="X5" s="40"/>
      <c r="Y5" s="40"/>
      <c r="Z5" s="40"/>
      <c r="AA5" s="40"/>
      <c r="AB5" s="40"/>
      <c r="AC5" s="40"/>
      <c r="AD5" s="40"/>
      <c r="AE5" s="40"/>
      <c r="AF5" s="40"/>
      <c r="AG5" s="40"/>
      <c r="AH5" s="40"/>
      <c r="AI5" s="40"/>
      <c r="AJ5" s="40"/>
      <c r="AK5" s="40"/>
      <c r="AL5" s="40"/>
      <c r="AM5" s="40"/>
      <c r="AN5" s="40"/>
      <c r="AO5" s="40"/>
      <c r="AP5" s="47"/>
      <c r="XED5" s="49"/>
      <c r="XEE5" s="49"/>
      <c r="XEF5" s="49"/>
      <c r="XEG5" s="49"/>
      <c r="XEH5" s="49"/>
      <c r="XEI5" s="49"/>
      <c r="XEJ5" s="49"/>
      <c r="XEK5" s="49"/>
      <c r="XEL5" s="49"/>
      <c r="XEM5" s="49"/>
      <c r="XEN5" s="49"/>
      <c r="XEO5" s="49"/>
      <c r="XEP5" s="49"/>
      <c r="XEQ5" s="49"/>
      <c r="XER5" s="49"/>
      <c r="XES5" s="49"/>
      <c r="XET5" s="49"/>
      <c r="XEU5" s="49"/>
      <c r="XEV5" s="49"/>
      <c r="XEW5" s="49"/>
      <c r="XEX5" s="49"/>
      <c r="XEY5" s="49"/>
      <c r="XEZ5" s="49"/>
      <c r="XFA5" s="49"/>
      <c r="XFB5" s="49"/>
      <c r="XFC5" s="49"/>
      <c r="XFD5" s="49"/>
    </row>
    <row r="6" s="15" customFormat="1" customHeight="1" spans="1:16384">
      <c r="A6" s="27"/>
      <c r="B6" s="28"/>
      <c r="C6" s="28"/>
      <c r="D6" s="28"/>
      <c r="E6" s="28"/>
      <c r="F6" s="28"/>
      <c r="G6" s="28"/>
      <c r="H6" s="28"/>
      <c r="I6" s="28"/>
      <c r="J6" s="36"/>
      <c r="K6" s="41" t="str">
        <f ca="1">IF(A4="","",IF(MOD(ROW(),3)=1,"上午",IF(MOD(ROW(),3)=2,"下午","加班")))</f>
        <v>加班</v>
      </c>
      <c r="L6" s="42">
        <v>6</v>
      </c>
      <c r="M6" s="42"/>
      <c r="N6" s="42">
        <v>3</v>
      </c>
      <c r="O6" s="42"/>
      <c r="P6" s="42"/>
      <c r="Q6" s="42"/>
      <c r="R6" s="42"/>
      <c r="S6" s="42"/>
      <c r="T6" s="42"/>
      <c r="U6" s="42"/>
      <c r="V6" s="42"/>
      <c r="W6" s="42"/>
      <c r="X6" s="42"/>
      <c r="Y6" s="42"/>
      <c r="Z6" s="42"/>
      <c r="AA6" s="42"/>
      <c r="AB6" s="42"/>
      <c r="AC6" s="42"/>
      <c r="AD6" s="42"/>
      <c r="AE6" s="42"/>
      <c r="AF6" s="42"/>
      <c r="AG6" s="42"/>
      <c r="AH6" s="42"/>
      <c r="AI6" s="42"/>
      <c r="AJ6" s="42"/>
      <c r="AK6" s="42"/>
      <c r="AL6" s="42"/>
      <c r="AM6" s="42"/>
      <c r="AN6" s="42"/>
      <c r="AO6" s="42"/>
      <c r="AP6" s="48"/>
      <c r="XED6" s="49"/>
      <c r="XEE6" s="49"/>
      <c r="XEF6" s="49"/>
      <c r="XEG6" s="49"/>
      <c r="XEH6" s="49"/>
      <c r="XEI6" s="49"/>
      <c r="XEJ6" s="49"/>
      <c r="XEK6" s="49"/>
      <c r="XEL6" s="49"/>
      <c r="XEM6" s="49"/>
      <c r="XEN6" s="49"/>
      <c r="XEO6" s="49"/>
      <c r="XEP6" s="49"/>
      <c r="XEQ6" s="49"/>
      <c r="XER6" s="49"/>
      <c r="XES6" s="49"/>
      <c r="XET6" s="49"/>
      <c r="XEU6" s="49"/>
      <c r="XEV6" s="49"/>
      <c r="XEW6" s="49"/>
      <c r="XEX6" s="49"/>
      <c r="XEY6" s="49"/>
      <c r="XEZ6" s="49"/>
      <c r="XFA6" s="49"/>
      <c r="XFB6" s="49"/>
      <c r="XFC6" s="49"/>
      <c r="XFD6" s="49"/>
    </row>
    <row r="7" s="15" customFormat="1" customHeight="1" spans="1:16384">
      <c r="A7" s="27">
        <f ca="1">IF(B7=0,"",COUNTA($B$3:$B6))</f>
        <v>2</v>
      </c>
      <c r="B7" s="28" t="str">
        <f ca="1">INDIRECT("员工信息表!B"&amp;COUNTA($B$3:$B6)+2)</f>
        <v>苏继中</v>
      </c>
      <c r="C7" s="28">
        <v>22</v>
      </c>
      <c r="D7" s="28">
        <f>(COUNTIF($L7:$AP7,"出勤")+COUNTIF($L8:$AP8,"出勤"))*0.5</f>
        <v>2.5</v>
      </c>
      <c r="E7" s="28">
        <f>(COUNTIF($L7:$AP7,"事假")+COUNTIF($L8:$AP8,"事假"))*0.5</f>
        <v>0.5</v>
      </c>
      <c r="F7" s="28">
        <f>(COUNTIF($L7:$AP7,"病假")+COUNTIF($L8:$AP8,"病假"))*0.5</f>
        <v>0.5</v>
      </c>
      <c r="G7" s="28">
        <f>(COUNTIF($L7:$AP7,"休假")+COUNTIF($L8:$AP8,"休假"))*0.5</f>
        <v>0.5</v>
      </c>
      <c r="H7" s="28">
        <f>(COUNTIF($L7:$AP7,"缺勤")+COUNTIF($L8:$AP8,"缺勤"))*0.5</f>
        <v>0.5</v>
      </c>
      <c r="I7" s="28">
        <f>(COUNTIF($L7:$AP7,"放假")+COUNTIF($L8:$AP8,"放假"))*0.5</f>
        <v>0.5</v>
      </c>
      <c r="J7" s="36">
        <f>(SUM(L9:AP9))/$AO$2</f>
        <v>1.57142857142857</v>
      </c>
      <c r="K7" s="37" t="str">
        <f ca="1">IF(A7="","",IF(MOD(ROW(),3)=1,"上午",IF(MOD(ROW(),3)=2,"下午","加班")))</f>
        <v>上午</v>
      </c>
      <c r="L7" s="38" t="s">
        <v>83</v>
      </c>
      <c r="M7" s="38" t="s">
        <v>83</v>
      </c>
      <c r="N7" s="38" t="s">
        <v>83</v>
      </c>
      <c r="O7" s="38"/>
      <c r="P7" s="38" t="s">
        <v>74</v>
      </c>
      <c r="Q7" s="38"/>
      <c r="R7" s="38"/>
      <c r="S7" s="38"/>
      <c r="T7" s="38" t="s">
        <v>75</v>
      </c>
      <c r="U7" s="38"/>
      <c r="V7" s="38" t="s">
        <v>76</v>
      </c>
      <c r="W7" s="38"/>
      <c r="X7" s="38"/>
      <c r="Y7" s="38"/>
      <c r="Z7" s="38"/>
      <c r="AA7" s="38"/>
      <c r="AB7" s="38"/>
      <c r="AC7" s="38"/>
      <c r="AD7" s="38"/>
      <c r="AE7" s="38"/>
      <c r="AF7" s="38"/>
      <c r="AG7" s="38"/>
      <c r="AH7" s="38"/>
      <c r="AI7" s="38"/>
      <c r="AJ7" s="38"/>
      <c r="AK7" s="38"/>
      <c r="AL7" s="38"/>
      <c r="AM7" s="38"/>
      <c r="AN7" s="38"/>
      <c r="AO7" s="38"/>
      <c r="AP7" s="46"/>
      <c r="XED7" s="49"/>
      <c r="XEE7" s="49"/>
      <c r="XEF7" s="49"/>
      <c r="XEG7" s="49"/>
      <c r="XEH7" s="49"/>
      <c r="XEI7" s="49"/>
      <c r="XEJ7" s="49"/>
      <c r="XEK7" s="49"/>
      <c r="XEL7" s="49"/>
      <c r="XEM7" s="49"/>
      <c r="XEN7" s="49"/>
      <c r="XEO7" s="49"/>
      <c r="XEP7" s="49"/>
      <c r="XEQ7" s="49"/>
      <c r="XER7" s="49"/>
      <c r="XES7" s="49"/>
      <c r="XET7" s="49"/>
      <c r="XEU7" s="49"/>
      <c r="XEV7" s="49"/>
      <c r="XEW7" s="49"/>
      <c r="XEX7" s="49"/>
      <c r="XEY7" s="49"/>
      <c r="XEZ7" s="49"/>
      <c r="XFA7" s="49"/>
      <c r="XFB7" s="49"/>
      <c r="XFC7" s="49"/>
      <c r="XFD7" s="49"/>
    </row>
    <row r="8" s="15" customFormat="1" customHeight="1" spans="1:16384">
      <c r="A8" s="27"/>
      <c r="B8" s="28"/>
      <c r="C8" s="28"/>
      <c r="D8" s="28"/>
      <c r="E8" s="28"/>
      <c r="F8" s="28"/>
      <c r="G8" s="28"/>
      <c r="H8" s="28"/>
      <c r="I8" s="28"/>
      <c r="J8" s="36"/>
      <c r="K8" s="39" t="str">
        <f ca="1">IF(A7="","",IF(MOD(ROW(),3)=1,"上午",IF(MOD(ROW(),3)=2,"下午","加班")))</f>
        <v>下午</v>
      </c>
      <c r="L8" s="40" t="s">
        <v>83</v>
      </c>
      <c r="M8" s="40" t="s">
        <v>83</v>
      </c>
      <c r="N8" s="40"/>
      <c r="O8" s="40" t="s">
        <v>84</v>
      </c>
      <c r="P8" s="40"/>
      <c r="Q8" s="40"/>
      <c r="R8" s="40" t="s">
        <v>73</v>
      </c>
      <c r="S8" s="40"/>
      <c r="T8" s="40"/>
      <c r="U8" s="40"/>
      <c r="V8" s="40"/>
      <c r="W8" s="40"/>
      <c r="X8" s="40"/>
      <c r="Y8" s="40"/>
      <c r="Z8" s="40"/>
      <c r="AA8" s="40"/>
      <c r="AB8" s="40"/>
      <c r="AC8" s="40"/>
      <c r="AD8" s="40"/>
      <c r="AE8" s="40"/>
      <c r="AF8" s="40"/>
      <c r="AG8" s="40"/>
      <c r="AH8" s="40"/>
      <c r="AI8" s="40"/>
      <c r="AJ8" s="40"/>
      <c r="AK8" s="40"/>
      <c r="AL8" s="40"/>
      <c r="AM8" s="40"/>
      <c r="AN8" s="40"/>
      <c r="AO8" s="40"/>
      <c r="AP8" s="47"/>
      <c r="XED8" s="49"/>
      <c r="XEE8" s="49"/>
      <c r="XEF8" s="49"/>
      <c r="XEG8" s="49"/>
      <c r="XEH8" s="49"/>
      <c r="XEI8" s="49"/>
      <c r="XEJ8" s="49"/>
      <c r="XEK8" s="49"/>
      <c r="XEL8" s="49"/>
      <c r="XEM8" s="49"/>
      <c r="XEN8" s="49"/>
      <c r="XEO8" s="49"/>
      <c r="XEP8" s="49"/>
      <c r="XEQ8" s="49"/>
      <c r="XER8" s="49"/>
      <c r="XES8" s="49"/>
      <c r="XET8" s="49"/>
      <c r="XEU8" s="49"/>
      <c r="XEV8" s="49"/>
      <c r="XEW8" s="49"/>
      <c r="XEX8" s="49"/>
      <c r="XEY8" s="49"/>
      <c r="XEZ8" s="49"/>
      <c r="XFA8" s="49"/>
      <c r="XFB8" s="49"/>
      <c r="XFC8" s="49"/>
      <c r="XFD8" s="49"/>
    </row>
    <row r="9" s="15" customFormat="1" customHeight="1" spans="1:16384">
      <c r="A9" s="27"/>
      <c r="B9" s="28"/>
      <c r="C9" s="28"/>
      <c r="D9" s="28"/>
      <c r="E9" s="28"/>
      <c r="F9" s="28"/>
      <c r="G9" s="28"/>
      <c r="H9" s="28"/>
      <c r="I9" s="28"/>
      <c r="J9" s="36"/>
      <c r="K9" s="41" t="str">
        <f ca="1">IF(A7="","",IF(MOD(ROW(),3)=1,"上午",IF(MOD(ROW(),3)=2,"下午","加班")))</f>
        <v>加班</v>
      </c>
      <c r="L9" s="42">
        <v>7</v>
      </c>
      <c r="M9" s="42"/>
      <c r="N9" s="42">
        <v>4</v>
      </c>
      <c r="O9" s="42"/>
      <c r="P9" s="42"/>
      <c r="Q9" s="42"/>
      <c r="R9" s="42"/>
      <c r="S9" s="42"/>
      <c r="T9" s="42"/>
      <c r="U9" s="42"/>
      <c r="V9" s="42"/>
      <c r="W9" s="42"/>
      <c r="X9" s="42"/>
      <c r="Y9" s="42"/>
      <c r="Z9" s="42"/>
      <c r="AA9" s="42"/>
      <c r="AB9" s="42"/>
      <c r="AC9" s="42"/>
      <c r="AD9" s="42"/>
      <c r="AE9" s="42"/>
      <c r="AF9" s="42"/>
      <c r="AG9" s="42"/>
      <c r="AH9" s="42"/>
      <c r="AI9" s="42"/>
      <c r="AJ9" s="42"/>
      <c r="AK9" s="42"/>
      <c r="AL9" s="42"/>
      <c r="AM9" s="42"/>
      <c r="AN9" s="42"/>
      <c r="AO9" s="42"/>
      <c r="AP9" s="48"/>
      <c r="XED9" s="49"/>
      <c r="XEE9" s="49"/>
      <c r="XEF9" s="49"/>
      <c r="XEG9" s="49"/>
      <c r="XEH9" s="49"/>
      <c r="XEI9" s="49"/>
      <c r="XEJ9" s="49"/>
      <c r="XEK9" s="49"/>
      <c r="XEL9" s="49"/>
      <c r="XEM9" s="49"/>
      <c r="XEN9" s="49"/>
      <c r="XEO9" s="49"/>
      <c r="XEP9" s="49"/>
      <c r="XEQ9" s="49"/>
      <c r="XER9" s="49"/>
      <c r="XES9" s="49"/>
      <c r="XET9" s="49"/>
      <c r="XEU9" s="49"/>
      <c r="XEV9" s="49"/>
      <c r="XEW9" s="49"/>
      <c r="XEX9" s="49"/>
      <c r="XEY9" s="49"/>
      <c r="XEZ9" s="49"/>
      <c r="XFA9" s="49"/>
      <c r="XFB9" s="49"/>
      <c r="XFC9" s="49"/>
      <c r="XFD9" s="49"/>
    </row>
    <row r="10" s="15" customFormat="1" customHeight="1" spans="1:16384">
      <c r="A10" s="27">
        <f ca="1">IF(B10=0,"",COUNTA($B$3:$B9))</f>
        <v>3</v>
      </c>
      <c r="B10" s="28" t="str">
        <f ca="1">INDIRECT("员工信息表!B"&amp;COUNTA($B$3:$B9)+2)</f>
        <v>刘毅</v>
      </c>
      <c r="C10" s="28">
        <v>22</v>
      </c>
      <c r="D10" s="28">
        <f>(COUNTIF($L10:$AP10,"出勤")+COUNTIF($L11:$AP11,"出勤"))*0.5</f>
        <v>2.5</v>
      </c>
      <c r="E10" s="28">
        <f>(COUNTIF($L10:$AP10,"事假")+COUNTIF($L11:$AP11,"事假"))*0.5</f>
        <v>0.5</v>
      </c>
      <c r="F10" s="28">
        <f>(COUNTIF($L10:$AP10,"病假")+COUNTIF($L11:$AP11,"病假"))*0.5</f>
        <v>0.5</v>
      </c>
      <c r="G10" s="28">
        <f>(COUNTIF($L10:$AP10,"休假")+COUNTIF($L11:$AP11,"休假"))*0.5</f>
        <v>0.5</v>
      </c>
      <c r="H10" s="28">
        <f>(COUNTIF($L10:$AP10,"缺勤")+COUNTIF($L11:$AP11,"缺勤"))*0.5</f>
        <v>0.5</v>
      </c>
      <c r="I10" s="28">
        <f>(COUNTIF($L10:$AP10,"放假")+COUNTIF($L11:$AP11,"放假"))*0.5</f>
        <v>0.5</v>
      </c>
      <c r="J10" s="36">
        <f>(SUM(L12:AP12))/$AO$2</f>
        <v>1.85714285714286</v>
      </c>
      <c r="K10" s="37" t="str">
        <f ca="1">IF(A10="","",IF(MOD(ROW(),3)=1,"上午",IF(MOD(ROW(),3)=2,"下午","加班")))</f>
        <v>上午</v>
      </c>
      <c r="L10" s="38" t="s">
        <v>83</v>
      </c>
      <c r="M10" s="38" t="s">
        <v>83</v>
      </c>
      <c r="N10" s="38" t="s">
        <v>83</v>
      </c>
      <c r="O10" s="38"/>
      <c r="P10" s="38" t="s">
        <v>74</v>
      </c>
      <c r="Q10" s="38"/>
      <c r="R10" s="38"/>
      <c r="S10" s="38"/>
      <c r="T10" s="38" t="s">
        <v>75</v>
      </c>
      <c r="U10" s="38"/>
      <c r="V10" s="38" t="s">
        <v>76</v>
      </c>
      <c r="W10" s="38"/>
      <c r="X10" s="38"/>
      <c r="Y10" s="38"/>
      <c r="Z10" s="38"/>
      <c r="AA10" s="38"/>
      <c r="AB10" s="38"/>
      <c r="AC10" s="38"/>
      <c r="AD10" s="38"/>
      <c r="AE10" s="38"/>
      <c r="AF10" s="38"/>
      <c r="AG10" s="38"/>
      <c r="AH10" s="38"/>
      <c r="AI10" s="38"/>
      <c r="AJ10" s="38"/>
      <c r="AK10" s="38"/>
      <c r="AL10" s="38"/>
      <c r="AM10" s="38"/>
      <c r="AN10" s="38"/>
      <c r="AO10" s="38"/>
      <c r="AP10" s="46"/>
      <c r="XED10" s="49"/>
      <c r="XEE10" s="49"/>
      <c r="XEF10" s="49"/>
      <c r="XEG10" s="49"/>
      <c r="XEH10" s="49"/>
      <c r="XEI10" s="49"/>
      <c r="XEJ10" s="49"/>
      <c r="XEK10" s="49"/>
      <c r="XEL10" s="49"/>
      <c r="XEM10" s="49"/>
      <c r="XEN10" s="49"/>
      <c r="XEO10" s="49"/>
      <c r="XEP10" s="49"/>
      <c r="XEQ10" s="49"/>
      <c r="XER10" s="49"/>
      <c r="XES10" s="49"/>
      <c r="XET10" s="49"/>
      <c r="XEU10" s="49"/>
      <c r="XEV10" s="49"/>
      <c r="XEW10" s="49"/>
      <c r="XEX10" s="49"/>
      <c r="XEY10" s="49"/>
      <c r="XEZ10" s="49"/>
      <c r="XFA10" s="49"/>
      <c r="XFB10" s="49"/>
      <c r="XFC10" s="49"/>
      <c r="XFD10" s="49"/>
    </row>
    <row r="11" s="15" customFormat="1" customHeight="1" spans="1:16384">
      <c r="A11" s="27"/>
      <c r="B11" s="28"/>
      <c r="C11" s="28"/>
      <c r="D11" s="28"/>
      <c r="E11" s="28"/>
      <c r="F11" s="28"/>
      <c r="G11" s="28"/>
      <c r="H11" s="28"/>
      <c r="I11" s="28"/>
      <c r="J11" s="36"/>
      <c r="K11" s="39" t="str">
        <f ca="1">IF(A10="","",IF(MOD(ROW(),3)=1,"上午",IF(MOD(ROW(),3)=2,"下午","加班")))</f>
        <v>下午</v>
      </c>
      <c r="L11" s="40" t="s">
        <v>83</v>
      </c>
      <c r="M11" s="40" t="s">
        <v>83</v>
      </c>
      <c r="N11" s="40"/>
      <c r="O11" s="40" t="s">
        <v>84</v>
      </c>
      <c r="P11" s="40"/>
      <c r="Q11" s="40"/>
      <c r="R11" s="40" t="s">
        <v>73</v>
      </c>
      <c r="S11" s="40"/>
      <c r="T11" s="40"/>
      <c r="U11" s="40"/>
      <c r="V11" s="40"/>
      <c r="W11" s="40"/>
      <c r="X11" s="40"/>
      <c r="Y11" s="40"/>
      <c r="Z11" s="40"/>
      <c r="AA11" s="40"/>
      <c r="AB11" s="40"/>
      <c r="AC11" s="40"/>
      <c r="AD11" s="40"/>
      <c r="AE11" s="40"/>
      <c r="AF11" s="40"/>
      <c r="AG11" s="40"/>
      <c r="AH11" s="40"/>
      <c r="AI11" s="40"/>
      <c r="AJ11" s="40"/>
      <c r="AK11" s="40"/>
      <c r="AL11" s="40"/>
      <c r="AM11" s="40"/>
      <c r="AN11" s="40"/>
      <c r="AO11" s="40"/>
      <c r="AP11" s="47"/>
      <c r="XED11" s="49"/>
      <c r="XEE11" s="49"/>
      <c r="XEF11" s="49"/>
      <c r="XEG11" s="49"/>
      <c r="XEH11" s="49"/>
      <c r="XEI11" s="49"/>
      <c r="XEJ11" s="49"/>
      <c r="XEK11" s="49"/>
      <c r="XEL11" s="49"/>
      <c r="XEM11" s="49"/>
      <c r="XEN11" s="49"/>
      <c r="XEO11" s="49"/>
      <c r="XEP11" s="49"/>
      <c r="XEQ11" s="49"/>
      <c r="XER11" s="49"/>
      <c r="XES11" s="49"/>
      <c r="XET11" s="49"/>
      <c r="XEU11" s="49"/>
      <c r="XEV11" s="49"/>
      <c r="XEW11" s="49"/>
      <c r="XEX11" s="49"/>
      <c r="XEY11" s="49"/>
      <c r="XEZ11" s="49"/>
      <c r="XFA11" s="49"/>
      <c r="XFB11" s="49"/>
      <c r="XFC11" s="49"/>
      <c r="XFD11" s="49"/>
    </row>
    <row r="12" s="15" customFormat="1" customHeight="1" spans="1:16384">
      <c r="A12" s="27"/>
      <c r="B12" s="28"/>
      <c r="C12" s="28"/>
      <c r="D12" s="28"/>
      <c r="E12" s="28"/>
      <c r="F12" s="28"/>
      <c r="G12" s="28"/>
      <c r="H12" s="28"/>
      <c r="I12" s="28"/>
      <c r="J12" s="36"/>
      <c r="K12" s="41" t="str">
        <f ca="1">IF(A10="","",IF(MOD(ROW(),3)=1,"上午",IF(MOD(ROW(),3)=2,"下午","加班")))</f>
        <v>加班</v>
      </c>
      <c r="L12" s="42">
        <v>8</v>
      </c>
      <c r="M12" s="42"/>
      <c r="N12" s="42">
        <v>5</v>
      </c>
      <c r="O12" s="42"/>
      <c r="P12" s="42"/>
      <c r="Q12" s="42"/>
      <c r="R12" s="42"/>
      <c r="S12" s="42"/>
      <c r="T12" s="42"/>
      <c r="U12" s="42"/>
      <c r="V12" s="42"/>
      <c r="W12" s="42"/>
      <c r="X12" s="42"/>
      <c r="Y12" s="42"/>
      <c r="Z12" s="42"/>
      <c r="AA12" s="42"/>
      <c r="AB12" s="42"/>
      <c r="AC12" s="42"/>
      <c r="AD12" s="42"/>
      <c r="AE12" s="42"/>
      <c r="AF12" s="42"/>
      <c r="AG12" s="42"/>
      <c r="AH12" s="42"/>
      <c r="AI12" s="42"/>
      <c r="AJ12" s="42"/>
      <c r="AK12" s="42"/>
      <c r="AL12" s="42"/>
      <c r="AM12" s="42"/>
      <c r="AN12" s="42"/>
      <c r="AO12" s="42"/>
      <c r="AP12" s="48"/>
      <c r="XED12" s="49"/>
      <c r="XEE12" s="49"/>
      <c r="XEF12" s="49"/>
      <c r="XEG12" s="49"/>
      <c r="XEH12" s="49"/>
      <c r="XEI12" s="49"/>
      <c r="XEJ12" s="49"/>
      <c r="XEK12" s="49"/>
      <c r="XEL12" s="49"/>
      <c r="XEM12" s="49"/>
      <c r="XEN12" s="49"/>
      <c r="XEO12" s="49"/>
      <c r="XEP12" s="49"/>
      <c r="XEQ12" s="49"/>
      <c r="XER12" s="49"/>
      <c r="XES12" s="49"/>
      <c r="XET12" s="49"/>
      <c r="XEU12" s="49"/>
      <c r="XEV12" s="49"/>
      <c r="XEW12" s="49"/>
      <c r="XEX12" s="49"/>
      <c r="XEY12" s="49"/>
      <c r="XEZ12" s="49"/>
      <c r="XFA12" s="49"/>
      <c r="XFB12" s="49"/>
      <c r="XFC12" s="49"/>
      <c r="XFD12" s="49"/>
    </row>
    <row r="13" s="15" customFormat="1" customHeight="1" spans="1:16384">
      <c r="A13" s="27">
        <f ca="1">IF(B13=0,"",COUNTA($B$3:$B12))</f>
        <v>4</v>
      </c>
      <c r="B13" s="28" t="str">
        <f ca="1">INDIRECT("员工信息表!B"&amp;COUNTA($B$3:$B12)+2)</f>
        <v>伍亦中</v>
      </c>
      <c r="C13" s="28">
        <v>22</v>
      </c>
      <c r="D13" s="28">
        <f>(COUNTIF($L13:$AP13,"出勤")+COUNTIF($L14:$AP14,"出勤"))*0.5</f>
        <v>2.5</v>
      </c>
      <c r="E13" s="28">
        <f>(COUNTIF($L13:$AP13,"事假")+COUNTIF($L14:$AP14,"事假"))*0.5</f>
        <v>0.5</v>
      </c>
      <c r="F13" s="28">
        <f>(COUNTIF($L13:$AP13,"病假")+COUNTIF($L14:$AP14,"病假"))*0.5</f>
        <v>0.5</v>
      </c>
      <c r="G13" s="28">
        <f>(COUNTIF($L13:$AP13,"休假")+COUNTIF($L14:$AP14,"休假"))*0.5</f>
        <v>0.5</v>
      </c>
      <c r="H13" s="28">
        <f>(COUNTIF($L13:$AP13,"缺勤")+COUNTIF($L14:$AP14,"缺勤"))*0.5</f>
        <v>0.5</v>
      </c>
      <c r="I13" s="28">
        <f>(COUNTIF($L13:$AP13,"放假")+COUNTIF($L14:$AP14,"放假"))*0.5</f>
        <v>0.5</v>
      </c>
      <c r="J13" s="36">
        <f>(SUM(L15:AP15))/$AO$2</f>
        <v>2.14285714285714</v>
      </c>
      <c r="K13" s="37" t="str">
        <f ca="1">IF(A13="","",IF(MOD(ROW(),3)=1,"上午",IF(MOD(ROW(),3)=2,"下午","加班")))</f>
        <v>上午</v>
      </c>
      <c r="L13" s="38" t="s">
        <v>83</v>
      </c>
      <c r="M13" s="38" t="s">
        <v>83</v>
      </c>
      <c r="N13" s="38" t="s">
        <v>83</v>
      </c>
      <c r="O13" s="38"/>
      <c r="P13" s="38" t="s">
        <v>74</v>
      </c>
      <c r="Q13" s="38"/>
      <c r="R13" s="38"/>
      <c r="S13" s="38"/>
      <c r="T13" s="38" t="s">
        <v>75</v>
      </c>
      <c r="U13" s="38"/>
      <c r="V13" s="38" t="s">
        <v>76</v>
      </c>
      <c r="W13" s="38"/>
      <c r="X13" s="38"/>
      <c r="Y13" s="38"/>
      <c r="Z13" s="38"/>
      <c r="AA13" s="38"/>
      <c r="AB13" s="38"/>
      <c r="AC13" s="38"/>
      <c r="AD13" s="38"/>
      <c r="AE13" s="38"/>
      <c r="AF13" s="38"/>
      <c r="AG13" s="38"/>
      <c r="AH13" s="38"/>
      <c r="AI13" s="38"/>
      <c r="AJ13" s="38"/>
      <c r="AK13" s="38"/>
      <c r="AL13" s="38"/>
      <c r="AM13" s="38"/>
      <c r="AN13" s="38"/>
      <c r="AO13" s="38"/>
      <c r="AP13" s="46"/>
      <c r="XED13" s="49"/>
      <c r="XEE13" s="49"/>
      <c r="XEF13" s="49"/>
      <c r="XEG13" s="49"/>
      <c r="XEH13" s="49"/>
      <c r="XEI13" s="49"/>
      <c r="XEJ13" s="49"/>
      <c r="XEK13" s="49"/>
      <c r="XEL13" s="49"/>
      <c r="XEM13" s="49"/>
      <c r="XEN13" s="49"/>
      <c r="XEO13" s="49"/>
      <c r="XEP13" s="49"/>
      <c r="XEQ13" s="49"/>
      <c r="XER13" s="49"/>
      <c r="XES13" s="49"/>
      <c r="XET13" s="49"/>
      <c r="XEU13" s="49"/>
      <c r="XEV13" s="49"/>
      <c r="XEW13" s="49"/>
      <c r="XEX13" s="49"/>
      <c r="XEY13" s="49"/>
      <c r="XEZ13" s="49"/>
      <c r="XFA13" s="49"/>
      <c r="XFB13" s="49"/>
      <c r="XFC13" s="49"/>
      <c r="XFD13" s="49"/>
    </row>
    <row r="14" s="15" customFormat="1" customHeight="1" spans="1:16384">
      <c r="A14" s="27"/>
      <c r="B14" s="28"/>
      <c r="C14" s="28"/>
      <c r="D14" s="28"/>
      <c r="E14" s="28"/>
      <c r="F14" s="28"/>
      <c r="G14" s="28"/>
      <c r="H14" s="28"/>
      <c r="I14" s="28"/>
      <c r="J14" s="36"/>
      <c r="K14" s="39" t="str">
        <f ca="1">IF(A13="","",IF(MOD(ROW(),3)=1,"上午",IF(MOD(ROW(),3)=2,"下午","加班")))</f>
        <v>下午</v>
      </c>
      <c r="L14" s="40" t="s">
        <v>83</v>
      </c>
      <c r="M14" s="40" t="s">
        <v>83</v>
      </c>
      <c r="N14" s="40"/>
      <c r="O14" s="40" t="s">
        <v>84</v>
      </c>
      <c r="P14" s="40"/>
      <c r="Q14" s="40"/>
      <c r="R14" s="40" t="s">
        <v>73</v>
      </c>
      <c r="S14" s="40"/>
      <c r="T14" s="40"/>
      <c r="U14" s="40"/>
      <c r="V14" s="40"/>
      <c r="W14" s="40"/>
      <c r="X14" s="40"/>
      <c r="Y14" s="40"/>
      <c r="Z14" s="40"/>
      <c r="AA14" s="40"/>
      <c r="AB14" s="40"/>
      <c r="AC14" s="40"/>
      <c r="AD14" s="40"/>
      <c r="AE14" s="40"/>
      <c r="AF14" s="40"/>
      <c r="AG14" s="40"/>
      <c r="AH14" s="40"/>
      <c r="AI14" s="40"/>
      <c r="AJ14" s="40"/>
      <c r="AK14" s="40"/>
      <c r="AL14" s="40"/>
      <c r="AM14" s="40"/>
      <c r="AN14" s="40"/>
      <c r="AO14" s="40"/>
      <c r="AP14" s="47"/>
      <c r="XED14" s="49"/>
      <c r="XEE14" s="49"/>
      <c r="XEF14" s="49"/>
      <c r="XEG14" s="49"/>
      <c r="XEH14" s="49"/>
      <c r="XEI14" s="49"/>
      <c r="XEJ14" s="49"/>
      <c r="XEK14" s="49"/>
      <c r="XEL14" s="49"/>
      <c r="XEM14" s="49"/>
      <c r="XEN14" s="49"/>
      <c r="XEO14" s="49"/>
      <c r="XEP14" s="49"/>
      <c r="XEQ14" s="49"/>
      <c r="XER14" s="49"/>
      <c r="XES14" s="49"/>
      <c r="XET14" s="49"/>
      <c r="XEU14" s="49"/>
      <c r="XEV14" s="49"/>
      <c r="XEW14" s="49"/>
      <c r="XEX14" s="49"/>
      <c r="XEY14" s="49"/>
      <c r="XEZ14" s="49"/>
      <c r="XFA14" s="49"/>
      <c r="XFB14" s="49"/>
      <c r="XFC14" s="49"/>
      <c r="XFD14" s="49"/>
    </row>
    <row r="15" s="15" customFormat="1" customHeight="1" spans="1:16384">
      <c r="A15" s="27"/>
      <c r="B15" s="28"/>
      <c r="C15" s="28"/>
      <c r="D15" s="28"/>
      <c r="E15" s="28"/>
      <c r="F15" s="28"/>
      <c r="G15" s="28"/>
      <c r="H15" s="28"/>
      <c r="I15" s="28"/>
      <c r="J15" s="36"/>
      <c r="K15" s="41" t="str">
        <f ca="1">IF(A13="","",IF(MOD(ROW(),3)=1,"上午",IF(MOD(ROW(),3)=2,"下午","加班")))</f>
        <v>加班</v>
      </c>
      <c r="L15" s="42">
        <v>9</v>
      </c>
      <c r="M15" s="42"/>
      <c r="N15" s="42">
        <v>6</v>
      </c>
      <c r="O15" s="42"/>
      <c r="P15" s="42"/>
      <c r="Q15" s="42"/>
      <c r="R15" s="42"/>
      <c r="S15" s="42"/>
      <c r="T15" s="42"/>
      <c r="U15" s="42"/>
      <c r="V15" s="42"/>
      <c r="W15" s="42"/>
      <c r="X15" s="42"/>
      <c r="Y15" s="42"/>
      <c r="Z15" s="42"/>
      <c r="AA15" s="42"/>
      <c r="AB15" s="42"/>
      <c r="AC15" s="42"/>
      <c r="AD15" s="42"/>
      <c r="AE15" s="42"/>
      <c r="AF15" s="42"/>
      <c r="AG15" s="42"/>
      <c r="AH15" s="42"/>
      <c r="AI15" s="42"/>
      <c r="AJ15" s="42"/>
      <c r="AK15" s="42"/>
      <c r="AL15" s="42"/>
      <c r="AM15" s="42"/>
      <c r="AN15" s="42"/>
      <c r="AO15" s="42"/>
      <c r="AP15" s="48"/>
      <c r="XED15" s="49"/>
      <c r="XEE15" s="49"/>
      <c r="XEF15" s="49"/>
      <c r="XEG15" s="49"/>
      <c r="XEH15" s="49"/>
      <c r="XEI15" s="49"/>
      <c r="XEJ15" s="49"/>
      <c r="XEK15" s="49"/>
      <c r="XEL15" s="49"/>
      <c r="XEM15" s="49"/>
      <c r="XEN15" s="49"/>
      <c r="XEO15" s="49"/>
      <c r="XEP15" s="49"/>
      <c r="XEQ15" s="49"/>
      <c r="XER15" s="49"/>
      <c r="XES15" s="49"/>
      <c r="XET15" s="49"/>
      <c r="XEU15" s="49"/>
      <c r="XEV15" s="49"/>
      <c r="XEW15" s="49"/>
      <c r="XEX15" s="49"/>
      <c r="XEY15" s="49"/>
      <c r="XEZ15" s="49"/>
      <c r="XFA15" s="49"/>
      <c r="XFB15" s="49"/>
      <c r="XFC15" s="49"/>
      <c r="XFD15" s="49"/>
    </row>
    <row r="16" s="15" customFormat="1" customHeight="1" spans="1:16384">
      <c r="A16" s="27">
        <f ca="1">IF(B16=0,"",COUNTA($B$3:$B15))</f>
        <v>5</v>
      </c>
      <c r="B16" s="28" t="str">
        <f ca="1">INDIRECT("员工信息表!B"&amp;COUNTA($B$3:$B15)+2)</f>
        <v>苏绿华</v>
      </c>
      <c r="C16" s="28">
        <v>22</v>
      </c>
      <c r="D16" s="28">
        <f>(COUNTIF($L16:$AP16,"出勤")+COUNTIF($L17:$AP17,"出勤"))*0.5</f>
        <v>2.5</v>
      </c>
      <c r="E16" s="28">
        <f>(COUNTIF($L16:$AP16,"事假")+COUNTIF($L17:$AP17,"事假"))*0.5</f>
        <v>0.5</v>
      </c>
      <c r="F16" s="28">
        <f>(COUNTIF($L16:$AP16,"病假")+COUNTIF($L17:$AP17,"病假"))*0.5</f>
        <v>0.5</v>
      </c>
      <c r="G16" s="28">
        <f>(COUNTIF($L16:$AP16,"休假")+COUNTIF($L17:$AP17,"休假"))*0.5</f>
        <v>0.5</v>
      </c>
      <c r="H16" s="28">
        <f>(COUNTIF($L16:$AP16,"缺勤")+COUNTIF($L17:$AP17,"缺勤"))*0.5</f>
        <v>0.5</v>
      </c>
      <c r="I16" s="28">
        <f>(COUNTIF($L16:$AP16,"放假")+COUNTIF($L17:$AP17,"放假"))*0.5</f>
        <v>0.5</v>
      </c>
      <c r="J16" s="36">
        <f>(SUM(L18:AP18))/$AO$2</f>
        <v>2.42857142857143</v>
      </c>
      <c r="K16" s="37" t="str">
        <f ca="1">IF(A16="","",IF(MOD(ROW(),3)=1,"上午",IF(MOD(ROW(),3)=2,"下午","加班")))</f>
        <v>上午</v>
      </c>
      <c r="L16" s="38" t="s">
        <v>83</v>
      </c>
      <c r="M16" s="38" t="s">
        <v>83</v>
      </c>
      <c r="N16" s="38" t="s">
        <v>83</v>
      </c>
      <c r="O16" s="38"/>
      <c r="P16" s="38" t="s">
        <v>74</v>
      </c>
      <c r="Q16" s="38"/>
      <c r="R16" s="38"/>
      <c r="S16" s="38"/>
      <c r="T16" s="38" t="s">
        <v>75</v>
      </c>
      <c r="U16" s="38"/>
      <c r="V16" s="38" t="s">
        <v>76</v>
      </c>
      <c r="W16" s="38"/>
      <c r="X16" s="38"/>
      <c r="Y16" s="38"/>
      <c r="Z16" s="38"/>
      <c r="AA16" s="38"/>
      <c r="AB16" s="38"/>
      <c r="AC16" s="38"/>
      <c r="AD16" s="38"/>
      <c r="AE16" s="38"/>
      <c r="AF16" s="38"/>
      <c r="AG16" s="38"/>
      <c r="AH16" s="38"/>
      <c r="AI16" s="38"/>
      <c r="AJ16" s="38"/>
      <c r="AK16" s="38"/>
      <c r="AL16" s="38"/>
      <c r="AM16" s="38"/>
      <c r="AN16" s="38"/>
      <c r="AO16" s="38"/>
      <c r="AP16" s="46"/>
      <c r="XED16" s="49"/>
      <c r="XEE16" s="49"/>
      <c r="XEF16" s="49"/>
      <c r="XEG16" s="49"/>
      <c r="XEH16" s="49"/>
      <c r="XEI16" s="49"/>
      <c r="XEJ16" s="49"/>
      <c r="XEK16" s="49"/>
      <c r="XEL16" s="49"/>
      <c r="XEM16" s="49"/>
      <c r="XEN16" s="49"/>
      <c r="XEO16" s="49"/>
      <c r="XEP16" s="49"/>
      <c r="XEQ16" s="49"/>
      <c r="XER16" s="49"/>
      <c r="XES16" s="49"/>
      <c r="XET16" s="49"/>
      <c r="XEU16" s="49"/>
      <c r="XEV16" s="49"/>
      <c r="XEW16" s="49"/>
      <c r="XEX16" s="49"/>
      <c r="XEY16" s="49"/>
      <c r="XEZ16" s="49"/>
      <c r="XFA16" s="49"/>
      <c r="XFB16" s="49"/>
      <c r="XFC16" s="49"/>
      <c r="XFD16" s="49"/>
    </row>
    <row r="17" s="15" customFormat="1" customHeight="1" spans="1:16384">
      <c r="A17" s="27"/>
      <c r="B17" s="28"/>
      <c r="C17" s="28"/>
      <c r="D17" s="28"/>
      <c r="E17" s="28"/>
      <c r="F17" s="28"/>
      <c r="G17" s="28"/>
      <c r="H17" s="28"/>
      <c r="I17" s="28"/>
      <c r="J17" s="36"/>
      <c r="K17" s="39" t="str">
        <f ca="1">IF(A16="","",IF(MOD(ROW(),3)=1,"上午",IF(MOD(ROW(),3)=2,"下午","加班")))</f>
        <v>下午</v>
      </c>
      <c r="L17" s="40" t="s">
        <v>83</v>
      </c>
      <c r="M17" s="40" t="s">
        <v>83</v>
      </c>
      <c r="N17" s="40"/>
      <c r="O17" s="40" t="s">
        <v>84</v>
      </c>
      <c r="P17" s="40"/>
      <c r="Q17" s="40"/>
      <c r="R17" s="40" t="s">
        <v>73</v>
      </c>
      <c r="S17" s="40"/>
      <c r="T17" s="40"/>
      <c r="U17" s="40"/>
      <c r="V17" s="40"/>
      <c r="W17" s="40"/>
      <c r="X17" s="40"/>
      <c r="Y17" s="40"/>
      <c r="Z17" s="40"/>
      <c r="AA17" s="40"/>
      <c r="AB17" s="40"/>
      <c r="AC17" s="40"/>
      <c r="AD17" s="40"/>
      <c r="AE17" s="40"/>
      <c r="AF17" s="40"/>
      <c r="AG17" s="40"/>
      <c r="AH17" s="40"/>
      <c r="AI17" s="40"/>
      <c r="AJ17" s="40"/>
      <c r="AK17" s="40"/>
      <c r="AL17" s="40"/>
      <c r="AM17" s="40"/>
      <c r="AN17" s="40"/>
      <c r="AO17" s="40"/>
      <c r="AP17" s="47"/>
      <c r="XED17" s="49"/>
      <c r="XEE17" s="49"/>
      <c r="XEF17" s="49"/>
      <c r="XEG17" s="49"/>
      <c r="XEH17" s="49"/>
      <c r="XEI17" s="49"/>
      <c r="XEJ17" s="49"/>
      <c r="XEK17" s="49"/>
      <c r="XEL17" s="49"/>
      <c r="XEM17" s="49"/>
      <c r="XEN17" s="49"/>
      <c r="XEO17" s="49"/>
      <c r="XEP17" s="49"/>
      <c r="XEQ17" s="49"/>
      <c r="XER17" s="49"/>
      <c r="XES17" s="49"/>
      <c r="XET17" s="49"/>
      <c r="XEU17" s="49"/>
      <c r="XEV17" s="49"/>
      <c r="XEW17" s="49"/>
      <c r="XEX17" s="49"/>
      <c r="XEY17" s="49"/>
      <c r="XEZ17" s="49"/>
      <c r="XFA17" s="49"/>
      <c r="XFB17" s="49"/>
      <c r="XFC17" s="49"/>
      <c r="XFD17" s="49"/>
    </row>
    <row r="18" s="15" customFormat="1" customHeight="1" spans="1:16384">
      <c r="A18" s="27"/>
      <c r="B18" s="28"/>
      <c r="C18" s="28"/>
      <c r="D18" s="28"/>
      <c r="E18" s="28"/>
      <c r="F18" s="28"/>
      <c r="G18" s="28"/>
      <c r="H18" s="28"/>
      <c r="I18" s="28"/>
      <c r="J18" s="36"/>
      <c r="K18" s="41" t="str">
        <f ca="1">IF(A16="","",IF(MOD(ROW(),3)=1,"上午",IF(MOD(ROW(),3)=2,"下午","加班")))</f>
        <v>加班</v>
      </c>
      <c r="L18" s="42">
        <v>10</v>
      </c>
      <c r="M18" s="42"/>
      <c r="N18" s="42">
        <v>7</v>
      </c>
      <c r="O18" s="42"/>
      <c r="P18" s="42"/>
      <c r="Q18" s="42"/>
      <c r="R18" s="42"/>
      <c r="S18" s="42"/>
      <c r="T18" s="42"/>
      <c r="U18" s="42"/>
      <c r="V18" s="42"/>
      <c r="W18" s="42"/>
      <c r="X18" s="42"/>
      <c r="Y18" s="42"/>
      <c r="Z18" s="42"/>
      <c r="AA18" s="42"/>
      <c r="AB18" s="42"/>
      <c r="AC18" s="42"/>
      <c r="AD18" s="42"/>
      <c r="AE18" s="42"/>
      <c r="AF18" s="42"/>
      <c r="AG18" s="42"/>
      <c r="AH18" s="42"/>
      <c r="AI18" s="42"/>
      <c r="AJ18" s="42"/>
      <c r="AK18" s="42"/>
      <c r="AL18" s="42"/>
      <c r="AM18" s="42"/>
      <c r="AN18" s="42"/>
      <c r="AO18" s="42"/>
      <c r="AP18" s="48"/>
      <c r="XED18" s="49"/>
      <c r="XEE18" s="49"/>
      <c r="XEF18" s="49"/>
      <c r="XEG18" s="49"/>
      <c r="XEH18" s="49"/>
      <c r="XEI18" s="49"/>
      <c r="XEJ18" s="49"/>
      <c r="XEK18" s="49"/>
      <c r="XEL18" s="49"/>
      <c r="XEM18" s="49"/>
      <c r="XEN18" s="49"/>
      <c r="XEO18" s="49"/>
      <c r="XEP18" s="49"/>
      <c r="XEQ18" s="49"/>
      <c r="XER18" s="49"/>
      <c r="XES18" s="49"/>
      <c r="XET18" s="49"/>
      <c r="XEU18" s="49"/>
      <c r="XEV18" s="49"/>
      <c r="XEW18" s="49"/>
      <c r="XEX18" s="49"/>
      <c r="XEY18" s="49"/>
      <c r="XEZ18" s="49"/>
      <c r="XFA18" s="49"/>
      <c r="XFB18" s="49"/>
      <c r="XFC18" s="49"/>
      <c r="XFD18" s="49"/>
    </row>
    <row r="19" s="15" customFormat="1" customHeight="1" spans="1:16384">
      <c r="A19" s="27">
        <f ca="1">IF(B19=0,"",COUNTA($B$3:$B18))</f>
        <v>6</v>
      </c>
      <c r="B19" s="28" t="str">
        <f ca="1">INDIRECT("员工信息表!B"&amp;COUNTA($B$3:$B18)+2)</f>
        <v>王升祥</v>
      </c>
      <c r="C19" s="28">
        <v>22</v>
      </c>
      <c r="D19" s="28">
        <f>(COUNTIF($L19:$AP19,"出勤")+COUNTIF($L20:$AP20,"出勤"))*0.5</f>
        <v>2.5</v>
      </c>
      <c r="E19" s="28">
        <f>(COUNTIF($L19:$AP19,"事假")+COUNTIF($L20:$AP20,"事假"))*0.5</f>
        <v>0.5</v>
      </c>
      <c r="F19" s="28">
        <f>(COUNTIF($L19:$AP19,"病假")+COUNTIF($L20:$AP20,"病假"))*0.5</f>
        <v>0.5</v>
      </c>
      <c r="G19" s="28">
        <f>(COUNTIF($L19:$AP19,"休假")+COUNTIF($L20:$AP20,"休假"))*0.5</f>
        <v>0.5</v>
      </c>
      <c r="H19" s="28">
        <f>(COUNTIF($L19:$AP19,"缺勤")+COUNTIF($L20:$AP20,"缺勤"))*0.5</f>
        <v>0.5</v>
      </c>
      <c r="I19" s="28">
        <f>(COUNTIF($L19:$AP19,"放假")+COUNTIF($L20:$AP20,"放假"))*0.5</f>
        <v>0.5</v>
      </c>
      <c r="J19" s="36">
        <f>(SUM(L21:AP21))/$AO$2</f>
        <v>2.71428571428571</v>
      </c>
      <c r="K19" s="37" t="str">
        <f ca="1">IF(A19="","",IF(MOD(ROW(),3)=1,"上午",IF(MOD(ROW(),3)=2,"下午","加班")))</f>
        <v>上午</v>
      </c>
      <c r="L19" s="38" t="s">
        <v>83</v>
      </c>
      <c r="M19" s="38" t="s">
        <v>83</v>
      </c>
      <c r="N19" s="38" t="s">
        <v>83</v>
      </c>
      <c r="O19" s="38"/>
      <c r="P19" s="38" t="s">
        <v>74</v>
      </c>
      <c r="Q19" s="38"/>
      <c r="R19" s="38"/>
      <c r="S19" s="38"/>
      <c r="T19" s="38" t="s">
        <v>75</v>
      </c>
      <c r="U19" s="38"/>
      <c r="V19" s="38" t="s">
        <v>76</v>
      </c>
      <c r="W19" s="38"/>
      <c r="X19" s="38"/>
      <c r="Y19" s="38"/>
      <c r="Z19" s="38"/>
      <c r="AA19" s="38"/>
      <c r="AB19" s="38"/>
      <c r="AC19" s="38"/>
      <c r="AD19" s="38"/>
      <c r="AE19" s="38"/>
      <c r="AF19" s="38"/>
      <c r="AG19" s="38"/>
      <c r="AH19" s="38"/>
      <c r="AI19" s="38"/>
      <c r="AJ19" s="38"/>
      <c r="AK19" s="38"/>
      <c r="AL19" s="38"/>
      <c r="AM19" s="38"/>
      <c r="AN19" s="38"/>
      <c r="AO19" s="38"/>
      <c r="AP19" s="46"/>
      <c r="XED19" s="49"/>
      <c r="XEE19" s="49"/>
      <c r="XEF19" s="49"/>
      <c r="XEG19" s="49"/>
      <c r="XEH19" s="49"/>
      <c r="XEI19" s="49"/>
      <c r="XEJ19" s="49"/>
      <c r="XEK19" s="49"/>
      <c r="XEL19" s="49"/>
      <c r="XEM19" s="49"/>
      <c r="XEN19" s="49"/>
      <c r="XEO19" s="49"/>
      <c r="XEP19" s="49"/>
      <c r="XEQ19" s="49"/>
      <c r="XER19" s="49"/>
      <c r="XES19" s="49"/>
      <c r="XET19" s="49"/>
      <c r="XEU19" s="49"/>
      <c r="XEV19" s="49"/>
      <c r="XEW19" s="49"/>
      <c r="XEX19" s="49"/>
      <c r="XEY19" s="49"/>
      <c r="XEZ19" s="49"/>
      <c r="XFA19" s="49"/>
      <c r="XFB19" s="49"/>
      <c r="XFC19" s="49"/>
      <c r="XFD19" s="49"/>
    </row>
    <row r="20" s="15" customFormat="1" customHeight="1" spans="1:16384">
      <c r="A20" s="27"/>
      <c r="B20" s="28"/>
      <c r="C20" s="28"/>
      <c r="D20" s="28"/>
      <c r="E20" s="28"/>
      <c r="F20" s="28"/>
      <c r="G20" s="28"/>
      <c r="H20" s="28"/>
      <c r="I20" s="28"/>
      <c r="J20" s="36"/>
      <c r="K20" s="39" t="str">
        <f ca="1">IF(A19="","",IF(MOD(ROW(),3)=1,"上午",IF(MOD(ROW(),3)=2,"下午","加班")))</f>
        <v>下午</v>
      </c>
      <c r="L20" s="40" t="s">
        <v>83</v>
      </c>
      <c r="M20" s="40" t="s">
        <v>83</v>
      </c>
      <c r="N20" s="40"/>
      <c r="O20" s="40" t="s">
        <v>84</v>
      </c>
      <c r="P20" s="40"/>
      <c r="Q20" s="40"/>
      <c r="R20" s="40" t="s">
        <v>73</v>
      </c>
      <c r="S20" s="40"/>
      <c r="T20" s="40"/>
      <c r="U20" s="40"/>
      <c r="V20" s="40"/>
      <c r="W20" s="40"/>
      <c r="X20" s="40"/>
      <c r="Y20" s="40"/>
      <c r="Z20" s="40"/>
      <c r="AA20" s="40"/>
      <c r="AB20" s="40"/>
      <c r="AC20" s="40"/>
      <c r="AD20" s="40"/>
      <c r="AE20" s="40"/>
      <c r="AF20" s="40"/>
      <c r="AG20" s="40"/>
      <c r="AH20" s="40"/>
      <c r="AI20" s="40"/>
      <c r="AJ20" s="40"/>
      <c r="AK20" s="40"/>
      <c r="AL20" s="40"/>
      <c r="AM20" s="40"/>
      <c r="AN20" s="40"/>
      <c r="AO20" s="40"/>
      <c r="AP20" s="47"/>
      <c r="XED20" s="49"/>
      <c r="XEE20" s="49"/>
      <c r="XEF20" s="49"/>
      <c r="XEG20" s="49"/>
      <c r="XEH20" s="49"/>
      <c r="XEI20" s="49"/>
      <c r="XEJ20" s="49"/>
      <c r="XEK20" s="49"/>
      <c r="XEL20" s="49"/>
      <c r="XEM20" s="49"/>
      <c r="XEN20" s="49"/>
      <c r="XEO20" s="49"/>
      <c r="XEP20" s="49"/>
      <c r="XEQ20" s="49"/>
      <c r="XER20" s="49"/>
      <c r="XES20" s="49"/>
      <c r="XET20" s="49"/>
      <c r="XEU20" s="49"/>
      <c r="XEV20" s="49"/>
      <c r="XEW20" s="49"/>
      <c r="XEX20" s="49"/>
      <c r="XEY20" s="49"/>
      <c r="XEZ20" s="49"/>
      <c r="XFA20" s="49"/>
      <c r="XFB20" s="49"/>
      <c r="XFC20" s="49"/>
      <c r="XFD20" s="49"/>
    </row>
    <row r="21" s="15" customFormat="1" customHeight="1" spans="1:16384">
      <c r="A21" s="27"/>
      <c r="B21" s="28"/>
      <c r="C21" s="28"/>
      <c r="D21" s="28"/>
      <c r="E21" s="28"/>
      <c r="F21" s="28"/>
      <c r="G21" s="28"/>
      <c r="H21" s="28"/>
      <c r="I21" s="28"/>
      <c r="J21" s="36"/>
      <c r="K21" s="41" t="str">
        <f ca="1">IF(A19="","",IF(MOD(ROW(),3)=1,"上午",IF(MOD(ROW(),3)=2,"下午","加班")))</f>
        <v>加班</v>
      </c>
      <c r="L21" s="42">
        <v>11</v>
      </c>
      <c r="M21" s="42"/>
      <c r="N21" s="42">
        <v>8</v>
      </c>
      <c r="O21" s="42"/>
      <c r="P21" s="42"/>
      <c r="Q21" s="42"/>
      <c r="R21" s="42"/>
      <c r="S21" s="42"/>
      <c r="T21" s="42"/>
      <c r="U21" s="42"/>
      <c r="V21" s="42"/>
      <c r="W21" s="42"/>
      <c r="X21" s="42"/>
      <c r="Y21" s="42"/>
      <c r="Z21" s="42"/>
      <c r="AA21" s="42"/>
      <c r="AB21" s="42"/>
      <c r="AC21" s="42"/>
      <c r="AD21" s="42"/>
      <c r="AE21" s="42"/>
      <c r="AF21" s="42"/>
      <c r="AG21" s="42"/>
      <c r="AH21" s="42"/>
      <c r="AI21" s="42"/>
      <c r="AJ21" s="42"/>
      <c r="AK21" s="42"/>
      <c r="AL21" s="42"/>
      <c r="AM21" s="42"/>
      <c r="AN21" s="42"/>
      <c r="AO21" s="42"/>
      <c r="AP21" s="48"/>
      <c r="XED21" s="49"/>
      <c r="XEE21" s="49"/>
      <c r="XEF21" s="49"/>
      <c r="XEG21" s="49"/>
      <c r="XEH21" s="49"/>
      <c r="XEI21" s="49"/>
      <c r="XEJ21" s="49"/>
      <c r="XEK21" s="49"/>
      <c r="XEL21" s="49"/>
      <c r="XEM21" s="49"/>
      <c r="XEN21" s="49"/>
      <c r="XEO21" s="49"/>
      <c r="XEP21" s="49"/>
      <c r="XEQ21" s="49"/>
      <c r="XER21" s="49"/>
      <c r="XES21" s="49"/>
      <c r="XET21" s="49"/>
      <c r="XEU21" s="49"/>
      <c r="XEV21" s="49"/>
      <c r="XEW21" s="49"/>
      <c r="XEX21" s="49"/>
      <c r="XEY21" s="49"/>
      <c r="XEZ21" s="49"/>
      <c r="XFA21" s="49"/>
      <c r="XFB21" s="49"/>
      <c r="XFC21" s="49"/>
      <c r="XFD21" s="49"/>
    </row>
    <row r="22" s="15" customFormat="1" customHeight="1" spans="1:16384">
      <c r="A22" s="27">
        <f ca="1">IF(B22=0,"",COUNTA($B$3:$B21))</f>
        <v>7</v>
      </c>
      <c r="B22" s="28" t="str">
        <f ca="1">INDIRECT("员工信息表!B"&amp;COUNTA($B$3:$B21)+2)</f>
        <v>刘让铁</v>
      </c>
      <c r="C22" s="28">
        <v>22</v>
      </c>
      <c r="D22" s="28">
        <f>(COUNTIF($L22:$AP22,"出勤")+COUNTIF($L23:$AP23,"出勤"))*0.5</f>
        <v>2.5</v>
      </c>
      <c r="E22" s="28">
        <f>(COUNTIF($L22:$AP22,"事假")+COUNTIF($L23:$AP23,"事假"))*0.5</f>
        <v>0.5</v>
      </c>
      <c r="F22" s="28">
        <f>(COUNTIF($L22:$AP22,"病假")+COUNTIF($L23:$AP23,"病假"))*0.5</f>
        <v>0.5</v>
      </c>
      <c r="G22" s="28">
        <f>(COUNTIF($L22:$AP22,"休假")+COUNTIF($L23:$AP23,"休假"))*0.5</f>
        <v>0.5</v>
      </c>
      <c r="H22" s="28">
        <f>(COUNTIF($L22:$AP22,"缺勤")+COUNTIF($L23:$AP23,"缺勤"))*0.5</f>
        <v>0.5</v>
      </c>
      <c r="I22" s="28">
        <f>(COUNTIF($L22:$AP22,"放假")+COUNTIF($L23:$AP23,"放假"))*0.5</f>
        <v>0.5</v>
      </c>
      <c r="J22" s="36">
        <f>(SUM(L24:AP24))/$AO$2</f>
        <v>3</v>
      </c>
      <c r="K22" s="37" t="str">
        <f ca="1">IF(A22="","",IF(MOD(ROW(),3)=1,"上午",IF(MOD(ROW(),3)=2,"下午","加班")))</f>
        <v>上午</v>
      </c>
      <c r="L22" s="38" t="s">
        <v>83</v>
      </c>
      <c r="M22" s="38" t="s">
        <v>83</v>
      </c>
      <c r="N22" s="38" t="s">
        <v>83</v>
      </c>
      <c r="O22" s="38"/>
      <c r="P22" s="38" t="s">
        <v>74</v>
      </c>
      <c r="Q22" s="38"/>
      <c r="R22" s="38"/>
      <c r="S22" s="38"/>
      <c r="T22" s="38" t="s">
        <v>75</v>
      </c>
      <c r="U22" s="38"/>
      <c r="V22" s="38" t="s">
        <v>76</v>
      </c>
      <c r="W22" s="38"/>
      <c r="X22" s="38"/>
      <c r="Y22" s="38"/>
      <c r="Z22" s="38"/>
      <c r="AA22" s="38"/>
      <c r="AB22" s="38"/>
      <c r="AC22" s="38"/>
      <c r="AD22" s="38"/>
      <c r="AE22" s="38"/>
      <c r="AF22" s="38"/>
      <c r="AG22" s="38"/>
      <c r="AH22" s="38"/>
      <c r="AI22" s="38"/>
      <c r="AJ22" s="38"/>
      <c r="AK22" s="38"/>
      <c r="AL22" s="38"/>
      <c r="AM22" s="38"/>
      <c r="AN22" s="38"/>
      <c r="AO22" s="38"/>
      <c r="AP22" s="46"/>
      <c r="XED22" s="49"/>
      <c r="XEE22" s="49"/>
      <c r="XEF22" s="49"/>
      <c r="XEG22" s="49"/>
      <c r="XEH22" s="49"/>
      <c r="XEI22" s="49"/>
      <c r="XEJ22" s="49"/>
      <c r="XEK22" s="49"/>
      <c r="XEL22" s="49"/>
      <c r="XEM22" s="49"/>
      <c r="XEN22" s="49"/>
      <c r="XEO22" s="49"/>
      <c r="XEP22" s="49"/>
      <c r="XEQ22" s="49"/>
      <c r="XER22" s="49"/>
      <c r="XES22" s="49"/>
      <c r="XET22" s="49"/>
      <c r="XEU22" s="49"/>
      <c r="XEV22" s="49"/>
      <c r="XEW22" s="49"/>
      <c r="XEX22" s="49"/>
      <c r="XEY22" s="49"/>
      <c r="XEZ22" s="49"/>
      <c r="XFA22" s="49"/>
      <c r="XFB22" s="49"/>
      <c r="XFC22" s="49"/>
      <c r="XFD22" s="49"/>
    </row>
    <row r="23" s="15" customFormat="1" customHeight="1" spans="1:16384">
      <c r="A23" s="27"/>
      <c r="B23" s="28"/>
      <c r="C23" s="28"/>
      <c r="D23" s="28"/>
      <c r="E23" s="28"/>
      <c r="F23" s="28"/>
      <c r="G23" s="28"/>
      <c r="H23" s="28"/>
      <c r="I23" s="28"/>
      <c r="J23" s="36"/>
      <c r="K23" s="39" t="str">
        <f ca="1">IF(A22="","",IF(MOD(ROW(),3)=1,"上午",IF(MOD(ROW(),3)=2,"下午","加班")))</f>
        <v>下午</v>
      </c>
      <c r="L23" s="40" t="s">
        <v>83</v>
      </c>
      <c r="M23" s="40" t="s">
        <v>83</v>
      </c>
      <c r="N23" s="40"/>
      <c r="O23" s="40" t="s">
        <v>84</v>
      </c>
      <c r="P23" s="40"/>
      <c r="Q23" s="40"/>
      <c r="R23" s="40" t="s">
        <v>73</v>
      </c>
      <c r="S23" s="40"/>
      <c r="T23" s="40"/>
      <c r="U23" s="40"/>
      <c r="V23" s="40"/>
      <c r="W23" s="40"/>
      <c r="X23" s="40"/>
      <c r="Y23" s="40"/>
      <c r="Z23" s="40"/>
      <c r="AA23" s="40"/>
      <c r="AB23" s="40"/>
      <c r="AC23" s="40"/>
      <c r="AD23" s="40"/>
      <c r="AE23" s="40"/>
      <c r="AF23" s="40"/>
      <c r="AG23" s="40"/>
      <c r="AH23" s="40"/>
      <c r="AI23" s="40"/>
      <c r="AJ23" s="40"/>
      <c r="AK23" s="40"/>
      <c r="AL23" s="40"/>
      <c r="AM23" s="40"/>
      <c r="AN23" s="40"/>
      <c r="AO23" s="40"/>
      <c r="AP23" s="47"/>
      <c r="XED23" s="49"/>
      <c r="XEE23" s="49"/>
      <c r="XEF23" s="49"/>
      <c r="XEG23" s="49"/>
      <c r="XEH23" s="49"/>
      <c r="XEI23" s="49"/>
      <c r="XEJ23" s="49"/>
      <c r="XEK23" s="49"/>
      <c r="XEL23" s="49"/>
      <c r="XEM23" s="49"/>
      <c r="XEN23" s="49"/>
      <c r="XEO23" s="49"/>
      <c r="XEP23" s="49"/>
      <c r="XEQ23" s="49"/>
      <c r="XER23" s="49"/>
      <c r="XES23" s="49"/>
      <c r="XET23" s="49"/>
      <c r="XEU23" s="49"/>
      <c r="XEV23" s="49"/>
      <c r="XEW23" s="49"/>
      <c r="XEX23" s="49"/>
      <c r="XEY23" s="49"/>
      <c r="XEZ23" s="49"/>
      <c r="XFA23" s="49"/>
      <c r="XFB23" s="49"/>
      <c r="XFC23" s="49"/>
      <c r="XFD23" s="49"/>
    </row>
    <row r="24" s="15" customFormat="1" customHeight="1" spans="1:16384">
      <c r="A24" s="27"/>
      <c r="B24" s="28"/>
      <c r="C24" s="28"/>
      <c r="D24" s="28"/>
      <c r="E24" s="28"/>
      <c r="F24" s="28"/>
      <c r="G24" s="28"/>
      <c r="H24" s="28"/>
      <c r="I24" s="28"/>
      <c r="J24" s="36"/>
      <c r="K24" s="41" t="str">
        <f ca="1">IF(A22="","",IF(MOD(ROW(),3)=1,"上午",IF(MOD(ROW(),3)=2,"下午","加班")))</f>
        <v>加班</v>
      </c>
      <c r="L24" s="42">
        <v>12</v>
      </c>
      <c r="M24" s="42"/>
      <c r="N24" s="42">
        <v>9</v>
      </c>
      <c r="O24" s="42"/>
      <c r="P24" s="42"/>
      <c r="Q24" s="42"/>
      <c r="R24" s="42"/>
      <c r="S24" s="42"/>
      <c r="T24" s="42"/>
      <c r="U24" s="42"/>
      <c r="V24" s="42"/>
      <c r="W24" s="42"/>
      <c r="X24" s="42"/>
      <c r="Y24" s="42"/>
      <c r="Z24" s="42"/>
      <c r="AA24" s="42"/>
      <c r="AB24" s="42"/>
      <c r="AC24" s="42"/>
      <c r="AD24" s="42"/>
      <c r="AE24" s="42"/>
      <c r="AF24" s="42"/>
      <c r="AG24" s="42"/>
      <c r="AH24" s="42"/>
      <c r="AI24" s="42"/>
      <c r="AJ24" s="42"/>
      <c r="AK24" s="42"/>
      <c r="AL24" s="42"/>
      <c r="AM24" s="42"/>
      <c r="AN24" s="42"/>
      <c r="AO24" s="42"/>
      <c r="AP24" s="48"/>
      <c r="XED24" s="49"/>
      <c r="XEE24" s="49"/>
      <c r="XEF24" s="49"/>
      <c r="XEG24" s="49"/>
      <c r="XEH24" s="49"/>
      <c r="XEI24" s="49"/>
      <c r="XEJ24" s="49"/>
      <c r="XEK24" s="49"/>
      <c r="XEL24" s="49"/>
      <c r="XEM24" s="49"/>
      <c r="XEN24" s="49"/>
      <c r="XEO24" s="49"/>
      <c r="XEP24" s="49"/>
      <c r="XEQ24" s="49"/>
      <c r="XER24" s="49"/>
      <c r="XES24" s="49"/>
      <c r="XET24" s="49"/>
      <c r="XEU24" s="49"/>
      <c r="XEV24" s="49"/>
      <c r="XEW24" s="49"/>
      <c r="XEX24" s="49"/>
      <c r="XEY24" s="49"/>
      <c r="XEZ24" s="49"/>
      <c r="XFA24" s="49"/>
      <c r="XFB24" s="49"/>
      <c r="XFC24" s="49"/>
      <c r="XFD24" s="49"/>
    </row>
    <row r="25" s="15" customFormat="1" customHeight="1" spans="1:16384">
      <c r="A25" s="27">
        <f ca="1">IF(B25=0,"",COUNTA($B$3:$B24))</f>
        <v>8</v>
      </c>
      <c r="B25" s="28" t="str">
        <f ca="1">INDIRECT("员工信息表!B"&amp;COUNTA($B$3:$B24)+2)</f>
        <v>颜运回</v>
      </c>
      <c r="C25" s="28">
        <v>22</v>
      </c>
      <c r="D25" s="28">
        <f>(COUNTIF($L25:$AP25,"出勤")+COUNTIF($L26:$AP26,"出勤"))*0.5</f>
        <v>2.5</v>
      </c>
      <c r="E25" s="28">
        <f>(COUNTIF($L25:$AP25,"事假")+COUNTIF($L26:$AP26,"事假"))*0.5</f>
        <v>0.5</v>
      </c>
      <c r="F25" s="28">
        <f>(COUNTIF($L25:$AP25,"病假")+COUNTIF($L26:$AP26,"病假"))*0.5</f>
        <v>0.5</v>
      </c>
      <c r="G25" s="28">
        <f>(COUNTIF($L25:$AP25,"休假")+COUNTIF($L26:$AP26,"休假"))*0.5</f>
        <v>0.5</v>
      </c>
      <c r="H25" s="28">
        <f>(COUNTIF($L25:$AP25,"缺勤")+COUNTIF($L26:$AP26,"缺勤"))*0.5</f>
        <v>0.5</v>
      </c>
      <c r="I25" s="28">
        <f>(COUNTIF($L25:$AP25,"放假")+COUNTIF($L26:$AP26,"放假"))*0.5</f>
        <v>0.5</v>
      </c>
      <c r="J25" s="36">
        <f>(SUM(L27:AP27))/$AO$2</f>
        <v>3.28571428571429</v>
      </c>
      <c r="K25" s="37" t="str">
        <f ca="1">IF(A25="","",IF(MOD(ROW(),3)=1,"上午",IF(MOD(ROW(),3)=2,"下午","加班")))</f>
        <v>上午</v>
      </c>
      <c r="L25" s="38" t="s">
        <v>83</v>
      </c>
      <c r="M25" s="38" t="s">
        <v>83</v>
      </c>
      <c r="N25" s="38" t="s">
        <v>83</v>
      </c>
      <c r="O25" s="38"/>
      <c r="P25" s="38" t="s">
        <v>74</v>
      </c>
      <c r="Q25" s="38"/>
      <c r="R25" s="38"/>
      <c r="S25" s="38"/>
      <c r="T25" s="38" t="s">
        <v>75</v>
      </c>
      <c r="U25" s="38"/>
      <c r="V25" s="38" t="s">
        <v>76</v>
      </c>
      <c r="W25" s="38"/>
      <c r="X25" s="38"/>
      <c r="Y25" s="38"/>
      <c r="Z25" s="38"/>
      <c r="AA25" s="38"/>
      <c r="AB25" s="38"/>
      <c r="AC25" s="38"/>
      <c r="AD25" s="38"/>
      <c r="AE25" s="38"/>
      <c r="AF25" s="38"/>
      <c r="AG25" s="38"/>
      <c r="AH25" s="38"/>
      <c r="AI25" s="38"/>
      <c r="AJ25" s="38"/>
      <c r="AK25" s="38"/>
      <c r="AL25" s="38"/>
      <c r="AM25" s="38"/>
      <c r="AN25" s="38"/>
      <c r="AO25" s="38"/>
      <c r="AP25" s="46"/>
      <c r="XED25" s="49"/>
      <c r="XEE25" s="49"/>
      <c r="XEF25" s="49"/>
      <c r="XEG25" s="49"/>
      <c r="XEH25" s="49"/>
      <c r="XEI25" s="49"/>
      <c r="XEJ25" s="49"/>
      <c r="XEK25" s="49"/>
      <c r="XEL25" s="49"/>
      <c r="XEM25" s="49"/>
      <c r="XEN25" s="49"/>
      <c r="XEO25" s="49"/>
      <c r="XEP25" s="49"/>
      <c r="XEQ25" s="49"/>
      <c r="XER25" s="49"/>
      <c r="XES25" s="49"/>
      <c r="XET25" s="49"/>
      <c r="XEU25" s="49"/>
      <c r="XEV25" s="49"/>
      <c r="XEW25" s="49"/>
      <c r="XEX25" s="49"/>
      <c r="XEY25" s="49"/>
      <c r="XEZ25" s="49"/>
      <c r="XFA25" s="49"/>
      <c r="XFB25" s="49"/>
      <c r="XFC25" s="49"/>
      <c r="XFD25" s="49"/>
    </row>
    <row r="26" s="15" customFormat="1" customHeight="1" spans="1:16384">
      <c r="A26" s="27"/>
      <c r="B26" s="28"/>
      <c r="C26" s="28"/>
      <c r="D26" s="28"/>
      <c r="E26" s="28"/>
      <c r="F26" s="28"/>
      <c r="G26" s="28"/>
      <c r="H26" s="28"/>
      <c r="I26" s="28"/>
      <c r="J26" s="36"/>
      <c r="K26" s="39" t="str">
        <f ca="1">IF(A25="","",IF(MOD(ROW(),3)=1,"上午",IF(MOD(ROW(),3)=2,"下午","加班")))</f>
        <v>下午</v>
      </c>
      <c r="L26" s="40" t="s">
        <v>83</v>
      </c>
      <c r="M26" s="40" t="s">
        <v>83</v>
      </c>
      <c r="N26" s="40"/>
      <c r="O26" s="40" t="s">
        <v>84</v>
      </c>
      <c r="P26" s="40"/>
      <c r="Q26" s="40"/>
      <c r="R26" s="40" t="s">
        <v>73</v>
      </c>
      <c r="S26" s="40"/>
      <c r="T26" s="40"/>
      <c r="U26" s="40"/>
      <c r="V26" s="40"/>
      <c r="W26" s="40"/>
      <c r="X26" s="40"/>
      <c r="Y26" s="40"/>
      <c r="Z26" s="40"/>
      <c r="AA26" s="40"/>
      <c r="AB26" s="40"/>
      <c r="AC26" s="40"/>
      <c r="AD26" s="40"/>
      <c r="AE26" s="40"/>
      <c r="AF26" s="40"/>
      <c r="AG26" s="40"/>
      <c r="AH26" s="40"/>
      <c r="AI26" s="40"/>
      <c r="AJ26" s="40"/>
      <c r="AK26" s="40"/>
      <c r="AL26" s="40"/>
      <c r="AM26" s="40"/>
      <c r="AN26" s="40"/>
      <c r="AO26" s="40"/>
      <c r="AP26" s="47"/>
      <c r="XED26" s="49"/>
      <c r="XEE26" s="49"/>
      <c r="XEF26" s="49"/>
      <c r="XEG26" s="49"/>
      <c r="XEH26" s="49"/>
      <c r="XEI26" s="49"/>
      <c r="XEJ26" s="49"/>
      <c r="XEK26" s="49"/>
      <c r="XEL26" s="49"/>
      <c r="XEM26" s="49"/>
      <c r="XEN26" s="49"/>
      <c r="XEO26" s="49"/>
      <c r="XEP26" s="49"/>
      <c r="XEQ26" s="49"/>
      <c r="XER26" s="49"/>
      <c r="XES26" s="49"/>
      <c r="XET26" s="49"/>
      <c r="XEU26" s="49"/>
      <c r="XEV26" s="49"/>
      <c r="XEW26" s="49"/>
      <c r="XEX26" s="49"/>
      <c r="XEY26" s="49"/>
      <c r="XEZ26" s="49"/>
      <c r="XFA26" s="49"/>
      <c r="XFB26" s="49"/>
      <c r="XFC26" s="49"/>
      <c r="XFD26" s="49"/>
    </row>
    <row r="27" s="15" customFormat="1" customHeight="1" spans="1:16384">
      <c r="A27" s="27"/>
      <c r="B27" s="28"/>
      <c r="C27" s="28"/>
      <c r="D27" s="28"/>
      <c r="E27" s="28"/>
      <c r="F27" s="28"/>
      <c r="G27" s="28"/>
      <c r="H27" s="28"/>
      <c r="I27" s="28"/>
      <c r="J27" s="36"/>
      <c r="K27" s="41" t="str">
        <f ca="1">IF(A25="","",IF(MOD(ROW(),3)=1,"上午",IF(MOD(ROW(),3)=2,"下午","加班")))</f>
        <v>加班</v>
      </c>
      <c r="L27" s="42">
        <v>13</v>
      </c>
      <c r="M27" s="42"/>
      <c r="N27" s="42">
        <v>10</v>
      </c>
      <c r="O27" s="42"/>
      <c r="P27" s="42"/>
      <c r="Q27" s="42"/>
      <c r="R27" s="42"/>
      <c r="S27" s="42"/>
      <c r="T27" s="42"/>
      <c r="U27" s="42"/>
      <c r="V27" s="42"/>
      <c r="W27" s="42"/>
      <c r="X27" s="42"/>
      <c r="Y27" s="42"/>
      <c r="Z27" s="42"/>
      <c r="AA27" s="42"/>
      <c r="AB27" s="42"/>
      <c r="AC27" s="42"/>
      <c r="AD27" s="42"/>
      <c r="AE27" s="42"/>
      <c r="AF27" s="42"/>
      <c r="AG27" s="42"/>
      <c r="AH27" s="42"/>
      <c r="AI27" s="42"/>
      <c r="AJ27" s="42"/>
      <c r="AK27" s="42"/>
      <c r="AL27" s="42"/>
      <c r="AM27" s="42"/>
      <c r="AN27" s="42"/>
      <c r="AO27" s="42"/>
      <c r="AP27" s="48"/>
      <c r="XED27" s="49"/>
      <c r="XEE27" s="49"/>
      <c r="XEF27" s="49"/>
      <c r="XEG27" s="49"/>
      <c r="XEH27" s="49"/>
      <c r="XEI27" s="49"/>
      <c r="XEJ27" s="49"/>
      <c r="XEK27" s="49"/>
      <c r="XEL27" s="49"/>
      <c r="XEM27" s="49"/>
      <c r="XEN27" s="49"/>
      <c r="XEO27" s="49"/>
      <c r="XEP27" s="49"/>
      <c r="XEQ27" s="49"/>
      <c r="XER27" s="49"/>
      <c r="XES27" s="49"/>
      <c r="XET27" s="49"/>
      <c r="XEU27" s="49"/>
      <c r="XEV27" s="49"/>
      <c r="XEW27" s="49"/>
      <c r="XEX27" s="49"/>
      <c r="XEY27" s="49"/>
      <c r="XEZ27" s="49"/>
      <c r="XFA27" s="49"/>
      <c r="XFB27" s="49"/>
      <c r="XFC27" s="49"/>
      <c r="XFD27" s="49"/>
    </row>
    <row r="28" s="15" customFormat="1" customHeight="1" spans="1:16384">
      <c r="A28" s="27">
        <f ca="1">IF(B28=0,"",COUNTA($B$3:$B27))</f>
        <v>9</v>
      </c>
      <c r="B28" s="28" t="str">
        <f ca="1">INDIRECT("员工信息表!B"&amp;COUNTA($B$3:$B27)+2)</f>
        <v>尹小平</v>
      </c>
      <c r="C28" s="28">
        <v>22</v>
      </c>
      <c r="D28" s="28">
        <f>(COUNTIF($L28:$AP28,"出勤")+COUNTIF($L29:$AP29,"出勤"))*0.5</f>
        <v>2.5</v>
      </c>
      <c r="E28" s="28">
        <f>(COUNTIF($L28:$AP28,"事假")+COUNTIF($L29:$AP29,"事假"))*0.5</f>
        <v>0.5</v>
      </c>
      <c r="F28" s="28">
        <f>(COUNTIF($L28:$AP28,"病假")+COUNTIF($L29:$AP29,"病假"))*0.5</f>
        <v>0.5</v>
      </c>
      <c r="G28" s="28">
        <f>(COUNTIF($L28:$AP28,"休假")+COUNTIF($L29:$AP29,"休假"))*0.5</f>
        <v>0.5</v>
      </c>
      <c r="H28" s="28">
        <f>(COUNTIF($L28:$AP28,"缺勤")+COUNTIF($L29:$AP29,"缺勤"))*0.5</f>
        <v>0.5</v>
      </c>
      <c r="I28" s="28">
        <f>(COUNTIF($L28:$AP28,"放假")+COUNTIF($L29:$AP29,"放假"))*0.5</f>
        <v>0.5</v>
      </c>
      <c r="J28" s="36">
        <f>(SUM(L30:AP30))/$AO$2</f>
        <v>3.57142857142857</v>
      </c>
      <c r="K28" s="37" t="str">
        <f ca="1">IF(A28="","",IF(MOD(ROW(),3)=1,"上午",IF(MOD(ROW(),3)=2,"下午","加班")))</f>
        <v>上午</v>
      </c>
      <c r="L28" s="38" t="s">
        <v>83</v>
      </c>
      <c r="M28" s="38" t="s">
        <v>83</v>
      </c>
      <c r="N28" s="38" t="s">
        <v>83</v>
      </c>
      <c r="O28" s="38"/>
      <c r="P28" s="38" t="s">
        <v>74</v>
      </c>
      <c r="Q28" s="38"/>
      <c r="R28" s="38"/>
      <c r="S28" s="38"/>
      <c r="T28" s="38" t="s">
        <v>75</v>
      </c>
      <c r="U28" s="38"/>
      <c r="V28" s="38" t="s">
        <v>76</v>
      </c>
      <c r="W28" s="38"/>
      <c r="X28" s="38"/>
      <c r="Y28" s="38"/>
      <c r="Z28" s="38"/>
      <c r="AA28" s="38"/>
      <c r="AB28" s="38"/>
      <c r="AC28" s="38"/>
      <c r="AD28" s="38"/>
      <c r="AE28" s="38"/>
      <c r="AF28" s="38"/>
      <c r="AG28" s="38"/>
      <c r="AH28" s="38"/>
      <c r="AI28" s="38"/>
      <c r="AJ28" s="38"/>
      <c r="AK28" s="38"/>
      <c r="AL28" s="38"/>
      <c r="AM28" s="38"/>
      <c r="AN28" s="38"/>
      <c r="AO28" s="38"/>
      <c r="AP28" s="46"/>
      <c r="XED28" s="49"/>
      <c r="XEE28" s="49"/>
      <c r="XEF28" s="49"/>
      <c r="XEG28" s="49"/>
      <c r="XEH28" s="49"/>
      <c r="XEI28" s="49"/>
      <c r="XEJ28" s="49"/>
      <c r="XEK28" s="49"/>
      <c r="XEL28" s="49"/>
      <c r="XEM28" s="49"/>
      <c r="XEN28" s="49"/>
      <c r="XEO28" s="49"/>
      <c r="XEP28" s="49"/>
      <c r="XEQ28" s="49"/>
      <c r="XER28" s="49"/>
      <c r="XES28" s="49"/>
      <c r="XET28" s="49"/>
      <c r="XEU28" s="49"/>
      <c r="XEV28" s="49"/>
      <c r="XEW28" s="49"/>
      <c r="XEX28" s="49"/>
      <c r="XEY28" s="49"/>
      <c r="XEZ28" s="49"/>
      <c r="XFA28" s="49"/>
      <c r="XFB28" s="49"/>
      <c r="XFC28" s="49"/>
      <c r="XFD28" s="49"/>
    </row>
    <row r="29" s="15" customFormat="1" customHeight="1" spans="1:16384">
      <c r="A29" s="27"/>
      <c r="B29" s="28"/>
      <c r="C29" s="28"/>
      <c r="D29" s="28"/>
      <c r="E29" s="28"/>
      <c r="F29" s="28"/>
      <c r="G29" s="28"/>
      <c r="H29" s="28"/>
      <c r="I29" s="28"/>
      <c r="J29" s="36"/>
      <c r="K29" s="39" t="str">
        <f ca="1">IF(A28="","",IF(MOD(ROW(),3)=1,"上午",IF(MOD(ROW(),3)=2,"下午","加班")))</f>
        <v>下午</v>
      </c>
      <c r="L29" s="40" t="s">
        <v>83</v>
      </c>
      <c r="M29" s="40" t="s">
        <v>83</v>
      </c>
      <c r="N29" s="40"/>
      <c r="O29" s="40" t="s">
        <v>84</v>
      </c>
      <c r="P29" s="40"/>
      <c r="Q29" s="40"/>
      <c r="R29" s="40" t="s">
        <v>73</v>
      </c>
      <c r="S29" s="40"/>
      <c r="T29" s="40"/>
      <c r="U29" s="40"/>
      <c r="V29" s="40"/>
      <c r="W29" s="40"/>
      <c r="X29" s="40"/>
      <c r="Y29" s="40"/>
      <c r="Z29" s="40"/>
      <c r="AA29" s="40"/>
      <c r="AB29" s="40"/>
      <c r="AC29" s="40"/>
      <c r="AD29" s="40"/>
      <c r="AE29" s="40"/>
      <c r="AF29" s="40"/>
      <c r="AG29" s="40"/>
      <c r="AH29" s="40"/>
      <c r="AI29" s="40"/>
      <c r="AJ29" s="40"/>
      <c r="AK29" s="40"/>
      <c r="AL29" s="40"/>
      <c r="AM29" s="40"/>
      <c r="AN29" s="40"/>
      <c r="AO29" s="40"/>
      <c r="AP29" s="47"/>
      <c r="XED29" s="49"/>
      <c r="XEE29" s="49"/>
      <c r="XEF29" s="49"/>
      <c r="XEG29" s="49"/>
      <c r="XEH29" s="49"/>
      <c r="XEI29" s="49"/>
      <c r="XEJ29" s="49"/>
      <c r="XEK29" s="49"/>
      <c r="XEL29" s="49"/>
      <c r="XEM29" s="49"/>
      <c r="XEN29" s="49"/>
      <c r="XEO29" s="49"/>
      <c r="XEP29" s="49"/>
      <c r="XEQ29" s="49"/>
      <c r="XER29" s="49"/>
      <c r="XES29" s="49"/>
      <c r="XET29" s="49"/>
      <c r="XEU29" s="49"/>
      <c r="XEV29" s="49"/>
      <c r="XEW29" s="49"/>
      <c r="XEX29" s="49"/>
      <c r="XEY29" s="49"/>
      <c r="XEZ29" s="49"/>
      <c r="XFA29" s="49"/>
      <c r="XFB29" s="49"/>
      <c r="XFC29" s="49"/>
      <c r="XFD29" s="49"/>
    </row>
    <row r="30" s="15" customFormat="1" customHeight="1" spans="1:16384">
      <c r="A30" s="27"/>
      <c r="B30" s="28"/>
      <c r="C30" s="28"/>
      <c r="D30" s="28"/>
      <c r="E30" s="28"/>
      <c r="F30" s="28"/>
      <c r="G30" s="28"/>
      <c r="H30" s="28"/>
      <c r="I30" s="28"/>
      <c r="J30" s="36"/>
      <c r="K30" s="41" t="str">
        <f ca="1">IF(A28="","",IF(MOD(ROW(),3)=1,"上午",IF(MOD(ROW(),3)=2,"下午","加班")))</f>
        <v>加班</v>
      </c>
      <c r="L30" s="42">
        <v>14</v>
      </c>
      <c r="M30" s="42"/>
      <c r="N30" s="42">
        <v>11</v>
      </c>
      <c r="O30" s="42"/>
      <c r="P30" s="42"/>
      <c r="Q30" s="42"/>
      <c r="R30" s="42"/>
      <c r="S30" s="42"/>
      <c r="T30" s="42"/>
      <c r="U30" s="42"/>
      <c r="V30" s="42"/>
      <c r="W30" s="42"/>
      <c r="X30" s="42"/>
      <c r="Y30" s="42"/>
      <c r="Z30" s="42"/>
      <c r="AA30" s="42"/>
      <c r="AB30" s="42"/>
      <c r="AC30" s="42"/>
      <c r="AD30" s="42"/>
      <c r="AE30" s="42"/>
      <c r="AF30" s="42"/>
      <c r="AG30" s="42"/>
      <c r="AH30" s="42"/>
      <c r="AI30" s="42"/>
      <c r="AJ30" s="42"/>
      <c r="AK30" s="42"/>
      <c r="AL30" s="42"/>
      <c r="AM30" s="42"/>
      <c r="AN30" s="42"/>
      <c r="AO30" s="42"/>
      <c r="AP30" s="48"/>
      <c r="XED30" s="49"/>
      <c r="XEE30" s="49"/>
      <c r="XEF30" s="49"/>
      <c r="XEG30" s="49"/>
      <c r="XEH30" s="49"/>
      <c r="XEI30" s="49"/>
      <c r="XEJ30" s="49"/>
      <c r="XEK30" s="49"/>
      <c r="XEL30" s="49"/>
      <c r="XEM30" s="49"/>
      <c r="XEN30" s="49"/>
      <c r="XEO30" s="49"/>
      <c r="XEP30" s="49"/>
      <c r="XEQ30" s="49"/>
      <c r="XER30" s="49"/>
      <c r="XES30" s="49"/>
      <c r="XET30" s="49"/>
      <c r="XEU30" s="49"/>
      <c r="XEV30" s="49"/>
      <c r="XEW30" s="49"/>
      <c r="XEX30" s="49"/>
      <c r="XEY30" s="49"/>
      <c r="XEZ30" s="49"/>
      <c r="XFA30" s="49"/>
      <c r="XFB30" s="49"/>
      <c r="XFC30" s="49"/>
      <c r="XFD30" s="49"/>
    </row>
    <row r="31" s="15" customFormat="1" customHeight="1" spans="1:16384">
      <c r="A31" s="27">
        <f ca="1">IF(B31=0,"",COUNTA($B$3:$B30))</f>
        <v>10</v>
      </c>
      <c r="B31" s="28" t="str">
        <f ca="1">INDIRECT("员工信息表!B"&amp;COUNTA($B$3:$B30)+2)</f>
        <v>颜建美</v>
      </c>
      <c r="C31" s="28">
        <v>22</v>
      </c>
      <c r="D31" s="28">
        <f>(COUNTIF($L31:$AP31,"出勤")+COUNTIF($L32:$AP32,"出勤"))*0.5</f>
        <v>2.5</v>
      </c>
      <c r="E31" s="28">
        <f>(COUNTIF($L31:$AP31,"事假")+COUNTIF($L32:$AP32,"事假"))*0.5</f>
        <v>0.5</v>
      </c>
      <c r="F31" s="28">
        <f>(COUNTIF($L31:$AP31,"病假")+COUNTIF($L32:$AP32,"病假"))*0.5</f>
        <v>0.5</v>
      </c>
      <c r="G31" s="28">
        <f>(COUNTIF($L31:$AP31,"休假")+COUNTIF($L32:$AP32,"休假"))*0.5</f>
        <v>0.5</v>
      </c>
      <c r="H31" s="28">
        <f>(COUNTIF($L31:$AP31,"缺勤")+COUNTIF($L32:$AP32,"缺勤"))*0.5</f>
        <v>0.5</v>
      </c>
      <c r="I31" s="28">
        <f>(COUNTIF($L31:$AP31,"放假")+COUNTIF($L32:$AP32,"放假"))*0.5</f>
        <v>0.5</v>
      </c>
      <c r="J31" s="36">
        <f>(SUM(L33:AP33))/$AO$2</f>
        <v>3.85714285714286</v>
      </c>
      <c r="K31" s="37" t="str">
        <f ca="1">IF(A31="","",IF(MOD(ROW(),3)=1,"上午",IF(MOD(ROW(),3)=2,"下午","加班")))</f>
        <v>上午</v>
      </c>
      <c r="L31" s="38" t="s">
        <v>83</v>
      </c>
      <c r="M31" s="38" t="s">
        <v>83</v>
      </c>
      <c r="N31" s="38" t="s">
        <v>83</v>
      </c>
      <c r="O31" s="38"/>
      <c r="P31" s="38" t="s">
        <v>74</v>
      </c>
      <c r="Q31" s="38"/>
      <c r="R31" s="38"/>
      <c r="S31" s="38"/>
      <c r="T31" s="38" t="s">
        <v>75</v>
      </c>
      <c r="U31" s="38"/>
      <c r="V31" s="38" t="s">
        <v>76</v>
      </c>
      <c r="W31" s="38"/>
      <c r="X31" s="38"/>
      <c r="Y31" s="38"/>
      <c r="Z31" s="38"/>
      <c r="AA31" s="38"/>
      <c r="AB31" s="38"/>
      <c r="AC31" s="38"/>
      <c r="AD31" s="38"/>
      <c r="AE31" s="38"/>
      <c r="AF31" s="38"/>
      <c r="AG31" s="38"/>
      <c r="AH31" s="38"/>
      <c r="AI31" s="38"/>
      <c r="AJ31" s="38"/>
      <c r="AK31" s="38"/>
      <c r="AL31" s="38"/>
      <c r="AM31" s="38"/>
      <c r="AN31" s="38"/>
      <c r="AO31" s="38"/>
      <c r="AP31" s="46"/>
      <c r="XED31" s="49"/>
      <c r="XEE31" s="49"/>
      <c r="XEF31" s="49"/>
      <c r="XEG31" s="49"/>
      <c r="XEH31" s="49"/>
      <c r="XEI31" s="49"/>
      <c r="XEJ31" s="49"/>
      <c r="XEK31" s="49"/>
      <c r="XEL31" s="49"/>
      <c r="XEM31" s="49"/>
      <c r="XEN31" s="49"/>
      <c r="XEO31" s="49"/>
      <c r="XEP31" s="49"/>
      <c r="XEQ31" s="49"/>
      <c r="XER31" s="49"/>
      <c r="XES31" s="49"/>
      <c r="XET31" s="49"/>
      <c r="XEU31" s="49"/>
      <c r="XEV31" s="49"/>
      <c r="XEW31" s="49"/>
      <c r="XEX31" s="49"/>
      <c r="XEY31" s="49"/>
      <c r="XEZ31" s="49"/>
      <c r="XFA31" s="49"/>
      <c r="XFB31" s="49"/>
      <c r="XFC31" s="49"/>
      <c r="XFD31" s="49"/>
    </row>
    <row r="32" s="15" customFormat="1" customHeight="1" spans="1:16384">
      <c r="A32" s="27"/>
      <c r="B32" s="28"/>
      <c r="C32" s="28"/>
      <c r="D32" s="28"/>
      <c r="E32" s="28"/>
      <c r="F32" s="28"/>
      <c r="G32" s="28"/>
      <c r="H32" s="28"/>
      <c r="I32" s="28"/>
      <c r="J32" s="36"/>
      <c r="K32" s="39" t="str">
        <f ca="1">IF(A31="","",IF(MOD(ROW(),3)=1,"上午",IF(MOD(ROW(),3)=2,"下午","加班")))</f>
        <v>下午</v>
      </c>
      <c r="L32" s="40" t="s">
        <v>83</v>
      </c>
      <c r="M32" s="40" t="s">
        <v>83</v>
      </c>
      <c r="N32" s="40"/>
      <c r="O32" s="40" t="s">
        <v>84</v>
      </c>
      <c r="P32" s="40"/>
      <c r="Q32" s="40"/>
      <c r="R32" s="40" t="s">
        <v>73</v>
      </c>
      <c r="S32" s="40"/>
      <c r="T32" s="40"/>
      <c r="U32" s="40"/>
      <c r="V32" s="40"/>
      <c r="W32" s="40"/>
      <c r="X32" s="40"/>
      <c r="Y32" s="40"/>
      <c r="Z32" s="40"/>
      <c r="AA32" s="40"/>
      <c r="AB32" s="40"/>
      <c r="AC32" s="40"/>
      <c r="AD32" s="40"/>
      <c r="AE32" s="40"/>
      <c r="AF32" s="40"/>
      <c r="AG32" s="40"/>
      <c r="AH32" s="40"/>
      <c r="AI32" s="40"/>
      <c r="AJ32" s="40"/>
      <c r="AK32" s="40"/>
      <c r="AL32" s="40"/>
      <c r="AM32" s="40"/>
      <c r="AN32" s="40"/>
      <c r="AO32" s="40"/>
      <c r="AP32" s="47"/>
      <c r="XED32" s="49"/>
      <c r="XEE32" s="49"/>
      <c r="XEF32" s="49"/>
      <c r="XEG32" s="49"/>
      <c r="XEH32" s="49"/>
      <c r="XEI32" s="49"/>
      <c r="XEJ32" s="49"/>
      <c r="XEK32" s="49"/>
      <c r="XEL32" s="49"/>
      <c r="XEM32" s="49"/>
      <c r="XEN32" s="49"/>
      <c r="XEO32" s="49"/>
      <c r="XEP32" s="49"/>
      <c r="XEQ32" s="49"/>
      <c r="XER32" s="49"/>
      <c r="XES32" s="49"/>
      <c r="XET32" s="49"/>
      <c r="XEU32" s="49"/>
      <c r="XEV32" s="49"/>
      <c r="XEW32" s="49"/>
      <c r="XEX32" s="49"/>
      <c r="XEY32" s="49"/>
      <c r="XEZ32" s="49"/>
      <c r="XFA32" s="49"/>
      <c r="XFB32" s="49"/>
      <c r="XFC32" s="49"/>
      <c r="XFD32" s="49"/>
    </row>
    <row r="33" s="15" customFormat="1" customHeight="1" spans="1:16384">
      <c r="A33" s="27"/>
      <c r="B33" s="28"/>
      <c r="C33" s="28"/>
      <c r="D33" s="28"/>
      <c r="E33" s="28"/>
      <c r="F33" s="28"/>
      <c r="G33" s="28"/>
      <c r="H33" s="28"/>
      <c r="I33" s="28"/>
      <c r="J33" s="36"/>
      <c r="K33" s="41" t="str">
        <f ca="1">IF(A31="","",IF(MOD(ROW(),3)=1,"上午",IF(MOD(ROW(),3)=2,"下午","加班")))</f>
        <v>加班</v>
      </c>
      <c r="L33" s="42">
        <v>15</v>
      </c>
      <c r="M33" s="42"/>
      <c r="N33" s="42">
        <v>12</v>
      </c>
      <c r="O33" s="42"/>
      <c r="P33" s="42"/>
      <c r="Q33" s="42"/>
      <c r="R33" s="42"/>
      <c r="S33" s="42"/>
      <c r="T33" s="42"/>
      <c r="U33" s="42"/>
      <c r="V33" s="42"/>
      <c r="W33" s="42"/>
      <c r="X33" s="42"/>
      <c r="Y33" s="42"/>
      <c r="Z33" s="42"/>
      <c r="AA33" s="42"/>
      <c r="AB33" s="42"/>
      <c r="AC33" s="42"/>
      <c r="AD33" s="42"/>
      <c r="AE33" s="42"/>
      <c r="AF33" s="42"/>
      <c r="AG33" s="42"/>
      <c r="AH33" s="42"/>
      <c r="AI33" s="42"/>
      <c r="AJ33" s="42"/>
      <c r="AK33" s="42"/>
      <c r="AL33" s="42"/>
      <c r="AM33" s="42"/>
      <c r="AN33" s="42"/>
      <c r="AO33" s="42"/>
      <c r="AP33" s="48"/>
      <c r="XED33" s="49"/>
      <c r="XEE33" s="49"/>
      <c r="XEF33" s="49"/>
      <c r="XEG33" s="49"/>
      <c r="XEH33" s="49"/>
      <c r="XEI33" s="49"/>
      <c r="XEJ33" s="49"/>
      <c r="XEK33" s="49"/>
      <c r="XEL33" s="49"/>
      <c r="XEM33" s="49"/>
      <c r="XEN33" s="49"/>
      <c r="XEO33" s="49"/>
      <c r="XEP33" s="49"/>
      <c r="XEQ33" s="49"/>
      <c r="XER33" s="49"/>
      <c r="XES33" s="49"/>
      <c r="XET33" s="49"/>
      <c r="XEU33" s="49"/>
      <c r="XEV33" s="49"/>
      <c r="XEW33" s="49"/>
      <c r="XEX33" s="49"/>
      <c r="XEY33" s="49"/>
      <c r="XEZ33" s="49"/>
      <c r="XFA33" s="49"/>
      <c r="XFB33" s="49"/>
      <c r="XFC33" s="49"/>
      <c r="XFD33" s="49"/>
    </row>
    <row r="34" s="15" customFormat="1" customHeight="1" spans="1:16384">
      <c r="A34" s="27">
        <f ca="1">IF(B34=0,"",COUNTA($B$3:$B33))</f>
        <v>11</v>
      </c>
      <c r="B34" s="28" t="str">
        <f ca="1">INDIRECT("员工信息表!B"&amp;COUNTA($B$3:$B33)+2)</f>
        <v>尹乔丽</v>
      </c>
      <c r="C34" s="28">
        <v>22</v>
      </c>
      <c r="D34" s="28">
        <f>(COUNTIF($L34:$AP34,"出勤")+COUNTIF($L35:$AP35,"出勤"))*0.5</f>
        <v>2.5</v>
      </c>
      <c r="E34" s="28">
        <f>(COUNTIF($L34:$AP34,"事假")+COUNTIF($L35:$AP35,"事假"))*0.5</f>
        <v>0.5</v>
      </c>
      <c r="F34" s="28">
        <f>(COUNTIF($L34:$AP34,"病假")+COUNTIF($L35:$AP35,"病假"))*0.5</f>
        <v>0.5</v>
      </c>
      <c r="G34" s="28">
        <f>(COUNTIF($L34:$AP34,"休假")+COUNTIF($L35:$AP35,"休假"))*0.5</f>
        <v>0.5</v>
      </c>
      <c r="H34" s="28">
        <f>(COUNTIF($L34:$AP34,"缺勤")+COUNTIF($L35:$AP35,"缺勤"))*0.5</f>
        <v>0.5</v>
      </c>
      <c r="I34" s="28">
        <f>(COUNTIF($L34:$AP34,"放假")+COUNTIF($L35:$AP35,"放假"))*0.5</f>
        <v>0.5</v>
      </c>
      <c r="J34" s="36">
        <f>(SUM(L36:AP36))/$AO$2</f>
        <v>4.14285714285714</v>
      </c>
      <c r="K34" s="37" t="str">
        <f ca="1">IF(A34="","",IF(MOD(ROW(),3)=1,"上午",IF(MOD(ROW(),3)=2,"下午","加班")))</f>
        <v>上午</v>
      </c>
      <c r="L34" s="38" t="s">
        <v>83</v>
      </c>
      <c r="M34" s="38" t="s">
        <v>83</v>
      </c>
      <c r="N34" s="38" t="s">
        <v>83</v>
      </c>
      <c r="O34" s="38"/>
      <c r="P34" s="38" t="s">
        <v>74</v>
      </c>
      <c r="Q34" s="38"/>
      <c r="R34" s="38"/>
      <c r="S34" s="38"/>
      <c r="T34" s="38" t="s">
        <v>75</v>
      </c>
      <c r="U34" s="38"/>
      <c r="V34" s="38" t="s">
        <v>76</v>
      </c>
      <c r="W34" s="38"/>
      <c r="X34" s="38"/>
      <c r="Y34" s="38"/>
      <c r="Z34" s="38"/>
      <c r="AA34" s="38"/>
      <c r="AB34" s="38"/>
      <c r="AC34" s="38"/>
      <c r="AD34" s="38"/>
      <c r="AE34" s="38"/>
      <c r="AF34" s="38"/>
      <c r="AG34" s="38"/>
      <c r="AH34" s="38"/>
      <c r="AI34" s="38"/>
      <c r="AJ34" s="38"/>
      <c r="AK34" s="38"/>
      <c r="AL34" s="38"/>
      <c r="AM34" s="38"/>
      <c r="AN34" s="38"/>
      <c r="AO34" s="38"/>
      <c r="AP34" s="46"/>
      <c r="XED34" s="49"/>
      <c r="XEE34" s="49"/>
      <c r="XEF34" s="49"/>
      <c r="XEG34" s="49"/>
      <c r="XEH34" s="49"/>
      <c r="XEI34" s="49"/>
      <c r="XEJ34" s="49"/>
      <c r="XEK34" s="49"/>
      <c r="XEL34" s="49"/>
      <c r="XEM34" s="49"/>
      <c r="XEN34" s="49"/>
      <c r="XEO34" s="49"/>
      <c r="XEP34" s="49"/>
      <c r="XEQ34" s="49"/>
      <c r="XER34" s="49"/>
      <c r="XES34" s="49"/>
      <c r="XET34" s="49"/>
      <c r="XEU34" s="49"/>
      <c r="XEV34" s="49"/>
      <c r="XEW34" s="49"/>
      <c r="XEX34" s="49"/>
      <c r="XEY34" s="49"/>
      <c r="XEZ34" s="49"/>
      <c r="XFA34" s="49"/>
      <c r="XFB34" s="49"/>
      <c r="XFC34" s="49"/>
      <c r="XFD34" s="49"/>
    </row>
    <row r="35" s="15" customFormat="1" customHeight="1" spans="1:16384">
      <c r="A35" s="27"/>
      <c r="B35" s="28"/>
      <c r="C35" s="28"/>
      <c r="D35" s="28"/>
      <c r="E35" s="28"/>
      <c r="F35" s="28"/>
      <c r="G35" s="28"/>
      <c r="H35" s="28"/>
      <c r="I35" s="28"/>
      <c r="J35" s="36"/>
      <c r="K35" s="39" t="str">
        <f ca="1">IF(A34="","",IF(MOD(ROW(),3)=1,"上午",IF(MOD(ROW(),3)=2,"下午","加班")))</f>
        <v>下午</v>
      </c>
      <c r="L35" s="40" t="s">
        <v>83</v>
      </c>
      <c r="M35" s="40" t="s">
        <v>83</v>
      </c>
      <c r="N35" s="40"/>
      <c r="O35" s="40" t="s">
        <v>84</v>
      </c>
      <c r="P35" s="40"/>
      <c r="Q35" s="40"/>
      <c r="R35" s="40" t="s">
        <v>73</v>
      </c>
      <c r="S35" s="40"/>
      <c r="T35" s="40"/>
      <c r="U35" s="40"/>
      <c r="V35" s="40"/>
      <c r="W35" s="40"/>
      <c r="X35" s="40"/>
      <c r="Y35" s="40"/>
      <c r="Z35" s="40"/>
      <c r="AA35" s="40"/>
      <c r="AB35" s="40"/>
      <c r="AC35" s="40"/>
      <c r="AD35" s="40"/>
      <c r="AE35" s="40"/>
      <c r="AF35" s="40"/>
      <c r="AG35" s="40"/>
      <c r="AH35" s="40"/>
      <c r="AI35" s="40"/>
      <c r="AJ35" s="40"/>
      <c r="AK35" s="40"/>
      <c r="AL35" s="40"/>
      <c r="AM35" s="40"/>
      <c r="AN35" s="40"/>
      <c r="AO35" s="40"/>
      <c r="AP35" s="47"/>
      <c r="XED35" s="49"/>
      <c r="XEE35" s="49"/>
      <c r="XEF35" s="49"/>
      <c r="XEG35" s="49"/>
      <c r="XEH35" s="49"/>
      <c r="XEI35" s="49"/>
      <c r="XEJ35" s="49"/>
      <c r="XEK35" s="49"/>
      <c r="XEL35" s="49"/>
      <c r="XEM35" s="49"/>
      <c r="XEN35" s="49"/>
      <c r="XEO35" s="49"/>
      <c r="XEP35" s="49"/>
      <c r="XEQ35" s="49"/>
      <c r="XER35" s="49"/>
      <c r="XES35" s="49"/>
      <c r="XET35" s="49"/>
      <c r="XEU35" s="49"/>
      <c r="XEV35" s="49"/>
      <c r="XEW35" s="49"/>
      <c r="XEX35" s="49"/>
      <c r="XEY35" s="49"/>
      <c r="XEZ35" s="49"/>
      <c r="XFA35" s="49"/>
      <c r="XFB35" s="49"/>
      <c r="XFC35" s="49"/>
      <c r="XFD35" s="49"/>
    </row>
    <row r="36" s="15" customFormat="1" customHeight="1" spans="1:16384">
      <c r="A36" s="27"/>
      <c r="B36" s="28"/>
      <c r="C36" s="28"/>
      <c r="D36" s="28"/>
      <c r="E36" s="28"/>
      <c r="F36" s="28"/>
      <c r="G36" s="28"/>
      <c r="H36" s="28"/>
      <c r="I36" s="28"/>
      <c r="J36" s="36"/>
      <c r="K36" s="41" t="str">
        <f ca="1">IF(A34="","",IF(MOD(ROW(),3)=1,"上午",IF(MOD(ROW(),3)=2,"下午","加班")))</f>
        <v>加班</v>
      </c>
      <c r="L36" s="42">
        <v>16</v>
      </c>
      <c r="M36" s="42"/>
      <c r="N36" s="42">
        <v>13</v>
      </c>
      <c r="O36" s="42"/>
      <c r="P36" s="42"/>
      <c r="Q36" s="42"/>
      <c r="R36" s="42"/>
      <c r="S36" s="42"/>
      <c r="T36" s="42"/>
      <c r="U36" s="42"/>
      <c r="V36" s="42"/>
      <c r="W36" s="42"/>
      <c r="X36" s="42"/>
      <c r="Y36" s="42"/>
      <c r="Z36" s="42"/>
      <c r="AA36" s="42"/>
      <c r="AB36" s="42"/>
      <c r="AC36" s="42"/>
      <c r="AD36" s="42"/>
      <c r="AE36" s="42"/>
      <c r="AF36" s="42"/>
      <c r="AG36" s="42"/>
      <c r="AH36" s="42"/>
      <c r="AI36" s="42"/>
      <c r="AJ36" s="42"/>
      <c r="AK36" s="42"/>
      <c r="AL36" s="42"/>
      <c r="AM36" s="42"/>
      <c r="AN36" s="42"/>
      <c r="AO36" s="42"/>
      <c r="AP36" s="48"/>
      <c r="XED36" s="49"/>
      <c r="XEE36" s="49"/>
      <c r="XEF36" s="49"/>
      <c r="XEG36" s="49"/>
      <c r="XEH36" s="49"/>
      <c r="XEI36" s="49"/>
      <c r="XEJ36" s="49"/>
      <c r="XEK36" s="49"/>
      <c r="XEL36" s="49"/>
      <c r="XEM36" s="49"/>
      <c r="XEN36" s="49"/>
      <c r="XEO36" s="49"/>
      <c r="XEP36" s="49"/>
      <c r="XEQ36" s="49"/>
      <c r="XER36" s="49"/>
      <c r="XES36" s="49"/>
      <c r="XET36" s="49"/>
      <c r="XEU36" s="49"/>
      <c r="XEV36" s="49"/>
      <c r="XEW36" s="49"/>
      <c r="XEX36" s="49"/>
      <c r="XEY36" s="49"/>
      <c r="XEZ36" s="49"/>
      <c r="XFA36" s="49"/>
      <c r="XFB36" s="49"/>
      <c r="XFC36" s="49"/>
      <c r="XFD36" s="49"/>
    </row>
    <row r="37" s="15" customFormat="1" customHeight="1" spans="1:16384">
      <c r="A37" s="27" t="str">
        <f ca="1">IF(B37=0,"",COUNTA($B$3:$B36))</f>
        <v/>
      </c>
      <c r="B37" s="28">
        <f ca="1">INDIRECT("员工信息表!B"&amp;COUNTA($B$3:$B36)+2)</f>
        <v>0</v>
      </c>
      <c r="C37" s="28"/>
      <c r="D37" s="28">
        <f>(COUNTIF($L37:$AP37,"出勤")+COUNTIF($L38:$AP38,"出勤"))*0.5</f>
        <v>0</v>
      </c>
      <c r="E37" s="28">
        <f>(COUNTIF($L37:$AP37,"事假")+COUNTIF($L38:$AP38,"事假"))*0.5</f>
        <v>0</v>
      </c>
      <c r="F37" s="28">
        <f>(COUNTIF($L37:$AP37,"病假")+COUNTIF($L38:$AP38,"病假"))*0.5</f>
        <v>0</v>
      </c>
      <c r="G37" s="28">
        <f>(COUNTIF($L37:$AP37,"休假")+COUNTIF($L38:$AP38,"休假"))*0.5</f>
        <v>0</v>
      </c>
      <c r="H37" s="28">
        <f>(COUNTIF($L37:$AP37,"缺勤")+COUNTIF($L38:$AP38,"缺勤"))*0.5</f>
        <v>0</v>
      </c>
      <c r="I37" s="28">
        <f>(COUNTIF($L37:$AP37,"放假")+COUNTIF($L38:$AP38,"放假"))*0.5</f>
        <v>0</v>
      </c>
      <c r="J37" s="36">
        <f>(SUM(L39:AP39))/$AO$2</f>
        <v>0</v>
      </c>
      <c r="K37" s="37" t="str">
        <f ca="1">IF(A37="","",IF(MOD(ROW(),3)=1,"上午",IF(MOD(ROW(),3)=2,"下午","加班")))</f>
        <v/>
      </c>
      <c r="L37" s="38"/>
      <c r="M37" s="38"/>
      <c r="N37" s="38"/>
      <c r="O37" s="38"/>
      <c r="P37" s="38"/>
      <c r="Q37" s="38"/>
      <c r="R37" s="38"/>
      <c r="S37" s="38"/>
      <c r="T37" s="38"/>
      <c r="U37" s="38"/>
      <c r="V37" s="38"/>
      <c r="W37" s="38"/>
      <c r="X37" s="38"/>
      <c r="Y37" s="38"/>
      <c r="Z37" s="38"/>
      <c r="AA37" s="38"/>
      <c r="AB37" s="38"/>
      <c r="AC37" s="38"/>
      <c r="AD37" s="38"/>
      <c r="AE37" s="38"/>
      <c r="AF37" s="38"/>
      <c r="AG37" s="38"/>
      <c r="AH37" s="38"/>
      <c r="AI37" s="38"/>
      <c r="AJ37" s="38"/>
      <c r="AK37" s="38"/>
      <c r="AL37" s="38"/>
      <c r="AM37" s="38"/>
      <c r="AN37" s="38"/>
      <c r="AO37" s="38"/>
      <c r="AP37" s="46"/>
      <c r="XED37" s="49"/>
      <c r="XEE37" s="49"/>
      <c r="XEF37" s="49"/>
      <c r="XEG37" s="49"/>
      <c r="XEH37" s="49"/>
      <c r="XEI37" s="49"/>
      <c r="XEJ37" s="49"/>
      <c r="XEK37" s="49"/>
      <c r="XEL37" s="49"/>
      <c r="XEM37" s="49"/>
      <c r="XEN37" s="49"/>
      <c r="XEO37" s="49"/>
      <c r="XEP37" s="49"/>
      <c r="XEQ37" s="49"/>
      <c r="XER37" s="49"/>
      <c r="XES37" s="49"/>
      <c r="XET37" s="49"/>
      <c r="XEU37" s="49"/>
      <c r="XEV37" s="49"/>
      <c r="XEW37" s="49"/>
      <c r="XEX37" s="49"/>
      <c r="XEY37" s="49"/>
      <c r="XEZ37" s="49"/>
      <c r="XFA37" s="49"/>
      <c r="XFB37" s="49"/>
      <c r="XFC37" s="49"/>
      <c r="XFD37" s="49"/>
    </row>
    <row r="38" s="15" customFormat="1" customHeight="1" spans="1:16384">
      <c r="A38" s="27"/>
      <c r="B38" s="28"/>
      <c r="C38" s="28"/>
      <c r="D38" s="28"/>
      <c r="E38" s="28"/>
      <c r="F38" s="28"/>
      <c r="G38" s="28"/>
      <c r="H38" s="28"/>
      <c r="I38" s="28"/>
      <c r="J38" s="36"/>
      <c r="K38" s="39" t="str">
        <f ca="1">IF(A37="","",IF(MOD(ROW(),3)=1,"上午",IF(MOD(ROW(),3)=2,"下午","加班")))</f>
        <v/>
      </c>
      <c r="L38" s="40"/>
      <c r="M38" s="40"/>
      <c r="N38" s="40"/>
      <c r="O38" s="40"/>
      <c r="P38" s="40"/>
      <c r="Q38" s="40"/>
      <c r="R38" s="40"/>
      <c r="S38" s="40"/>
      <c r="T38" s="40"/>
      <c r="U38" s="40"/>
      <c r="V38" s="40"/>
      <c r="W38" s="40"/>
      <c r="X38" s="40"/>
      <c r="Y38" s="40"/>
      <c r="Z38" s="40"/>
      <c r="AA38" s="40"/>
      <c r="AB38" s="40"/>
      <c r="AC38" s="40"/>
      <c r="AD38" s="40"/>
      <c r="AE38" s="40"/>
      <c r="AF38" s="40"/>
      <c r="AG38" s="40"/>
      <c r="AH38" s="40"/>
      <c r="AI38" s="40"/>
      <c r="AJ38" s="40"/>
      <c r="AK38" s="40"/>
      <c r="AL38" s="40"/>
      <c r="AM38" s="40"/>
      <c r="AN38" s="40"/>
      <c r="AO38" s="40"/>
      <c r="AP38" s="47"/>
      <c r="XED38" s="49"/>
      <c r="XEE38" s="49"/>
      <c r="XEF38" s="49"/>
      <c r="XEG38" s="49"/>
      <c r="XEH38" s="49"/>
      <c r="XEI38" s="49"/>
      <c r="XEJ38" s="49"/>
      <c r="XEK38" s="49"/>
      <c r="XEL38" s="49"/>
      <c r="XEM38" s="49"/>
      <c r="XEN38" s="49"/>
      <c r="XEO38" s="49"/>
      <c r="XEP38" s="49"/>
      <c r="XEQ38" s="49"/>
      <c r="XER38" s="49"/>
      <c r="XES38" s="49"/>
      <c r="XET38" s="49"/>
      <c r="XEU38" s="49"/>
      <c r="XEV38" s="49"/>
      <c r="XEW38" s="49"/>
      <c r="XEX38" s="49"/>
      <c r="XEY38" s="49"/>
      <c r="XEZ38" s="49"/>
      <c r="XFA38" s="49"/>
      <c r="XFB38" s="49"/>
      <c r="XFC38" s="49"/>
      <c r="XFD38" s="49"/>
    </row>
    <row r="39" s="15" customFormat="1" customHeight="1" spans="1:16384">
      <c r="A39" s="27"/>
      <c r="B39" s="28"/>
      <c r="C39" s="28"/>
      <c r="D39" s="28"/>
      <c r="E39" s="28"/>
      <c r="F39" s="28"/>
      <c r="G39" s="28"/>
      <c r="H39" s="28"/>
      <c r="I39" s="28"/>
      <c r="J39" s="36"/>
      <c r="K39" s="41" t="str">
        <f ca="1">IF(A37="","",IF(MOD(ROW(),3)=1,"上午",IF(MOD(ROW(),3)=2,"下午","加班")))</f>
        <v/>
      </c>
      <c r="L39" s="42"/>
      <c r="M39" s="42"/>
      <c r="N39" s="42"/>
      <c r="O39" s="42"/>
      <c r="P39" s="42"/>
      <c r="Q39" s="42"/>
      <c r="R39" s="42"/>
      <c r="S39" s="42"/>
      <c r="T39" s="42"/>
      <c r="U39" s="42"/>
      <c r="V39" s="42"/>
      <c r="W39" s="42"/>
      <c r="X39" s="42"/>
      <c r="Y39" s="42"/>
      <c r="Z39" s="42"/>
      <c r="AA39" s="42"/>
      <c r="AB39" s="42"/>
      <c r="AC39" s="42"/>
      <c r="AD39" s="42"/>
      <c r="AE39" s="42"/>
      <c r="AF39" s="42"/>
      <c r="AG39" s="42"/>
      <c r="AH39" s="42"/>
      <c r="AI39" s="42"/>
      <c r="AJ39" s="42"/>
      <c r="AK39" s="42"/>
      <c r="AL39" s="42"/>
      <c r="AM39" s="42"/>
      <c r="AN39" s="42"/>
      <c r="AO39" s="42"/>
      <c r="AP39" s="48"/>
      <c r="XED39" s="49"/>
      <c r="XEE39" s="49"/>
      <c r="XEF39" s="49"/>
      <c r="XEG39" s="49"/>
      <c r="XEH39" s="49"/>
      <c r="XEI39" s="49"/>
      <c r="XEJ39" s="49"/>
      <c r="XEK39" s="49"/>
      <c r="XEL39" s="49"/>
      <c r="XEM39" s="49"/>
      <c r="XEN39" s="49"/>
      <c r="XEO39" s="49"/>
      <c r="XEP39" s="49"/>
      <c r="XEQ39" s="49"/>
      <c r="XER39" s="49"/>
      <c r="XES39" s="49"/>
      <c r="XET39" s="49"/>
      <c r="XEU39" s="49"/>
      <c r="XEV39" s="49"/>
      <c r="XEW39" s="49"/>
      <c r="XEX39" s="49"/>
      <c r="XEY39" s="49"/>
      <c r="XEZ39" s="49"/>
      <c r="XFA39" s="49"/>
      <c r="XFB39" s="49"/>
      <c r="XFC39" s="49"/>
      <c r="XFD39" s="49"/>
    </row>
    <row r="40" s="15" customFormat="1" customHeight="1" spans="1:16384">
      <c r="A40" s="27" t="str">
        <f ca="1">IF(B40=0,"",COUNTA($B$3:$B39))</f>
        <v/>
      </c>
      <c r="B40" s="28">
        <f ca="1">INDIRECT("员工信息表!B"&amp;COUNTA($B$3:$B39)+2)</f>
        <v>0</v>
      </c>
      <c r="C40" s="28"/>
      <c r="D40" s="28">
        <f>(COUNTIF($L40:$AP40,"出勤")+COUNTIF($L41:$AP41,"出勤"))*0.5</f>
        <v>0</v>
      </c>
      <c r="E40" s="28">
        <f>(COUNTIF($L40:$AP40,"事假")+COUNTIF($L41:$AP41,"事假"))*0.5</f>
        <v>0</v>
      </c>
      <c r="F40" s="28">
        <f>(COUNTIF($L40:$AP40,"病假")+COUNTIF($L41:$AP41,"病假"))*0.5</f>
        <v>0</v>
      </c>
      <c r="G40" s="28">
        <f>(COUNTIF($L40:$AP40,"休假")+COUNTIF($L41:$AP41,"休假"))*0.5</f>
        <v>0</v>
      </c>
      <c r="H40" s="28">
        <f>(COUNTIF($L40:$AP40,"缺勤")+COUNTIF($L41:$AP41,"缺勤"))*0.5</f>
        <v>0</v>
      </c>
      <c r="I40" s="28">
        <f>(COUNTIF($L40:$AP40,"放假")+COUNTIF($L41:$AP41,"放假"))*0.5</f>
        <v>0</v>
      </c>
      <c r="J40" s="36">
        <f>(SUM(L42:AP42))/$AO$2</f>
        <v>0</v>
      </c>
      <c r="K40" s="37" t="str">
        <f ca="1">IF(A40="","",IF(MOD(ROW(),3)=1,"上午",IF(MOD(ROW(),3)=2,"下午","加班")))</f>
        <v/>
      </c>
      <c r="L40" s="38"/>
      <c r="M40" s="38"/>
      <c r="N40" s="38"/>
      <c r="O40" s="38"/>
      <c r="P40" s="38"/>
      <c r="Q40" s="38"/>
      <c r="R40" s="38"/>
      <c r="S40" s="38"/>
      <c r="T40" s="38"/>
      <c r="U40" s="38"/>
      <c r="V40" s="38"/>
      <c r="W40" s="38"/>
      <c r="X40" s="38"/>
      <c r="Y40" s="38"/>
      <c r="Z40" s="38"/>
      <c r="AA40" s="38"/>
      <c r="AB40" s="38"/>
      <c r="AC40" s="38"/>
      <c r="AD40" s="38"/>
      <c r="AE40" s="38"/>
      <c r="AF40" s="38"/>
      <c r="AG40" s="38"/>
      <c r="AH40" s="38"/>
      <c r="AI40" s="38"/>
      <c r="AJ40" s="38"/>
      <c r="AK40" s="38"/>
      <c r="AL40" s="38"/>
      <c r="AM40" s="38"/>
      <c r="AN40" s="38"/>
      <c r="AO40" s="38"/>
      <c r="AP40" s="46"/>
      <c r="XED40" s="49"/>
      <c r="XEE40" s="49"/>
      <c r="XEF40" s="49"/>
      <c r="XEG40" s="49"/>
      <c r="XEH40" s="49"/>
      <c r="XEI40" s="49"/>
      <c r="XEJ40" s="49"/>
      <c r="XEK40" s="49"/>
      <c r="XEL40" s="49"/>
      <c r="XEM40" s="49"/>
      <c r="XEN40" s="49"/>
      <c r="XEO40" s="49"/>
      <c r="XEP40" s="49"/>
      <c r="XEQ40" s="49"/>
      <c r="XER40" s="49"/>
      <c r="XES40" s="49"/>
      <c r="XET40" s="49"/>
      <c r="XEU40" s="49"/>
      <c r="XEV40" s="49"/>
      <c r="XEW40" s="49"/>
      <c r="XEX40" s="49"/>
      <c r="XEY40" s="49"/>
      <c r="XEZ40" s="49"/>
      <c r="XFA40" s="49"/>
      <c r="XFB40" s="49"/>
      <c r="XFC40" s="49"/>
      <c r="XFD40" s="49"/>
    </row>
    <row r="41" s="15" customFormat="1" customHeight="1" spans="1:16384">
      <c r="A41" s="27"/>
      <c r="B41" s="28"/>
      <c r="C41" s="28"/>
      <c r="D41" s="28"/>
      <c r="E41" s="28"/>
      <c r="F41" s="28"/>
      <c r="G41" s="28"/>
      <c r="H41" s="28"/>
      <c r="I41" s="28"/>
      <c r="J41" s="36"/>
      <c r="K41" s="39" t="str">
        <f ca="1">IF(A40="","",IF(MOD(ROW(),3)=1,"上午",IF(MOD(ROW(),3)=2,"下午","加班")))</f>
        <v/>
      </c>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7"/>
      <c r="XED41" s="49"/>
      <c r="XEE41" s="49"/>
      <c r="XEF41" s="49"/>
      <c r="XEG41" s="49"/>
      <c r="XEH41" s="49"/>
      <c r="XEI41" s="49"/>
      <c r="XEJ41" s="49"/>
      <c r="XEK41" s="49"/>
      <c r="XEL41" s="49"/>
      <c r="XEM41" s="49"/>
      <c r="XEN41" s="49"/>
      <c r="XEO41" s="49"/>
      <c r="XEP41" s="49"/>
      <c r="XEQ41" s="49"/>
      <c r="XER41" s="49"/>
      <c r="XES41" s="49"/>
      <c r="XET41" s="49"/>
      <c r="XEU41" s="49"/>
      <c r="XEV41" s="49"/>
      <c r="XEW41" s="49"/>
      <c r="XEX41" s="49"/>
      <c r="XEY41" s="49"/>
      <c r="XEZ41" s="49"/>
      <c r="XFA41" s="49"/>
      <c r="XFB41" s="49"/>
      <c r="XFC41" s="49"/>
      <c r="XFD41" s="49"/>
    </row>
    <row r="42" s="15" customFormat="1" customHeight="1" spans="1:16384">
      <c r="A42" s="27"/>
      <c r="B42" s="28"/>
      <c r="C42" s="28"/>
      <c r="D42" s="28"/>
      <c r="E42" s="28"/>
      <c r="F42" s="28"/>
      <c r="G42" s="28"/>
      <c r="H42" s="28"/>
      <c r="I42" s="28"/>
      <c r="J42" s="36"/>
      <c r="K42" s="41" t="str">
        <f ca="1">IF(A40="","",IF(MOD(ROW(),3)=1,"上午",IF(MOD(ROW(),3)=2,"下午","加班")))</f>
        <v/>
      </c>
      <c r="L42" s="42"/>
      <c r="M42" s="42"/>
      <c r="N42" s="42"/>
      <c r="O42" s="42"/>
      <c r="P42" s="42"/>
      <c r="Q42" s="42"/>
      <c r="R42" s="42"/>
      <c r="S42" s="42"/>
      <c r="T42" s="42"/>
      <c r="U42" s="42"/>
      <c r="V42" s="42"/>
      <c r="W42" s="42"/>
      <c r="X42" s="42"/>
      <c r="Y42" s="42"/>
      <c r="Z42" s="42"/>
      <c r="AA42" s="42"/>
      <c r="AB42" s="42"/>
      <c r="AC42" s="42"/>
      <c r="AD42" s="42"/>
      <c r="AE42" s="42"/>
      <c r="AF42" s="42"/>
      <c r="AG42" s="42"/>
      <c r="AH42" s="42"/>
      <c r="AI42" s="42"/>
      <c r="AJ42" s="42"/>
      <c r="AK42" s="42"/>
      <c r="AL42" s="42"/>
      <c r="AM42" s="42"/>
      <c r="AN42" s="42"/>
      <c r="AO42" s="42"/>
      <c r="AP42" s="48"/>
      <c r="XED42" s="49"/>
      <c r="XEE42" s="49"/>
      <c r="XEF42" s="49"/>
      <c r="XEG42" s="49"/>
      <c r="XEH42" s="49"/>
      <c r="XEI42" s="49"/>
      <c r="XEJ42" s="49"/>
      <c r="XEK42" s="49"/>
      <c r="XEL42" s="49"/>
      <c r="XEM42" s="49"/>
      <c r="XEN42" s="49"/>
      <c r="XEO42" s="49"/>
      <c r="XEP42" s="49"/>
      <c r="XEQ42" s="49"/>
      <c r="XER42" s="49"/>
      <c r="XES42" s="49"/>
      <c r="XET42" s="49"/>
      <c r="XEU42" s="49"/>
      <c r="XEV42" s="49"/>
      <c r="XEW42" s="49"/>
      <c r="XEX42" s="49"/>
      <c r="XEY42" s="49"/>
      <c r="XEZ42" s="49"/>
      <c r="XFA42" s="49"/>
      <c r="XFB42" s="49"/>
      <c r="XFC42" s="49"/>
      <c r="XFD42" s="49"/>
    </row>
    <row r="43" s="15" customFormat="1" customHeight="1" spans="1:16384">
      <c r="A43" s="27" t="str">
        <f ca="1">IF(B43=0,"",COUNTA($B$3:$B42))</f>
        <v/>
      </c>
      <c r="B43" s="28">
        <f ca="1">INDIRECT("员工信息表!B"&amp;COUNTA($B$3:$B42)+2)</f>
        <v>0</v>
      </c>
      <c r="C43" s="28"/>
      <c r="D43" s="28">
        <f>(COUNTIF($L43:$AP43,"出勤")+COUNTIF($L44:$AP44,"出勤"))*0.5</f>
        <v>0</v>
      </c>
      <c r="E43" s="28">
        <f>(COUNTIF($L43:$AP43,"事假")+COUNTIF($L44:$AP44,"事假"))*0.5</f>
        <v>0</v>
      </c>
      <c r="F43" s="28">
        <f>(COUNTIF($L43:$AP43,"病假")+COUNTIF($L44:$AP44,"病假"))*0.5</f>
        <v>0</v>
      </c>
      <c r="G43" s="28">
        <f>(COUNTIF($L43:$AP43,"休假")+COUNTIF($L44:$AP44,"休假"))*0.5</f>
        <v>0</v>
      </c>
      <c r="H43" s="28">
        <f>(COUNTIF($L43:$AP43,"缺勤")+COUNTIF($L44:$AP44,"缺勤"))*0.5</f>
        <v>0</v>
      </c>
      <c r="I43" s="28">
        <f>(COUNTIF($L43:$AP43,"放假")+COUNTIF($L44:$AP44,"放假"))*0.5</f>
        <v>0</v>
      </c>
      <c r="J43" s="36">
        <f>(SUM(L45:AP45))/$AO$2</f>
        <v>0</v>
      </c>
      <c r="K43" s="37" t="str">
        <f ca="1">IF(A43="","",IF(MOD(ROW(),3)=1,"上午",IF(MOD(ROW(),3)=2,"下午","加班")))</f>
        <v/>
      </c>
      <c r="L43" s="38"/>
      <c r="M43" s="38"/>
      <c r="N43" s="38"/>
      <c r="O43" s="38"/>
      <c r="P43" s="38"/>
      <c r="Q43" s="38"/>
      <c r="R43" s="38"/>
      <c r="S43" s="38"/>
      <c r="T43" s="38"/>
      <c r="U43" s="38"/>
      <c r="V43" s="38"/>
      <c r="W43" s="38"/>
      <c r="X43" s="38"/>
      <c r="Y43" s="38"/>
      <c r="Z43" s="38"/>
      <c r="AA43" s="38"/>
      <c r="AB43" s="38"/>
      <c r="AC43" s="38"/>
      <c r="AD43" s="38"/>
      <c r="AE43" s="38"/>
      <c r="AF43" s="38"/>
      <c r="AG43" s="38"/>
      <c r="AH43" s="38"/>
      <c r="AI43" s="38"/>
      <c r="AJ43" s="38"/>
      <c r="AK43" s="38"/>
      <c r="AL43" s="38"/>
      <c r="AM43" s="38"/>
      <c r="AN43" s="38"/>
      <c r="AO43" s="38"/>
      <c r="AP43" s="46"/>
      <c r="XED43" s="49"/>
      <c r="XEE43" s="49"/>
      <c r="XEF43" s="49"/>
      <c r="XEG43" s="49"/>
      <c r="XEH43" s="49"/>
      <c r="XEI43" s="49"/>
      <c r="XEJ43" s="49"/>
      <c r="XEK43" s="49"/>
      <c r="XEL43" s="49"/>
      <c r="XEM43" s="49"/>
      <c r="XEN43" s="49"/>
      <c r="XEO43" s="49"/>
      <c r="XEP43" s="49"/>
      <c r="XEQ43" s="49"/>
      <c r="XER43" s="49"/>
      <c r="XES43" s="49"/>
      <c r="XET43" s="49"/>
      <c r="XEU43" s="49"/>
      <c r="XEV43" s="49"/>
      <c r="XEW43" s="49"/>
      <c r="XEX43" s="49"/>
      <c r="XEY43" s="49"/>
      <c r="XEZ43" s="49"/>
      <c r="XFA43" s="49"/>
      <c r="XFB43" s="49"/>
      <c r="XFC43" s="49"/>
      <c r="XFD43" s="49"/>
    </row>
    <row r="44" s="15" customFormat="1" customHeight="1" spans="1:16384">
      <c r="A44" s="27"/>
      <c r="B44" s="28"/>
      <c r="C44" s="28"/>
      <c r="D44" s="28"/>
      <c r="E44" s="28"/>
      <c r="F44" s="28"/>
      <c r="G44" s="28"/>
      <c r="H44" s="28"/>
      <c r="I44" s="28"/>
      <c r="J44" s="36"/>
      <c r="K44" s="39" t="str">
        <f ca="1">IF(A43="","",IF(MOD(ROW(),3)=1,"上午",IF(MOD(ROW(),3)=2,"下午","加班")))</f>
        <v/>
      </c>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7"/>
      <c r="XED44" s="49"/>
      <c r="XEE44" s="49"/>
      <c r="XEF44" s="49"/>
      <c r="XEG44" s="49"/>
      <c r="XEH44" s="49"/>
      <c r="XEI44" s="49"/>
      <c r="XEJ44" s="49"/>
      <c r="XEK44" s="49"/>
      <c r="XEL44" s="49"/>
      <c r="XEM44" s="49"/>
      <c r="XEN44" s="49"/>
      <c r="XEO44" s="49"/>
      <c r="XEP44" s="49"/>
      <c r="XEQ44" s="49"/>
      <c r="XER44" s="49"/>
      <c r="XES44" s="49"/>
      <c r="XET44" s="49"/>
      <c r="XEU44" s="49"/>
      <c r="XEV44" s="49"/>
      <c r="XEW44" s="49"/>
      <c r="XEX44" s="49"/>
      <c r="XEY44" s="49"/>
      <c r="XEZ44" s="49"/>
      <c r="XFA44" s="49"/>
      <c r="XFB44" s="49"/>
      <c r="XFC44" s="49"/>
      <c r="XFD44" s="49"/>
    </row>
    <row r="45" s="15" customFormat="1" customHeight="1" spans="1:16384">
      <c r="A45" s="27"/>
      <c r="B45" s="28"/>
      <c r="C45" s="28"/>
      <c r="D45" s="28"/>
      <c r="E45" s="28"/>
      <c r="F45" s="28"/>
      <c r="G45" s="28"/>
      <c r="H45" s="28"/>
      <c r="I45" s="28"/>
      <c r="J45" s="36"/>
      <c r="K45" s="41" t="str">
        <f ca="1">IF(A43="","",IF(MOD(ROW(),3)=1,"上午",IF(MOD(ROW(),3)=2,"下午","加班")))</f>
        <v/>
      </c>
      <c r="L45" s="42"/>
      <c r="M45" s="42"/>
      <c r="N45" s="42"/>
      <c r="O45" s="42"/>
      <c r="P45" s="42"/>
      <c r="Q45" s="42"/>
      <c r="R45" s="42"/>
      <c r="S45" s="42"/>
      <c r="T45" s="42"/>
      <c r="U45" s="42"/>
      <c r="V45" s="42"/>
      <c r="W45" s="42"/>
      <c r="X45" s="42"/>
      <c r="Y45" s="42"/>
      <c r="Z45" s="42"/>
      <c r="AA45" s="42"/>
      <c r="AB45" s="42"/>
      <c r="AC45" s="42"/>
      <c r="AD45" s="42"/>
      <c r="AE45" s="42"/>
      <c r="AF45" s="42"/>
      <c r="AG45" s="42"/>
      <c r="AH45" s="42"/>
      <c r="AI45" s="42"/>
      <c r="AJ45" s="42"/>
      <c r="AK45" s="42"/>
      <c r="AL45" s="42"/>
      <c r="AM45" s="42"/>
      <c r="AN45" s="42"/>
      <c r="AO45" s="42"/>
      <c r="AP45" s="48"/>
      <c r="XED45" s="49"/>
      <c r="XEE45" s="49"/>
      <c r="XEF45" s="49"/>
      <c r="XEG45" s="49"/>
      <c r="XEH45" s="49"/>
      <c r="XEI45" s="49"/>
      <c r="XEJ45" s="49"/>
      <c r="XEK45" s="49"/>
      <c r="XEL45" s="49"/>
      <c r="XEM45" s="49"/>
      <c r="XEN45" s="49"/>
      <c r="XEO45" s="49"/>
      <c r="XEP45" s="49"/>
      <c r="XEQ45" s="49"/>
      <c r="XER45" s="49"/>
      <c r="XES45" s="49"/>
      <c r="XET45" s="49"/>
      <c r="XEU45" s="49"/>
      <c r="XEV45" s="49"/>
      <c r="XEW45" s="49"/>
      <c r="XEX45" s="49"/>
      <c r="XEY45" s="49"/>
      <c r="XEZ45" s="49"/>
      <c r="XFA45" s="49"/>
      <c r="XFB45" s="49"/>
      <c r="XFC45" s="49"/>
      <c r="XFD45" s="49"/>
    </row>
    <row r="46" s="15" customFormat="1" customHeight="1" spans="1:16384">
      <c r="A46" s="27" t="str">
        <f ca="1">IF(B46=0,"",COUNTA($B$3:$B45))</f>
        <v/>
      </c>
      <c r="B46" s="28">
        <f ca="1">INDIRECT("员工信息表!B"&amp;COUNTA($B$3:$B45)+2)</f>
        <v>0</v>
      </c>
      <c r="C46" s="28"/>
      <c r="D46" s="28">
        <f>(COUNTIF($L46:$AP46,"出勤")+COUNTIF($L47:$AP47,"出勤"))*0.5</f>
        <v>0</v>
      </c>
      <c r="E46" s="28">
        <f>(COUNTIF($L46:$AP46,"事假")+COUNTIF($L47:$AP47,"事假"))*0.5</f>
        <v>0</v>
      </c>
      <c r="F46" s="28">
        <f>(COUNTIF($L46:$AP46,"病假")+COUNTIF($L47:$AP47,"病假"))*0.5</f>
        <v>0</v>
      </c>
      <c r="G46" s="28">
        <f>(COUNTIF($L46:$AP46,"休假")+COUNTIF($L47:$AP47,"休假"))*0.5</f>
        <v>0</v>
      </c>
      <c r="H46" s="28">
        <f>(COUNTIF($L46:$AP46,"缺勤")+COUNTIF($L47:$AP47,"缺勤"))*0.5</f>
        <v>0</v>
      </c>
      <c r="I46" s="28">
        <f>(COUNTIF($L46:$AP46,"放假")+COUNTIF($L47:$AP47,"放假"))*0.5</f>
        <v>0</v>
      </c>
      <c r="J46" s="36">
        <f>(SUM(L48:AP48))/$AO$2</f>
        <v>0</v>
      </c>
      <c r="K46" s="37" t="str">
        <f ca="1">IF(A46="","",IF(MOD(ROW(),3)=1,"上午",IF(MOD(ROW(),3)=2,"下午","加班")))</f>
        <v/>
      </c>
      <c r="L46" s="38"/>
      <c r="M46" s="38"/>
      <c r="N46" s="38"/>
      <c r="O46" s="38"/>
      <c r="P46" s="38"/>
      <c r="Q46" s="38"/>
      <c r="R46" s="38"/>
      <c r="S46" s="38"/>
      <c r="T46" s="38"/>
      <c r="U46" s="38"/>
      <c r="V46" s="38"/>
      <c r="W46" s="38"/>
      <c r="X46" s="38"/>
      <c r="Y46" s="38"/>
      <c r="Z46" s="38"/>
      <c r="AA46" s="38"/>
      <c r="AB46" s="38"/>
      <c r="AC46" s="38"/>
      <c r="AD46" s="38"/>
      <c r="AE46" s="38"/>
      <c r="AF46" s="38"/>
      <c r="AG46" s="38"/>
      <c r="AH46" s="38"/>
      <c r="AI46" s="38"/>
      <c r="AJ46" s="38"/>
      <c r="AK46" s="38"/>
      <c r="AL46" s="38"/>
      <c r="AM46" s="38"/>
      <c r="AN46" s="38"/>
      <c r="AO46" s="38"/>
      <c r="AP46" s="46"/>
      <c r="XED46" s="49"/>
      <c r="XEE46" s="49"/>
      <c r="XEF46" s="49"/>
      <c r="XEG46" s="49"/>
      <c r="XEH46" s="49"/>
      <c r="XEI46" s="49"/>
      <c r="XEJ46" s="49"/>
      <c r="XEK46" s="49"/>
      <c r="XEL46" s="49"/>
      <c r="XEM46" s="49"/>
      <c r="XEN46" s="49"/>
      <c r="XEO46" s="49"/>
      <c r="XEP46" s="49"/>
      <c r="XEQ46" s="49"/>
      <c r="XER46" s="49"/>
      <c r="XES46" s="49"/>
      <c r="XET46" s="49"/>
      <c r="XEU46" s="49"/>
      <c r="XEV46" s="49"/>
      <c r="XEW46" s="49"/>
      <c r="XEX46" s="49"/>
      <c r="XEY46" s="49"/>
      <c r="XEZ46" s="49"/>
      <c r="XFA46" s="49"/>
      <c r="XFB46" s="49"/>
      <c r="XFC46" s="49"/>
      <c r="XFD46" s="49"/>
    </row>
    <row r="47" s="15" customFormat="1" customHeight="1" spans="1:16384">
      <c r="A47" s="27"/>
      <c r="B47" s="28"/>
      <c r="C47" s="28"/>
      <c r="D47" s="28"/>
      <c r="E47" s="28"/>
      <c r="F47" s="28"/>
      <c r="G47" s="28"/>
      <c r="H47" s="28"/>
      <c r="I47" s="28"/>
      <c r="J47" s="36"/>
      <c r="K47" s="39" t="str">
        <f ca="1">IF(A46="","",IF(MOD(ROW(),3)=1,"上午",IF(MOD(ROW(),3)=2,"下午","加班")))</f>
        <v/>
      </c>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7"/>
      <c r="XED47" s="49"/>
      <c r="XEE47" s="49"/>
      <c r="XEF47" s="49"/>
      <c r="XEG47" s="49"/>
      <c r="XEH47" s="49"/>
      <c r="XEI47" s="49"/>
      <c r="XEJ47" s="49"/>
      <c r="XEK47" s="49"/>
      <c r="XEL47" s="49"/>
      <c r="XEM47" s="49"/>
      <c r="XEN47" s="49"/>
      <c r="XEO47" s="49"/>
      <c r="XEP47" s="49"/>
      <c r="XEQ47" s="49"/>
      <c r="XER47" s="49"/>
      <c r="XES47" s="49"/>
      <c r="XET47" s="49"/>
      <c r="XEU47" s="49"/>
      <c r="XEV47" s="49"/>
      <c r="XEW47" s="49"/>
      <c r="XEX47" s="49"/>
      <c r="XEY47" s="49"/>
      <c r="XEZ47" s="49"/>
      <c r="XFA47" s="49"/>
      <c r="XFB47" s="49"/>
      <c r="XFC47" s="49"/>
      <c r="XFD47" s="49"/>
    </row>
    <row r="48" s="15" customFormat="1" customHeight="1" spans="1:16384">
      <c r="A48" s="27"/>
      <c r="B48" s="28"/>
      <c r="C48" s="28"/>
      <c r="D48" s="28"/>
      <c r="E48" s="28"/>
      <c r="F48" s="28"/>
      <c r="G48" s="28"/>
      <c r="H48" s="28"/>
      <c r="I48" s="28"/>
      <c r="J48" s="36"/>
      <c r="K48" s="41" t="str">
        <f ca="1">IF(A46="","",IF(MOD(ROW(),3)=1,"上午",IF(MOD(ROW(),3)=2,"下午","加班")))</f>
        <v/>
      </c>
      <c r="L48" s="42"/>
      <c r="M48" s="42"/>
      <c r="N48" s="42"/>
      <c r="O48" s="42"/>
      <c r="P48" s="42"/>
      <c r="Q48" s="42"/>
      <c r="R48" s="42"/>
      <c r="S48" s="42"/>
      <c r="T48" s="42"/>
      <c r="U48" s="42"/>
      <c r="V48" s="42"/>
      <c r="W48" s="42"/>
      <c r="X48" s="42"/>
      <c r="Y48" s="42"/>
      <c r="Z48" s="42"/>
      <c r="AA48" s="42"/>
      <c r="AB48" s="42"/>
      <c r="AC48" s="42"/>
      <c r="AD48" s="42"/>
      <c r="AE48" s="42"/>
      <c r="AF48" s="42"/>
      <c r="AG48" s="42"/>
      <c r="AH48" s="42"/>
      <c r="AI48" s="42"/>
      <c r="AJ48" s="42"/>
      <c r="AK48" s="42"/>
      <c r="AL48" s="42"/>
      <c r="AM48" s="42"/>
      <c r="AN48" s="42"/>
      <c r="AO48" s="42"/>
      <c r="AP48" s="48"/>
      <c r="XED48" s="49"/>
      <c r="XEE48" s="49"/>
      <c r="XEF48" s="49"/>
      <c r="XEG48" s="49"/>
      <c r="XEH48" s="49"/>
      <c r="XEI48" s="49"/>
      <c r="XEJ48" s="49"/>
      <c r="XEK48" s="49"/>
      <c r="XEL48" s="49"/>
      <c r="XEM48" s="49"/>
      <c r="XEN48" s="49"/>
      <c r="XEO48" s="49"/>
      <c r="XEP48" s="49"/>
      <c r="XEQ48" s="49"/>
      <c r="XER48" s="49"/>
      <c r="XES48" s="49"/>
      <c r="XET48" s="49"/>
      <c r="XEU48" s="49"/>
      <c r="XEV48" s="49"/>
      <c r="XEW48" s="49"/>
      <c r="XEX48" s="49"/>
      <c r="XEY48" s="49"/>
      <c r="XEZ48" s="49"/>
      <c r="XFA48" s="49"/>
      <c r="XFB48" s="49"/>
      <c r="XFC48" s="49"/>
      <c r="XFD48" s="49"/>
    </row>
    <row r="49" s="15" customFormat="1" customHeight="1" spans="1:16384">
      <c r="A49" s="27" t="str">
        <f ca="1">IF(B49=0,"",COUNTA($B$3:$B48))</f>
        <v/>
      </c>
      <c r="B49" s="28">
        <f ca="1">INDIRECT("员工信息表!B"&amp;COUNTA($B$3:$B48)+2)</f>
        <v>0</v>
      </c>
      <c r="C49" s="28"/>
      <c r="D49" s="28">
        <f>(COUNTIF($L49:$AP49,"出勤")+COUNTIF($L50:$AP50,"出勤"))*0.5</f>
        <v>0</v>
      </c>
      <c r="E49" s="28">
        <f>(COUNTIF($L49:$AP49,"事假")+COUNTIF($L50:$AP50,"事假"))*0.5</f>
        <v>0</v>
      </c>
      <c r="F49" s="28">
        <f>(COUNTIF($L49:$AP49,"病假")+COUNTIF($L50:$AP50,"病假"))*0.5</f>
        <v>0</v>
      </c>
      <c r="G49" s="28">
        <f>(COUNTIF($L49:$AP49,"休假")+COUNTIF($L50:$AP50,"休假"))*0.5</f>
        <v>0</v>
      </c>
      <c r="H49" s="28">
        <f>(COUNTIF($L49:$AP49,"缺勤")+COUNTIF($L50:$AP50,"缺勤"))*0.5</f>
        <v>0</v>
      </c>
      <c r="I49" s="28">
        <f>(COUNTIF($L49:$AP49,"放假")+COUNTIF($L50:$AP50,"放假"))*0.5</f>
        <v>0</v>
      </c>
      <c r="J49" s="36">
        <f>(SUM(L51:AP51))/$AO$2</f>
        <v>0</v>
      </c>
      <c r="K49" s="37" t="str">
        <f ca="1">IF(A49="","",IF(MOD(ROW(),3)=1,"上午",IF(MOD(ROW(),3)=2,"下午","加班")))</f>
        <v/>
      </c>
      <c r="L49" s="38"/>
      <c r="M49" s="38"/>
      <c r="N49" s="38"/>
      <c r="O49" s="38"/>
      <c r="P49" s="38"/>
      <c r="Q49" s="38"/>
      <c r="R49" s="38"/>
      <c r="S49" s="38"/>
      <c r="T49" s="38"/>
      <c r="U49" s="38"/>
      <c r="V49" s="38"/>
      <c r="W49" s="38"/>
      <c r="X49" s="38"/>
      <c r="Y49" s="38"/>
      <c r="Z49" s="38"/>
      <c r="AA49" s="38"/>
      <c r="AB49" s="38"/>
      <c r="AC49" s="38"/>
      <c r="AD49" s="38"/>
      <c r="AE49" s="38"/>
      <c r="AF49" s="38"/>
      <c r="AG49" s="38"/>
      <c r="AH49" s="38"/>
      <c r="AI49" s="38"/>
      <c r="AJ49" s="38"/>
      <c r="AK49" s="38"/>
      <c r="AL49" s="38"/>
      <c r="AM49" s="38"/>
      <c r="AN49" s="38"/>
      <c r="AO49" s="38"/>
      <c r="AP49" s="46"/>
      <c r="XED49" s="49"/>
      <c r="XEE49" s="49"/>
      <c r="XEF49" s="49"/>
      <c r="XEG49" s="49"/>
      <c r="XEH49" s="49"/>
      <c r="XEI49" s="49"/>
      <c r="XEJ49" s="49"/>
      <c r="XEK49" s="49"/>
      <c r="XEL49" s="49"/>
      <c r="XEM49" s="49"/>
      <c r="XEN49" s="49"/>
      <c r="XEO49" s="49"/>
      <c r="XEP49" s="49"/>
      <c r="XEQ49" s="49"/>
      <c r="XER49" s="49"/>
      <c r="XES49" s="49"/>
      <c r="XET49" s="49"/>
      <c r="XEU49" s="49"/>
      <c r="XEV49" s="49"/>
      <c r="XEW49" s="49"/>
      <c r="XEX49" s="49"/>
      <c r="XEY49" s="49"/>
      <c r="XEZ49" s="49"/>
      <c r="XFA49" s="49"/>
      <c r="XFB49" s="49"/>
      <c r="XFC49" s="49"/>
      <c r="XFD49" s="49"/>
    </row>
    <row r="50" s="15" customFormat="1" customHeight="1" spans="1:16384">
      <c r="A50" s="27"/>
      <c r="B50" s="28"/>
      <c r="C50" s="28"/>
      <c r="D50" s="28"/>
      <c r="E50" s="28"/>
      <c r="F50" s="28"/>
      <c r="G50" s="28"/>
      <c r="H50" s="28"/>
      <c r="I50" s="28"/>
      <c r="J50" s="36"/>
      <c r="K50" s="39" t="str">
        <f ca="1">IF(A49="","",IF(MOD(ROW(),3)=1,"上午",IF(MOD(ROW(),3)=2,"下午","加班")))</f>
        <v/>
      </c>
      <c r="L50" s="40"/>
      <c r="M50" s="40"/>
      <c r="N50" s="40"/>
      <c r="O50" s="40"/>
      <c r="P50" s="40"/>
      <c r="Q50" s="40"/>
      <c r="R50" s="40"/>
      <c r="S50" s="40"/>
      <c r="T50" s="40"/>
      <c r="U50" s="40"/>
      <c r="V50" s="40"/>
      <c r="W50" s="40"/>
      <c r="X50" s="40"/>
      <c r="Y50" s="40"/>
      <c r="Z50" s="40"/>
      <c r="AA50" s="40"/>
      <c r="AB50" s="40"/>
      <c r="AC50" s="40"/>
      <c r="AD50" s="40"/>
      <c r="AE50" s="40"/>
      <c r="AF50" s="40"/>
      <c r="AG50" s="40"/>
      <c r="AH50" s="40"/>
      <c r="AI50" s="40"/>
      <c r="AJ50" s="40"/>
      <c r="AK50" s="40"/>
      <c r="AL50" s="40"/>
      <c r="AM50" s="40"/>
      <c r="AN50" s="40"/>
      <c r="AO50" s="40"/>
      <c r="AP50" s="47"/>
      <c r="XED50" s="49"/>
      <c r="XEE50" s="49"/>
      <c r="XEF50" s="49"/>
      <c r="XEG50" s="49"/>
      <c r="XEH50" s="49"/>
      <c r="XEI50" s="49"/>
      <c r="XEJ50" s="49"/>
      <c r="XEK50" s="49"/>
      <c r="XEL50" s="49"/>
      <c r="XEM50" s="49"/>
      <c r="XEN50" s="49"/>
      <c r="XEO50" s="49"/>
      <c r="XEP50" s="49"/>
      <c r="XEQ50" s="49"/>
      <c r="XER50" s="49"/>
      <c r="XES50" s="49"/>
      <c r="XET50" s="49"/>
      <c r="XEU50" s="49"/>
      <c r="XEV50" s="49"/>
      <c r="XEW50" s="49"/>
      <c r="XEX50" s="49"/>
      <c r="XEY50" s="49"/>
      <c r="XEZ50" s="49"/>
      <c r="XFA50" s="49"/>
      <c r="XFB50" s="49"/>
      <c r="XFC50" s="49"/>
      <c r="XFD50" s="49"/>
    </row>
    <row r="51" s="15" customFormat="1" customHeight="1" spans="1:16384">
      <c r="A51" s="27"/>
      <c r="B51" s="28"/>
      <c r="C51" s="28"/>
      <c r="D51" s="28"/>
      <c r="E51" s="28"/>
      <c r="F51" s="28"/>
      <c r="G51" s="28"/>
      <c r="H51" s="28"/>
      <c r="I51" s="28"/>
      <c r="J51" s="36"/>
      <c r="K51" s="41" t="str">
        <f ca="1">IF(A49="","",IF(MOD(ROW(),3)=1,"上午",IF(MOD(ROW(),3)=2,"下午","加班")))</f>
        <v/>
      </c>
      <c r="L51" s="42"/>
      <c r="M51" s="42"/>
      <c r="N51" s="42"/>
      <c r="O51" s="42"/>
      <c r="P51" s="42"/>
      <c r="Q51" s="42"/>
      <c r="R51" s="42"/>
      <c r="S51" s="42"/>
      <c r="T51" s="42"/>
      <c r="U51" s="42"/>
      <c r="V51" s="42"/>
      <c r="W51" s="42"/>
      <c r="X51" s="42"/>
      <c r="Y51" s="42"/>
      <c r="Z51" s="42"/>
      <c r="AA51" s="42"/>
      <c r="AB51" s="42"/>
      <c r="AC51" s="42"/>
      <c r="AD51" s="42"/>
      <c r="AE51" s="42"/>
      <c r="AF51" s="42"/>
      <c r="AG51" s="42"/>
      <c r="AH51" s="42"/>
      <c r="AI51" s="42"/>
      <c r="AJ51" s="42"/>
      <c r="AK51" s="42"/>
      <c r="AL51" s="42"/>
      <c r="AM51" s="42"/>
      <c r="AN51" s="42"/>
      <c r="AO51" s="42"/>
      <c r="AP51" s="48"/>
      <c r="XED51" s="49"/>
      <c r="XEE51" s="49"/>
      <c r="XEF51" s="49"/>
      <c r="XEG51" s="49"/>
      <c r="XEH51" s="49"/>
      <c r="XEI51" s="49"/>
      <c r="XEJ51" s="49"/>
      <c r="XEK51" s="49"/>
      <c r="XEL51" s="49"/>
      <c r="XEM51" s="49"/>
      <c r="XEN51" s="49"/>
      <c r="XEO51" s="49"/>
      <c r="XEP51" s="49"/>
      <c r="XEQ51" s="49"/>
      <c r="XER51" s="49"/>
      <c r="XES51" s="49"/>
      <c r="XET51" s="49"/>
      <c r="XEU51" s="49"/>
      <c r="XEV51" s="49"/>
      <c r="XEW51" s="49"/>
      <c r="XEX51" s="49"/>
      <c r="XEY51" s="49"/>
      <c r="XEZ51" s="49"/>
      <c r="XFA51" s="49"/>
      <c r="XFB51" s="49"/>
      <c r="XFC51" s="49"/>
      <c r="XFD51" s="49"/>
    </row>
    <row r="52" s="15" customFormat="1" customHeight="1" spans="1:16384">
      <c r="A52" s="27" t="str">
        <f ca="1">IF(B52=0,"",COUNTA($B$3:$B51))</f>
        <v/>
      </c>
      <c r="B52" s="28">
        <f ca="1">INDIRECT("员工信息表!B"&amp;COUNTA($B$3:$B51)+2)</f>
        <v>0</v>
      </c>
      <c r="C52" s="28"/>
      <c r="D52" s="28">
        <f>(COUNTIF($L52:$AP52,"出勤")+COUNTIF($L53:$AP53,"出勤"))*0.5</f>
        <v>0</v>
      </c>
      <c r="E52" s="28">
        <f>(COUNTIF($L52:$AP52,"事假")+COUNTIF($L53:$AP53,"事假"))*0.5</f>
        <v>0</v>
      </c>
      <c r="F52" s="28">
        <f>(COUNTIF($L52:$AP52,"病假")+COUNTIF($L53:$AP53,"病假"))*0.5</f>
        <v>0</v>
      </c>
      <c r="G52" s="28">
        <f>(COUNTIF($L52:$AP52,"休假")+COUNTIF($L53:$AP53,"休假"))*0.5</f>
        <v>0</v>
      </c>
      <c r="H52" s="28">
        <f>(COUNTIF($L52:$AP52,"缺勤")+COUNTIF($L53:$AP53,"缺勤"))*0.5</f>
        <v>0</v>
      </c>
      <c r="I52" s="28">
        <f>(COUNTIF($L52:$AP52,"放假")+COUNTIF($L53:$AP53,"放假"))*0.5</f>
        <v>0</v>
      </c>
      <c r="J52" s="36">
        <f>(SUM(L54:AP54))/$AO$2</f>
        <v>0</v>
      </c>
      <c r="K52" s="37" t="str">
        <f ca="1">IF(A52="","",IF(MOD(ROW(),3)=1,"上午",IF(MOD(ROW(),3)=2,"下午","加班")))</f>
        <v/>
      </c>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46"/>
      <c r="XED52" s="49"/>
      <c r="XEE52" s="49"/>
      <c r="XEF52" s="49"/>
      <c r="XEG52" s="49"/>
      <c r="XEH52" s="49"/>
      <c r="XEI52" s="49"/>
      <c r="XEJ52" s="49"/>
      <c r="XEK52" s="49"/>
      <c r="XEL52" s="49"/>
      <c r="XEM52" s="49"/>
      <c r="XEN52" s="49"/>
      <c r="XEO52" s="49"/>
      <c r="XEP52" s="49"/>
      <c r="XEQ52" s="49"/>
      <c r="XER52" s="49"/>
      <c r="XES52" s="49"/>
      <c r="XET52" s="49"/>
      <c r="XEU52" s="49"/>
      <c r="XEV52" s="49"/>
      <c r="XEW52" s="49"/>
      <c r="XEX52" s="49"/>
      <c r="XEY52" s="49"/>
      <c r="XEZ52" s="49"/>
      <c r="XFA52" s="49"/>
      <c r="XFB52" s="49"/>
      <c r="XFC52" s="49"/>
      <c r="XFD52" s="49"/>
    </row>
    <row r="53" s="15" customFormat="1" customHeight="1" spans="1:16384">
      <c r="A53" s="27"/>
      <c r="B53" s="28"/>
      <c r="C53" s="28"/>
      <c r="D53" s="28"/>
      <c r="E53" s="28"/>
      <c r="F53" s="28"/>
      <c r="G53" s="28"/>
      <c r="H53" s="28"/>
      <c r="I53" s="28"/>
      <c r="J53" s="36"/>
      <c r="K53" s="39" t="str">
        <f ca="1">IF(A52="","",IF(MOD(ROW(),3)=1,"上午",IF(MOD(ROW(),3)=2,"下午","加班")))</f>
        <v/>
      </c>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7"/>
      <c r="XED53" s="49"/>
      <c r="XEE53" s="49"/>
      <c r="XEF53" s="49"/>
      <c r="XEG53" s="49"/>
      <c r="XEH53" s="49"/>
      <c r="XEI53" s="49"/>
      <c r="XEJ53" s="49"/>
      <c r="XEK53" s="49"/>
      <c r="XEL53" s="49"/>
      <c r="XEM53" s="49"/>
      <c r="XEN53" s="49"/>
      <c r="XEO53" s="49"/>
      <c r="XEP53" s="49"/>
      <c r="XEQ53" s="49"/>
      <c r="XER53" s="49"/>
      <c r="XES53" s="49"/>
      <c r="XET53" s="49"/>
      <c r="XEU53" s="49"/>
      <c r="XEV53" s="49"/>
      <c r="XEW53" s="49"/>
      <c r="XEX53" s="49"/>
      <c r="XEY53" s="49"/>
      <c r="XEZ53" s="49"/>
      <c r="XFA53" s="49"/>
      <c r="XFB53" s="49"/>
      <c r="XFC53" s="49"/>
      <c r="XFD53" s="49"/>
    </row>
    <row r="54" s="15" customFormat="1" customHeight="1" spans="1:16384">
      <c r="A54" s="27"/>
      <c r="B54" s="28"/>
      <c r="C54" s="28"/>
      <c r="D54" s="28"/>
      <c r="E54" s="28"/>
      <c r="F54" s="28"/>
      <c r="G54" s="28"/>
      <c r="H54" s="28"/>
      <c r="I54" s="28"/>
      <c r="J54" s="36"/>
      <c r="K54" s="41" t="str">
        <f ca="1">IF(A52="","",IF(MOD(ROW(),3)=1,"上午",IF(MOD(ROW(),3)=2,"下午","加班")))</f>
        <v/>
      </c>
      <c r="L54" s="42"/>
      <c r="M54" s="42"/>
      <c r="N54" s="42"/>
      <c r="O54" s="42"/>
      <c r="P54" s="42"/>
      <c r="Q54" s="42"/>
      <c r="R54" s="42"/>
      <c r="S54" s="42"/>
      <c r="T54" s="42"/>
      <c r="U54" s="42"/>
      <c r="V54" s="42"/>
      <c r="W54" s="42"/>
      <c r="X54" s="42"/>
      <c r="Y54" s="42"/>
      <c r="Z54" s="42"/>
      <c r="AA54" s="42"/>
      <c r="AB54" s="42"/>
      <c r="AC54" s="42"/>
      <c r="AD54" s="42"/>
      <c r="AE54" s="42"/>
      <c r="AF54" s="42"/>
      <c r="AG54" s="42"/>
      <c r="AH54" s="42"/>
      <c r="AI54" s="42"/>
      <c r="AJ54" s="42"/>
      <c r="AK54" s="42"/>
      <c r="AL54" s="42"/>
      <c r="AM54" s="42"/>
      <c r="AN54" s="42"/>
      <c r="AO54" s="42"/>
      <c r="AP54" s="48"/>
      <c r="XED54" s="49"/>
      <c r="XEE54" s="49"/>
      <c r="XEF54" s="49"/>
      <c r="XEG54" s="49"/>
      <c r="XEH54" s="49"/>
      <c r="XEI54" s="49"/>
      <c r="XEJ54" s="49"/>
      <c r="XEK54" s="49"/>
      <c r="XEL54" s="49"/>
      <c r="XEM54" s="49"/>
      <c r="XEN54" s="49"/>
      <c r="XEO54" s="49"/>
      <c r="XEP54" s="49"/>
      <c r="XEQ54" s="49"/>
      <c r="XER54" s="49"/>
      <c r="XES54" s="49"/>
      <c r="XET54" s="49"/>
      <c r="XEU54" s="49"/>
      <c r="XEV54" s="49"/>
      <c r="XEW54" s="49"/>
      <c r="XEX54" s="49"/>
      <c r="XEY54" s="49"/>
      <c r="XEZ54" s="49"/>
      <c r="XFA54" s="49"/>
      <c r="XFB54" s="49"/>
      <c r="XFC54" s="49"/>
      <c r="XFD54" s="49"/>
    </row>
    <row r="55" s="15" customFormat="1" customHeight="1" spans="1:16384">
      <c r="A55" s="27" t="str">
        <f ca="1">IF(B55=0,"",COUNTA($B$3:$B54))</f>
        <v/>
      </c>
      <c r="B55" s="28">
        <f ca="1">INDIRECT("员工信息表!B"&amp;COUNTA($B$3:$B54)+2)</f>
        <v>0</v>
      </c>
      <c r="C55" s="28"/>
      <c r="D55" s="28">
        <f>(COUNTIF($L55:$AP55,"出勤")+COUNTIF($L56:$AP56,"出勤"))*0.5</f>
        <v>0</v>
      </c>
      <c r="E55" s="28">
        <f>(COUNTIF($L55:$AP55,"事假")+COUNTIF($L56:$AP56,"事假"))*0.5</f>
        <v>0</v>
      </c>
      <c r="F55" s="28">
        <f>(COUNTIF($L55:$AP55,"病假")+COUNTIF($L56:$AP56,"病假"))*0.5</f>
        <v>0</v>
      </c>
      <c r="G55" s="28">
        <f>(COUNTIF($L55:$AP55,"休假")+COUNTIF($L56:$AP56,"休假"))*0.5</f>
        <v>0</v>
      </c>
      <c r="H55" s="28">
        <f>(COUNTIF($L55:$AP55,"缺勤")+COUNTIF($L56:$AP56,"缺勤"))*0.5</f>
        <v>0</v>
      </c>
      <c r="I55" s="28">
        <f>(COUNTIF($L55:$AP55,"放假")+COUNTIF($L56:$AP56,"放假"))*0.5</f>
        <v>0</v>
      </c>
      <c r="J55" s="36">
        <f>(SUM(L57:AP57))/$AO$2</f>
        <v>0</v>
      </c>
      <c r="K55" s="37" t="str">
        <f ca="1">IF(A55="","",IF(MOD(ROW(),3)=1,"上午",IF(MOD(ROW(),3)=2,"下午","加班")))</f>
        <v/>
      </c>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46"/>
      <c r="XED55" s="49"/>
      <c r="XEE55" s="49"/>
      <c r="XEF55" s="49"/>
      <c r="XEG55" s="49"/>
      <c r="XEH55" s="49"/>
      <c r="XEI55" s="49"/>
      <c r="XEJ55" s="49"/>
      <c r="XEK55" s="49"/>
      <c r="XEL55" s="49"/>
      <c r="XEM55" s="49"/>
      <c r="XEN55" s="49"/>
      <c r="XEO55" s="49"/>
      <c r="XEP55" s="49"/>
      <c r="XEQ55" s="49"/>
      <c r="XER55" s="49"/>
      <c r="XES55" s="49"/>
      <c r="XET55" s="49"/>
      <c r="XEU55" s="49"/>
      <c r="XEV55" s="49"/>
      <c r="XEW55" s="49"/>
      <c r="XEX55" s="49"/>
      <c r="XEY55" s="49"/>
      <c r="XEZ55" s="49"/>
      <c r="XFA55" s="49"/>
      <c r="XFB55" s="49"/>
      <c r="XFC55" s="49"/>
      <c r="XFD55" s="49"/>
    </row>
    <row r="56" s="15" customFormat="1" customHeight="1" spans="1:16384">
      <c r="A56" s="27"/>
      <c r="B56" s="28"/>
      <c r="C56" s="28"/>
      <c r="D56" s="28"/>
      <c r="E56" s="28"/>
      <c r="F56" s="28"/>
      <c r="G56" s="28"/>
      <c r="H56" s="28"/>
      <c r="I56" s="28"/>
      <c r="J56" s="36"/>
      <c r="K56" s="39" t="str">
        <f ca="1">IF(A55="","",IF(MOD(ROW(),3)=1,"上午",IF(MOD(ROW(),3)=2,"下午","加班")))</f>
        <v/>
      </c>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7"/>
      <c r="XED56" s="49"/>
      <c r="XEE56" s="49"/>
      <c r="XEF56" s="49"/>
      <c r="XEG56" s="49"/>
      <c r="XEH56" s="49"/>
      <c r="XEI56" s="49"/>
      <c r="XEJ56" s="49"/>
      <c r="XEK56" s="49"/>
      <c r="XEL56" s="49"/>
      <c r="XEM56" s="49"/>
      <c r="XEN56" s="49"/>
      <c r="XEO56" s="49"/>
      <c r="XEP56" s="49"/>
      <c r="XEQ56" s="49"/>
      <c r="XER56" s="49"/>
      <c r="XES56" s="49"/>
      <c r="XET56" s="49"/>
      <c r="XEU56" s="49"/>
      <c r="XEV56" s="49"/>
      <c r="XEW56" s="49"/>
      <c r="XEX56" s="49"/>
      <c r="XEY56" s="49"/>
      <c r="XEZ56" s="49"/>
      <c r="XFA56" s="49"/>
      <c r="XFB56" s="49"/>
      <c r="XFC56" s="49"/>
      <c r="XFD56" s="49"/>
    </row>
    <row r="57" s="15" customFormat="1" customHeight="1" spans="1:16384">
      <c r="A57" s="27"/>
      <c r="B57" s="28"/>
      <c r="C57" s="28"/>
      <c r="D57" s="28"/>
      <c r="E57" s="28"/>
      <c r="F57" s="28"/>
      <c r="G57" s="28"/>
      <c r="H57" s="28"/>
      <c r="I57" s="28"/>
      <c r="J57" s="36"/>
      <c r="K57" s="41" t="str">
        <f ca="1">IF(A55="","",IF(MOD(ROW(),3)=1,"上午",IF(MOD(ROW(),3)=2,"下午","加班")))</f>
        <v/>
      </c>
      <c r="L57" s="42"/>
      <c r="M57" s="42"/>
      <c r="N57" s="42"/>
      <c r="O57" s="42"/>
      <c r="P57" s="42"/>
      <c r="Q57" s="42"/>
      <c r="R57" s="42"/>
      <c r="S57" s="42"/>
      <c r="T57" s="42"/>
      <c r="U57" s="42"/>
      <c r="V57" s="42"/>
      <c r="W57" s="42"/>
      <c r="X57" s="42"/>
      <c r="Y57" s="42"/>
      <c r="Z57" s="42"/>
      <c r="AA57" s="42"/>
      <c r="AB57" s="42"/>
      <c r="AC57" s="42"/>
      <c r="AD57" s="42"/>
      <c r="AE57" s="42"/>
      <c r="AF57" s="42"/>
      <c r="AG57" s="42"/>
      <c r="AH57" s="42"/>
      <c r="AI57" s="42"/>
      <c r="AJ57" s="42"/>
      <c r="AK57" s="42"/>
      <c r="AL57" s="42"/>
      <c r="AM57" s="42"/>
      <c r="AN57" s="42"/>
      <c r="AO57" s="42"/>
      <c r="AP57" s="48"/>
      <c r="XED57" s="49"/>
      <c r="XEE57" s="49"/>
      <c r="XEF57" s="49"/>
      <c r="XEG57" s="49"/>
      <c r="XEH57" s="49"/>
      <c r="XEI57" s="49"/>
      <c r="XEJ57" s="49"/>
      <c r="XEK57" s="49"/>
      <c r="XEL57" s="49"/>
      <c r="XEM57" s="49"/>
      <c r="XEN57" s="49"/>
      <c r="XEO57" s="49"/>
      <c r="XEP57" s="49"/>
      <c r="XEQ57" s="49"/>
      <c r="XER57" s="49"/>
      <c r="XES57" s="49"/>
      <c r="XET57" s="49"/>
      <c r="XEU57" s="49"/>
      <c r="XEV57" s="49"/>
      <c r="XEW57" s="49"/>
      <c r="XEX57" s="49"/>
      <c r="XEY57" s="49"/>
      <c r="XEZ57" s="49"/>
      <c r="XFA57" s="49"/>
      <c r="XFB57" s="49"/>
      <c r="XFC57" s="49"/>
      <c r="XFD57" s="49"/>
    </row>
    <row r="58" s="15" customFormat="1" customHeight="1" spans="1:16384">
      <c r="A58" s="27" t="str">
        <f ca="1">IF(B58=0,"",COUNTA($B$3:$B57))</f>
        <v/>
      </c>
      <c r="B58" s="28">
        <f ca="1">INDIRECT("员工信息表!B"&amp;COUNTA($B$3:$B57)+2)</f>
        <v>0</v>
      </c>
      <c r="C58" s="28"/>
      <c r="D58" s="28">
        <f>(COUNTIF($L58:$AP58,"出勤")+COUNTIF($L59:$AP59,"出勤"))*0.5</f>
        <v>0</v>
      </c>
      <c r="E58" s="28">
        <f>(COUNTIF($L58:$AP58,"事假")+COUNTIF($L59:$AP59,"事假"))*0.5</f>
        <v>0</v>
      </c>
      <c r="F58" s="28">
        <f>(COUNTIF($L58:$AP58,"病假")+COUNTIF($L59:$AP59,"病假"))*0.5</f>
        <v>0</v>
      </c>
      <c r="G58" s="28">
        <f>(COUNTIF($L58:$AP58,"休假")+COUNTIF($L59:$AP59,"休假"))*0.5</f>
        <v>0</v>
      </c>
      <c r="H58" s="28">
        <f>(COUNTIF($L58:$AP58,"缺勤")+COUNTIF($L59:$AP59,"缺勤"))*0.5</f>
        <v>0</v>
      </c>
      <c r="I58" s="28">
        <f>(COUNTIF($L58:$AP58,"放假")+COUNTIF($L59:$AP59,"放假"))*0.5</f>
        <v>0</v>
      </c>
      <c r="J58" s="36">
        <f>(SUM(L60:AP60))/$AO$2</f>
        <v>0</v>
      </c>
      <c r="K58" s="37" t="str">
        <f ca="1">IF(A58="","",IF(MOD(ROW(),3)=1,"上午",IF(MOD(ROW(),3)=2,"下午","加班")))</f>
        <v/>
      </c>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46"/>
      <c r="XED58" s="49"/>
      <c r="XEE58" s="49"/>
      <c r="XEF58" s="49"/>
      <c r="XEG58" s="49"/>
      <c r="XEH58" s="49"/>
      <c r="XEI58" s="49"/>
      <c r="XEJ58" s="49"/>
      <c r="XEK58" s="49"/>
      <c r="XEL58" s="49"/>
      <c r="XEM58" s="49"/>
      <c r="XEN58" s="49"/>
      <c r="XEO58" s="49"/>
      <c r="XEP58" s="49"/>
      <c r="XEQ58" s="49"/>
      <c r="XER58" s="49"/>
      <c r="XES58" s="49"/>
      <c r="XET58" s="49"/>
      <c r="XEU58" s="49"/>
      <c r="XEV58" s="49"/>
      <c r="XEW58" s="49"/>
      <c r="XEX58" s="49"/>
      <c r="XEY58" s="49"/>
      <c r="XEZ58" s="49"/>
      <c r="XFA58" s="49"/>
      <c r="XFB58" s="49"/>
      <c r="XFC58" s="49"/>
      <c r="XFD58" s="49"/>
    </row>
    <row r="59" s="15" customFormat="1" customHeight="1" spans="1:16384">
      <c r="A59" s="27"/>
      <c r="B59" s="28"/>
      <c r="C59" s="28"/>
      <c r="D59" s="28"/>
      <c r="E59" s="28"/>
      <c r="F59" s="28"/>
      <c r="G59" s="28"/>
      <c r="H59" s="28"/>
      <c r="I59" s="28"/>
      <c r="J59" s="36"/>
      <c r="K59" s="39" t="str">
        <f ca="1">IF(A58="","",IF(MOD(ROW(),3)=1,"上午",IF(MOD(ROW(),3)=2,"下午","加班")))</f>
        <v/>
      </c>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7"/>
      <c r="XED59" s="49"/>
      <c r="XEE59" s="49"/>
      <c r="XEF59" s="49"/>
      <c r="XEG59" s="49"/>
      <c r="XEH59" s="49"/>
      <c r="XEI59" s="49"/>
      <c r="XEJ59" s="49"/>
      <c r="XEK59" s="49"/>
      <c r="XEL59" s="49"/>
      <c r="XEM59" s="49"/>
      <c r="XEN59" s="49"/>
      <c r="XEO59" s="49"/>
      <c r="XEP59" s="49"/>
      <c r="XEQ59" s="49"/>
      <c r="XER59" s="49"/>
      <c r="XES59" s="49"/>
      <c r="XET59" s="49"/>
      <c r="XEU59" s="49"/>
      <c r="XEV59" s="49"/>
      <c r="XEW59" s="49"/>
      <c r="XEX59" s="49"/>
      <c r="XEY59" s="49"/>
      <c r="XEZ59" s="49"/>
      <c r="XFA59" s="49"/>
      <c r="XFB59" s="49"/>
      <c r="XFC59" s="49"/>
      <c r="XFD59" s="49"/>
    </row>
    <row r="60" s="15" customFormat="1" customHeight="1" spans="1:16384">
      <c r="A60" s="27"/>
      <c r="B60" s="28"/>
      <c r="C60" s="28"/>
      <c r="D60" s="28"/>
      <c r="E60" s="28"/>
      <c r="F60" s="28"/>
      <c r="G60" s="28"/>
      <c r="H60" s="28"/>
      <c r="I60" s="28"/>
      <c r="J60" s="36"/>
      <c r="K60" s="41" t="str">
        <f ca="1">IF(A58="","",IF(MOD(ROW(),3)=1,"上午",IF(MOD(ROW(),3)=2,"下午","加班")))</f>
        <v/>
      </c>
      <c r="L60" s="42"/>
      <c r="M60" s="42"/>
      <c r="N60" s="42"/>
      <c r="O60" s="42"/>
      <c r="P60" s="42"/>
      <c r="Q60" s="42"/>
      <c r="R60" s="42"/>
      <c r="S60" s="42"/>
      <c r="T60" s="42"/>
      <c r="U60" s="42"/>
      <c r="V60" s="42"/>
      <c r="W60" s="42"/>
      <c r="X60" s="42"/>
      <c r="Y60" s="42"/>
      <c r="Z60" s="42"/>
      <c r="AA60" s="42"/>
      <c r="AB60" s="42"/>
      <c r="AC60" s="42"/>
      <c r="AD60" s="42"/>
      <c r="AE60" s="42"/>
      <c r="AF60" s="42"/>
      <c r="AG60" s="42"/>
      <c r="AH60" s="42"/>
      <c r="AI60" s="42"/>
      <c r="AJ60" s="42"/>
      <c r="AK60" s="42"/>
      <c r="AL60" s="42"/>
      <c r="AM60" s="42"/>
      <c r="AN60" s="42"/>
      <c r="AO60" s="42"/>
      <c r="AP60" s="48"/>
      <c r="XED60" s="49"/>
      <c r="XEE60" s="49"/>
      <c r="XEF60" s="49"/>
      <c r="XEG60" s="49"/>
      <c r="XEH60" s="49"/>
      <c r="XEI60" s="49"/>
      <c r="XEJ60" s="49"/>
      <c r="XEK60" s="49"/>
      <c r="XEL60" s="49"/>
      <c r="XEM60" s="49"/>
      <c r="XEN60" s="49"/>
      <c r="XEO60" s="49"/>
      <c r="XEP60" s="49"/>
      <c r="XEQ60" s="49"/>
      <c r="XER60" s="49"/>
      <c r="XES60" s="49"/>
      <c r="XET60" s="49"/>
      <c r="XEU60" s="49"/>
      <c r="XEV60" s="49"/>
      <c r="XEW60" s="49"/>
      <c r="XEX60" s="49"/>
      <c r="XEY60" s="49"/>
      <c r="XEZ60" s="49"/>
      <c r="XFA60" s="49"/>
      <c r="XFB60" s="49"/>
      <c r="XFC60" s="49"/>
      <c r="XFD60" s="49"/>
    </row>
    <row r="61" s="15" customFormat="1" customHeight="1" spans="1:16384">
      <c r="A61" s="27" t="str">
        <f ca="1">IF(B61=0,"",COUNTA($B$3:$B60))</f>
        <v/>
      </c>
      <c r="B61" s="28">
        <f ca="1">INDIRECT("员工信息表!B"&amp;COUNTA($B$3:$B60)+2)</f>
        <v>0</v>
      </c>
      <c r="C61" s="28"/>
      <c r="D61" s="28">
        <f>(COUNTIF($L61:$AP61,"出勤")+COUNTIF($L62:$AP62,"出勤"))*0.5</f>
        <v>0</v>
      </c>
      <c r="E61" s="28">
        <f>(COUNTIF($L61:$AP61,"事假")+COUNTIF($L62:$AP62,"事假"))*0.5</f>
        <v>0</v>
      </c>
      <c r="F61" s="28">
        <f>(COUNTIF($L61:$AP61,"病假")+COUNTIF($L62:$AP62,"病假"))*0.5</f>
        <v>0</v>
      </c>
      <c r="G61" s="28">
        <f>(COUNTIF($L61:$AP61,"休假")+COUNTIF($L62:$AP62,"休假"))*0.5</f>
        <v>0</v>
      </c>
      <c r="H61" s="28">
        <f>(COUNTIF($L61:$AP61,"缺勤")+COUNTIF($L62:$AP62,"缺勤"))*0.5</f>
        <v>0</v>
      </c>
      <c r="I61" s="28">
        <f>(COUNTIF($L61:$AP61,"放假")+COUNTIF($L62:$AP62,"放假"))*0.5</f>
        <v>0</v>
      </c>
      <c r="J61" s="36">
        <f>(SUM(L63:AP63))/$AO$2</f>
        <v>0</v>
      </c>
      <c r="K61" s="37" t="str">
        <f ca="1">IF(A61="","",IF(MOD(ROW(),3)=1,"上午",IF(MOD(ROW(),3)=2,"下午","加班")))</f>
        <v/>
      </c>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46"/>
      <c r="XED61" s="49"/>
      <c r="XEE61" s="49"/>
      <c r="XEF61" s="49"/>
      <c r="XEG61" s="49"/>
      <c r="XEH61" s="49"/>
      <c r="XEI61" s="49"/>
      <c r="XEJ61" s="49"/>
      <c r="XEK61" s="49"/>
      <c r="XEL61" s="49"/>
      <c r="XEM61" s="49"/>
      <c r="XEN61" s="49"/>
      <c r="XEO61" s="49"/>
      <c r="XEP61" s="49"/>
      <c r="XEQ61" s="49"/>
      <c r="XER61" s="49"/>
      <c r="XES61" s="49"/>
      <c r="XET61" s="49"/>
      <c r="XEU61" s="49"/>
      <c r="XEV61" s="49"/>
      <c r="XEW61" s="49"/>
      <c r="XEX61" s="49"/>
      <c r="XEY61" s="49"/>
      <c r="XEZ61" s="49"/>
      <c r="XFA61" s="49"/>
      <c r="XFB61" s="49"/>
      <c r="XFC61" s="49"/>
      <c r="XFD61" s="49"/>
    </row>
    <row r="62" s="15" customFormat="1" customHeight="1" spans="1:16384">
      <c r="A62" s="27"/>
      <c r="B62" s="28"/>
      <c r="C62" s="28"/>
      <c r="D62" s="28"/>
      <c r="E62" s="28"/>
      <c r="F62" s="28"/>
      <c r="G62" s="28"/>
      <c r="H62" s="28"/>
      <c r="I62" s="28"/>
      <c r="J62" s="36"/>
      <c r="K62" s="39" t="str">
        <f ca="1">IF(A61="","",IF(MOD(ROW(),3)=1,"上午",IF(MOD(ROW(),3)=2,"下午","加班")))</f>
        <v/>
      </c>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7"/>
      <c r="XED62" s="49"/>
      <c r="XEE62" s="49"/>
      <c r="XEF62" s="49"/>
      <c r="XEG62" s="49"/>
      <c r="XEH62" s="49"/>
      <c r="XEI62" s="49"/>
      <c r="XEJ62" s="49"/>
      <c r="XEK62" s="49"/>
      <c r="XEL62" s="49"/>
      <c r="XEM62" s="49"/>
      <c r="XEN62" s="49"/>
      <c r="XEO62" s="49"/>
      <c r="XEP62" s="49"/>
      <c r="XEQ62" s="49"/>
      <c r="XER62" s="49"/>
      <c r="XES62" s="49"/>
      <c r="XET62" s="49"/>
      <c r="XEU62" s="49"/>
      <c r="XEV62" s="49"/>
      <c r="XEW62" s="49"/>
      <c r="XEX62" s="49"/>
      <c r="XEY62" s="49"/>
      <c r="XEZ62" s="49"/>
      <c r="XFA62" s="49"/>
      <c r="XFB62" s="49"/>
      <c r="XFC62" s="49"/>
      <c r="XFD62" s="49"/>
    </row>
    <row r="63" s="15" customFormat="1" customHeight="1" spans="1:16384">
      <c r="A63" s="27"/>
      <c r="B63" s="28"/>
      <c r="C63" s="28"/>
      <c r="D63" s="28"/>
      <c r="E63" s="28"/>
      <c r="F63" s="28"/>
      <c r="G63" s="28"/>
      <c r="H63" s="28"/>
      <c r="I63" s="28"/>
      <c r="J63" s="36"/>
      <c r="K63" s="41" t="str">
        <f ca="1">IF(A61="","",IF(MOD(ROW(),3)=1,"上午",IF(MOD(ROW(),3)=2,"下午","加班")))</f>
        <v/>
      </c>
      <c r="L63" s="42"/>
      <c r="M63" s="42"/>
      <c r="N63" s="42"/>
      <c r="O63" s="42"/>
      <c r="P63" s="42"/>
      <c r="Q63" s="42"/>
      <c r="R63" s="42"/>
      <c r="S63" s="42"/>
      <c r="T63" s="42"/>
      <c r="U63" s="42"/>
      <c r="V63" s="42"/>
      <c r="W63" s="42"/>
      <c r="X63" s="42"/>
      <c r="Y63" s="42"/>
      <c r="Z63" s="42"/>
      <c r="AA63" s="42"/>
      <c r="AB63" s="42"/>
      <c r="AC63" s="42"/>
      <c r="AD63" s="42"/>
      <c r="AE63" s="42"/>
      <c r="AF63" s="42"/>
      <c r="AG63" s="42"/>
      <c r="AH63" s="42"/>
      <c r="AI63" s="42"/>
      <c r="AJ63" s="42"/>
      <c r="AK63" s="42"/>
      <c r="AL63" s="42"/>
      <c r="AM63" s="42"/>
      <c r="AN63" s="42"/>
      <c r="AO63" s="42"/>
      <c r="AP63" s="48"/>
      <c r="XED63" s="49"/>
      <c r="XEE63" s="49"/>
      <c r="XEF63" s="49"/>
      <c r="XEG63" s="49"/>
      <c r="XEH63" s="49"/>
      <c r="XEI63" s="49"/>
      <c r="XEJ63" s="49"/>
      <c r="XEK63" s="49"/>
      <c r="XEL63" s="49"/>
      <c r="XEM63" s="49"/>
      <c r="XEN63" s="49"/>
      <c r="XEO63" s="49"/>
      <c r="XEP63" s="49"/>
      <c r="XEQ63" s="49"/>
      <c r="XER63" s="49"/>
      <c r="XES63" s="49"/>
      <c r="XET63" s="49"/>
      <c r="XEU63" s="49"/>
      <c r="XEV63" s="49"/>
      <c r="XEW63" s="49"/>
      <c r="XEX63" s="49"/>
      <c r="XEY63" s="49"/>
      <c r="XEZ63" s="49"/>
      <c r="XFA63" s="49"/>
      <c r="XFB63" s="49"/>
      <c r="XFC63" s="49"/>
      <c r="XFD63" s="49"/>
    </row>
    <row r="64" s="15" customFormat="1" customHeight="1" spans="1:16384">
      <c r="A64" s="27" t="str">
        <f ca="1">IF(B64=0,"",COUNTA($B$3:$B63))</f>
        <v/>
      </c>
      <c r="B64" s="28">
        <f ca="1">INDIRECT("员工信息表!B"&amp;COUNTA($B$3:$B63)+2)</f>
        <v>0</v>
      </c>
      <c r="C64" s="28"/>
      <c r="D64" s="28">
        <f>(COUNTIF($L64:$AP64,"出勤")+COUNTIF($L65:$AP65,"出勤"))*0.5</f>
        <v>0</v>
      </c>
      <c r="E64" s="28">
        <f>(COUNTIF($L64:$AP64,"事假")+COUNTIF($L65:$AP65,"事假"))*0.5</f>
        <v>0</v>
      </c>
      <c r="F64" s="28">
        <f>(COUNTIF($L64:$AP64,"病假")+COUNTIF($L65:$AP65,"病假"))*0.5</f>
        <v>0</v>
      </c>
      <c r="G64" s="28">
        <f>(COUNTIF($L64:$AP64,"休假")+COUNTIF($L65:$AP65,"休假"))*0.5</f>
        <v>0</v>
      </c>
      <c r="H64" s="28">
        <f>(COUNTIF($L64:$AP64,"缺勤")+COUNTIF($L65:$AP65,"缺勤"))*0.5</f>
        <v>0</v>
      </c>
      <c r="I64" s="28">
        <f>(COUNTIF($L64:$AP64,"放假")+COUNTIF($L65:$AP65,"放假"))*0.5</f>
        <v>0</v>
      </c>
      <c r="J64" s="36">
        <f>(SUM(L66:AP66))/$AO$2</f>
        <v>0</v>
      </c>
      <c r="K64" s="37" t="str">
        <f ca="1">IF(A64="","",IF(MOD(ROW(),3)=1,"上午",IF(MOD(ROW(),3)=2,"下午","加班")))</f>
        <v/>
      </c>
      <c r="L64" s="38"/>
      <c r="M64" s="38"/>
      <c r="N64" s="38"/>
      <c r="O64" s="38"/>
      <c r="P64" s="38"/>
      <c r="Q64" s="38"/>
      <c r="R64" s="38"/>
      <c r="S64" s="38"/>
      <c r="T64" s="38"/>
      <c r="U64" s="38"/>
      <c r="V64" s="38"/>
      <c r="W64" s="38"/>
      <c r="X64" s="38"/>
      <c r="Y64" s="38"/>
      <c r="Z64" s="38"/>
      <c r="AA64" s="38"/>
      <c r="AB64" s="38"/>
      <c r="AC64" s="38"/>
      <c r="AD64" s="38"/>
      <c r="AE64" s="38"/>
      <c r="AF64" s="38"/>
      <c r="AG64" s="38"/>
      <c r="AH64" s="38"/>
      <c r="AI64" s="38"/>
      <c r="AJ64" s="38"/>
      <c r="AK64" s="38"/>
      <c r="AL64" s="38"/>
      <c r="AM64" s="38"/>
      <c r="AN64" s="38"/>
      <c r="AO64" s="38"/>
      <c r="AP64" s="46"/>
      <c r="XED64" s="49"/>
      <c r="XEE64" s="49"/>
      <c r="XEF64" s="49"/>
      <c r="XEG64" s="49"/>
      <c r="XEH64" s="49"/>
      <c r="XEI64" s="49"/>
      <c r="XEJ64" s="49"/>
      <c r="XEK64" s="49"/>
      <c r="XEL64" s="49"/>
      <c r="XEM64" s="49"/>
      <c r="XEN64" s="49"/>
      <c r="XEO64" s="49"/>
      <c r="XEP64" s="49"/>
      <c r="XEQ64" s="49"/>
      <c r="XER64" s="49"/>
      <c r="XES64" s="49"/>
      <c r="XET64" s="49"/>
      <c r="XEU64" s="49"/>
      <c r="XEV64" s="49"/>
      <c r="XEW64" s="49"/>
      <c r="XEX64" s="49"/>
      <c r="XEY64" s="49"/>
      <c r="XEZ64" s="49"/>
      <c r="XFA64" s="49"/>
      <c r="XFB64" s="49"/>
      <c r="XFC64" s="49"/>
      <c r="XFD64" s="49"/>
    </row>
    <row r="65" s="15" customFormat="1" customHeight="1" spans="1:16384">
      <c r="A65" s="27"/>
      <c r="B65" s="28"/>
      <c r="C65" s="28"/>
      <c r="D65" s="28"/>
      <c r="E65" s="28"/>
      <c r="F65" s="28"/>
      <c r="G65" s="28"/>
      <c r="H65" s="28"/>
      <c r="I65" s="28"/>
      <c r="J65" s="36"/>
      <c r="K65" s="39" t="str">
        <f ca="1">IF(A64="","",IF(MOD(ROW(),3)=1,"上午",IF(MOD(ROW(),3)=2,"下午","加班")))</f>
        <v/>
      </c>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7"/>
      <c r="XED65" s="49"/>
      <c r="XEE65" s="49"/>
      <c r="XEF65" s="49"/>
      <c r="XEG65" s="49"/>
      <c r="XEH65" s="49"/>
      <c r="XEI65" s="49"/>
      <c r="XEJ65" s="49"/>
      <c r="XEK65" s="49"/>
      <c r="XEL65" s="49"/>
      <c r="XEM65" s="49"/>
      <c r="XEN65" s="49"/>
      <c r="XEO65" s="49"/>
      <c r="XEP65" s="49"/>
      <c r="XEQ65" s="49"/>
      <c r="XER65" s="49"/>
      <c r="XES65" s="49"/>
      <c r="XET65" s="49"/>
      <c r="XEU65" s="49"/>
      <c r="XEV65" s="49"/>
      <c r="XEW65" s="49"/>
      <c r="XEX65" s="49"/>
      <c r="XEY65" s="49"/>
      <c r="XEZ65" s="49"/>
      <c r="XFA65" s="49"/>
      <c r="XFB65" s="49"/>
      <c r="XFC65" s="49"/>
      <c r="XFD65" s="49"/>
    </row>
    <row r="66" s="15" customFormat="1" customHeight="1" spans="1:16384">
      <c r="A66" s="27"/>
      <c r="B66" s="28"/>
      <c r="C66" s="28"/>
      <c r="D66" s="28"/>
      <c r="E66" s="28"/>
      <c r="F66" s="28"/>
      <c r="G66" s="28"/>
      <c r="H66" s="28"/>
      <c r="I66" s="28"/>
      <c r="J66" s="36"/>
      <c r="K66" s="41" t="str">
        <f ca="1">IF(A64="","",IF(MOD(ROW(),3)=1,"上午",IF(MOD(ROW(),3)=2,"下午","加班")))</f>
        <v/>
      </c>
      <c r="L66" s="42"/>
      <c r="M66" s="42"/>
      <c r="N66" s="42"/>
      <c r="O66" s="42"/>
      <c r="P66" s="42"/>
      <c r="Q66" s="42"/>
      <c r="R66" s="42"/>
      <c r="S66" s="42"/>
      <c r="T66" s="42"/>
      <c r="U66" s="42"/>
      <c r="V66" s="42"/>
      <c r="W66" s="42"/>
      <c r="X66" s="42"/>
      <c r="Y66" s="42"/>
      <c r="Z66" s="42"/>
      <c r="AA66" s="42"/>
      <c r="AB66" s="42"/>
      <c r="AC66" s="42"/>
      <c r="AD66" s="42"/>
      <c r="AE66" s="42"/>
      <c r="AF66" s="42"/>
      <c r="AG66" s="42"/>
      <c r="AH66" s="42"/>
      <c r="AI66" s="42"/>
      <c r="AJ66" s="42"/>
      <c r="AK66" s="42"/>
      <c r="AL66" s="42"/>
      <c r="AM66" s="42"/>
      <c r="AN66" s="42"/>
      <c r="AO66" s="42"/>
      <c r="AP66" s="48"/>
      <c r="XED66" s="49"/>
      <c r="XEE66" s="49"/>
      <c r="XEF66" s="49"/>
      <c r="XEG66" s="49"/>
      <c r="XEH66" s="49"/>
      <c r="XEI66" s="49"/>
      <c r="XEJ66" s="49"/>
      <c r="XEK66" s="49"/>
      <c r="XEL66" s="49"/>
      <c r="XEM66" s="49"/>
      <c r="XEN66" s="49"/>
      <c r="XEO66" s="49"/>
      <c r="XEP66" s="49"/>
      <c r="XEQ66" s="49"/>
      <c r="XER66" s="49"/>
      <c r="XES66" s="49"/>
      <c r="XET66" s="49"/>
      <c r="XEU66" s="49"/>
      <c r="XEV66" s="49"/>
      <c r="XEW66" s="49"/>
      <c r="XEX66" s="49"/>
      <c r="XEY66" s="49"/>
      <c r="XEZ66" s="49"/>
      <c r="XFA66" s="49"/>
      <c r="XFB66" s="49"/>
      <c r="XFC66" s="49"/>
      <c r="XFD66" s="49"/>
    </row>
    <row r="67" s="15" customFormat="1" customHeight="1" spans="1:16384">
      <c r="A67" s="27" t="str">
        <f ca="1">IF(B67=0,"",COUNTA($B$3:$B66))</f>
        <v/>
      </c>
      <c r="B67" s="28">
        <f ca="1">INDIRECT("员工信息表!B"&amp;COUNTA($B$3:$B66)+2)</f>
        <v>0</v>
      </c>
      <c r="C67" s="28"/>
      <c r="D67" s="28">
        <f>(COUNTIF($L67:$AP67,"出勤")+COUNTIF($L68:$AP68,"出勤"))*0.5</f>
        <v>0</v>
      </c>
      <c r="E67" s="28">
        <f>(COUNTIF($L67:$AP67,"事假")+COUNTIF($L68:$AP68,"事假"))*0.5</f>
        <v>0</v>
      </c>
      <c r="F67" s="28">
        <f>(COUNTIF($L67:$AP67,"病假")+COUNTIF($L68:$AP68,"病假"))*0.5</f>
        <v>0</v>
      </c>
      <c r="G67" s="28">
        <f>(COUNTIF($L67:$AP67,"休假")+COUNTIF($L68:$AP68,"休假"))*0.5</f>
        <v>0</v>
      </c>
      <c r="H67" s="28">
        <f>(COUNTIF($L67:$AP67,"缺勤")+COUNTIF($L68:$AP68,"缺勤"))*0.5</f>
        <v>0</v>
      </c>
      <c r="I67" s="28">
        <f>(COUNTIF($L67:$AP67,"放假")+COUNTIF($L68:$AP68,"放假"))*0.5</f>
        <v>0</v>
      </c>
      <c r="J67" s="36">
        <f>(SUM(L69:AP69))/$AO$2</f>
        <v>0</v>
      </c>
      <c r="K67" s="37" t="str">
        <f ca="1">IF(A67="","",IF(MOD(ROW(),3)=1,"上午",IF(MOD(ROW(),3)=2,"下午","加班")))</f>
        <v/>
      </c>
      <c r="L67" s="38"/>
      <c r="M67" s="38"/>
      <c r="N67" s="38"/>
      <c r="O67" s="38"/>
      <c r="P67" s="38"/>
      <c r="Q67" s="38"/>
      <c r="R67" s="38"/>
      <c r="S67" s="38"/>
      <c r="T67" s="38"/>
      <c r="U67" s="38"/>
      <c r="V67" s="38"/>
      <c r="W67" s="38"/>
      <c r="X67" s="38"/>
      <c r="Y67" s="38"/>
      <c r="Z67" s="38"/>
      <c r="AA67" s="38"/>
      <c r="AB67" s="38"/>
      <c r="AC67" s="38"/>
      <c r="AD67" s="38"/>
      <c r="AE67" s="38"/>
      <c r="AF67" s="38"/>
      <c r="AG67" s="38"/>
      <c r="AH67" s="38"/>
      <c r="AI67" s="38"/>
      <c r="AJ67" s="38"/>
      <c r="AK67" s="38"/>
      <c r="AL67" s="38"/>
      <c r="AM67" s="38"/>
      <c r="AN67" s="38"/>
      <c r="AO67" s="38"/>
      <c r="AP67" s="46"/>
      <c r="XED67" s="49"/>
      <c r="XEE67" s="49"/>
      <c r="XEF67" s="49"/>
      <c r="XEG67" s="49"/>
      <c r="XEH67" s="49"/>
      <c r="XEI67" s="49"/>
      <c r="XEJ67" s="49"/>
      <c r="XEK67" s="49"/>
      <c r="XEL67" s="49"/>
      <c r="XEM67" s="49"/>
      <c r="XEN67" s="49"/>
      <c r="XEO67" s="49"/>
      <c r="XEP67" s="49"/>
      <c r="XEQ67" s="49"/>
      <c r="XER67" s="49"/>
      <c r="XES67" s="49"/>
      <c r="XET67" s="49"/>
      <c r="XEU67" s="49"/>
      <c r="XEV67" s="49"/>
      <c r="XEW67" s="49"/>
      <c r="XEX67" s="49"/>
      <c r="XEY67" s="49"/>
      <c r="XEZ67" s="49"/>
      <c r="XFA67" s="49"/>
      <c r="XFB67" s="49"/>
      <c r="XFC67" s="49"/>
      <c r="XFD67" s="49"/>
    </row>
    <row r="68" s="15" customFormat="1" customHeight="1" spans="1:16384">
      <c r="A68" s="27"/>
      <c r="B68" s="28"/>
      <c r="C68" s="28"/>
      <c r="D68" s="28"/>
      <c r="E68" s="28"/>
      <c r="F68" s="28"/>
      <c r="G68" s="28"/>
      <c r="H68" s="28"/>
      <c r="I68" s="28"/>
      <c r="J68" s="36"/>
      <c r="K68" s="39" t="str">
        <f ca="1">IF(A67="","",IF(MOD(ROW(),3)=1,"上午",IF(MOD(ROW(),3)=2,"下午","加班")))</f>
        <v/>
      </c>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7"/>
      <c r="XED68" s="49"/>
      <c r="XEE68" s="49"/>
      <c r="XEF68" s="49"/>
      <c r="XEG68" s="49"/>
      <c r="XEH68" s="49"/>
      <c r="XEI68" s="49"/>
      <c r="XEJ68" s="49"/>
      <c r="XEK68" s="49"/>
      <c r="XEL68" s="49"/>
      <c r="XEM68" s="49"/>
      <c r="XEN68" s="49"/>
      <c r="XEO68" s="49"/>
      <c r="XEP68" s="49"/>
      <c r="XEQ68" s="49"/>
      <c r="XER68" s="49"/>
      <c r="XES68" s="49"/>
      <c r="XET68" s="49"/>
      <c r="XEU68" s="49"/>
      <c r="XEV68" s="49"/>
      <c r="XEW68" s="49"/>
      <c r="XEX68" s="49"/>
      <c r="XEY68" s="49"/>
      <c r="XEZ68" s="49"/>
      <c r="XFA68" s="49"/>
      <c r="XFB68" s="49"/>
      <c r="XFC68" s="49"/>
      <c r="XFD68" s="49"/>
    </row>
    <row r="69" s="15" customFormat="1" customHeight="1" spans="1:16384">
      <c r="A69" s="27"/>
      <c r="B69" s="28"/>
      <c r="C69" s="28"/>
      <c r="D69" s="28"/>
      <c r="E69" s="28"/>
      <c r="F69" s="28"/>
      <c r="G69" s="28"/>
      <c r="H69" s="28"/>
      <c r="I69" s="28"/>
      <c r="J69" s="36"/>
      <c r="K69" s="41" t="str">
        <f ca="1">IF(A67="","",IF(MOD(ROW(),3)=1,"上午",IF(MOD(ROW(),3)=2,"下午","加班")))</f>
        <v/>
      </c>
      <c r="L69" s="42"/>
      <c r="M69" s="42"/>
      <c r="N69" s="42"/>
      <c r="O69" s="42"/>
      <c r="P69" s="42"/>
      <c r="Q69" s="42"/>
      <c r="R69" s="42"/>
      <c r="S69" s="42"/>
      <c r="T69" s="42"/>
      <c r="U69" s="42"/>
      <c r="V69" s="42"/>
      <c r="W69" s="42"/>
      <c r="X69" s="42"/>
      <c r="Y69" s="42"/>
      <c r="Z69" s="42"/>
      <c r="AA69" s="42"/>
      <c r="AB69" s="42"/>
      <c r="AC69" s="42"/>
      <c r="AD69" s="42"/>
      <c r="AE69" s="42"/>
      <c r="AF69" s="42"/>
      <c r="AG69" s="42"/>
      <c r="AH69" s="42"/>
      <c r="AI69" s="42"/>
      <c r="AJ69" s="42"/>
      <c r="AK69" s="42"/>
      <c r="AL69" s="42"/>
      <c r="AM69" s="42"/>
      <c r="AN69" s="42"/>
      <c r="AO69" s="42"/>
      <c r="AP69" s="48"/>
      <c r="XED69" s="49"/>
      <c r="XEE69" s="49"/>
      <c r="XEF69" s="49"/>
      <c r="XEG69" s="49"/>
      <c r="XEH69" s="49"/>
      <c r="XEI69" s="49"/>
      <c r="XEJ69" s="49"/>
      <c r="XEK69" s="49"/>
      <c r="XEL69" s="49"/>
      <c r="XEM69" s="49"/>
      <c r="XEN69" s="49"/>
      <c r="XEO69" s="49"/>
      <c r="XEP69" s="49"/>
      <c r="XEQ69" s="49"/>
      <c r="XER69" s="49"/>
      <c r="XES69" s="49"/>
      <c r="XET69" s="49"/>
      <c r="XEU69" s="49"/>
      <c r="XEV69" s="49"/>
      <c r="XEW69" s="49"/>
      <c r="XEX69" s="49"/>
      <c r="XEY69" s="49"/>
      <c r="XEZ69" s="49"/>
      <c r="XFA69" s="49"/>
      <c r="XFB69" s="49"/>
      <c r="XFC69" s="49"/>
      <c r="XFD69" s="49"/>
    </row>
    <row r="70" s="15" customFormat="1" customHeight="1" spans="1:16384">
      <c r="A70" s="27" t="str">
        <f ca="1">IF(B70=0,"",COUNTA($B$3:$B69))</f>
        <v/>
      </c>
      <c r="B70" s="28">
        <f ca="1">INDIRECT("员工信息表!B"&amp;COUNTA($B$3:$B69)+2)</f>
        <v>0</v>
      </c>
      <c r="C70" s="28"/>
      <c r="D70" s="28">
        <f>(COUNTIF($L70:$AP70,"出勤")+COUNTIF($L71:$AP71,"出勤"))*0.5</f>
        <v>0</v>
      </c>
      <c r="E70" s="28">
        <f>(COUNTIF($L70:$AP70,"事假")+COUNTIF($L71:$AP71,"事假"))*0.5</f>
        <v>0</v>
      </c>
      <c r="F70" s="28">
        <f>(COUNTIF($L70:$AP70,"病假")+COUNTIF($L71:$AP71,"病假"))*0.5</f>
        <v>0</v>
      </c>
      <c r="G70" s="28">
        <f>(COUNTIF($L70:$AP70,"休假")+COUNTIF($L71:$AP71,"休假"))*0.5</f>
        <v>0</v>
      </c>
      <c r="H70" s="28">
        <f>(COUNTIF($L70:$AP70,"缺勤")+COUNTIF($L71:$AP71,"缺勤"))*0.5</f>
        <v>0</v>
      </c>
      <c r="I70" s="28">
        <f>(COUNTIF($L70:$AP70,"放假")+COUNTIF($L71:$AP71,"放假"))*0.5</f>
        <v>0</v>
      </c>
      <c r="J70" s="36">
        <f>(SUM(L72:AP72))/$AO$2</f>
        <v>0</v>
      </c>
      <c r="K70" s="37" t="str">
        <f ca="1">IF(A70="","",IF(MOD(ROW(),3)=1,"上午",IF(MOD(ROW(),3)=2,"下午","加班")))</f>
        <v/>
      </c>
      <c r="L70" s="38"/>
      <c r="M70" s="38"/>
      <c r="N70" s="38"/>
      <c r="O70" s="38"/>
      <c r="P70" s="38"/>
      <c r="Q70" s="38"/>
      <c r="R70" s="38"/>
      <c r="S70" s="38"/>
      <c r="T70" s="38"/>
      <c r="U70" s="38"/>
      <c r="V70" s="38"/>
      <c r="W70" s="38"/>
      <c r="X70" s="38"/>
      <c r="Y70" s="38"/>
      <c r="Z70" s="38"/>
      <c r="AA70" s="38"/>
      <c r="AB70" s="38"/>
      <c r="AC70" s="38"/>
      <c r="AD70" s="38"/>
      <c r="AE70" s="38"/>
      <c r="AF70" s="38"/>
      <c r="AG70" s="38"/>
      <c r="AH70" s="38"/>
      <c r="AI70" s="38"/>
      <c r="AJ70" s="38"/>
      <c r="AK70" s="38"/>
      <c r="AL70" s="38"/>
      <c r="AM70" s="38"/>
      <c r="AN70" s="38"/>
      <c r="AO70" s="38"/>
      <c r="AP70" s="46"/>
      <c r="XED70" s="49"/>
      <c r="XEE70" s="49"/>
      <c r="XEF70" s="49"/>
      <c r="XEG70" s="49"/>
      <c r="XEH70" s="49"/>
      <c r="XEI70" s="49"/>
      <c r="XEJ70" s="49"/>
      <c r="XEK70" s="49"/>
      <c r="XEL70" s="49"/>
      <c r="XEM70" s="49"/>
      <c r="XEN70" s="49"/>
      <c r="XEO70" s="49"/>
      <c r="XEP70" s="49"/>
      <c r="XEQ70" s="49"/>
      <c r="XER70" s="49"/>
      <c r="XES70" s="49"/>
      <c r="XET70" s="49"/>
      <c r="XEU70" s="49"/>
      <c r="XEV70" s="49"/>
      <c r="XEW70" s="49"/>
      <c r="XEX70" s="49"/>
      <c r="XEY70" s="49"/>
      <c r="XEZ70" s="49"/>
      <c r="XFA70" s="49"/>
      <c r="XFB70" s="49"/>
      <c r="XFC70" s="49"/>
      <c r="XFD70" s="49"/>
    </row>
    <row r="71" s="15" customFormat="1" customHeight="1" spans="1:16384">
      <c r="A71" s="27"/>
      <c r="B71" s="28"/>
      <c r="C71" s="28"/>
      <c r="D71" s="28"/>
      <c r="E71" s="28"/>
      <c r="F71" s="28"/>
      <c r="G71" s="28"/>
      <c r="H71" s="28"/>
      <c r="I71" s="28"/>
      <c r="J71" s="36"/>
      <c r="K71" s="39" t="str">
        <f ca="1">IF(A70="","",IF(MOD(ROW(),3)=1,"上午",IF(MOD(ROW(),3)=2,"下午","加班")))</f>
        <v/>
      </c>
      <c r="L71" s="40"/>
      <c r="M71" s="40"/>
      <c r="N71" s="40"/>
      <c r="O71" s="40"/>
      <c r="P71" s="40"/>
      <c r="Q71" s="40"/>
      <c r="R71" s="40"/>
      <c r="S71" s="40"/>
      <c r="T71" s="40"/>
      <c r="U71" s="40"/>
      <c r="V71" s="40"/>
      <c r="W71" s="40"/>
      <c r="X71" s="40"/>
      <c r="Y71" s="40"/>
      <c r="Z71" s="40"/>
      <c r="AA71" s="40"/>
      <c r="AB71" s="40"/>
      <c r="AC71" s="40"/>
      <c r="AD71" s="40"/>
      <c r="AE71" s="40"/>
      <c r="AF71" s="40"/>
      <c r="AG71" s="40"/>
      <c r="AH71" s="40"/>
      <c r="AI71" s="40"/>
      <c r="AJ71" s="40"/>
      <c r="AK71" s="40"/>
      <c r="AL71" s="40"/>
      <c r="AM71" s="40"/>
      <c r="AN71" s="40"/>
      <c r="AO71" s="40"/>
      <c r="AP71" s="47"/>
      <c r="XED71" s="49"/>
      <c r="XEE71" s="49"/>
      <c r="XEF71" s="49"/>
      <c r="XEG71" s="49"/>
      <c r="XEH71" s="49"/>
      <c r="XEI71" s="49"/>
      <c r="XEJ71" s="49"/>
      <c r="XEK71" s="49"/>
      <c r="XEL71" s="49"/>
      <c r="XEM71" s="49"/>
      <c r="XEN71" s="49"/>
      <c r="XEO71" s="49"/>
      <c r="XEP71" s="49"/>
      <c r="XEQ71" s="49"/>
      <c r="XER71" s="49"/>
      <c r="XES71" s="49"/>
      <c r="XET71" s="49"/>
      <c r="XEU71" s="49"/>
      <c r="XEV71" s="49"/>
      <c r="XEW71" s="49"/>
      <c r="XEX71" s="49"/>
      <c r="XEY71" s="49"/>
      <c r="XEZ71" s="49"/>
      <c r="XFA71" s="49"/>
      <c r="XFB71" s="49"/>
      <c r="XFC71" s="49"/>
      <c r="XFD71" s="49"/>
    </row>
    <row r="72" s="15" customFormat="1" customHeight="1" spans="1:16384">
      <c r="A72" s="27"/>
      <c r="B72" s="28"/>
      <c r="C72" s="28"/>
      <c r="D72" s="28"/>
      <c r="E72" s="28"/>
      <c r="F72" s="28"/>
      <c r="G72" s="28"/>
      <c r="H72" s="28"/>
      <c r="I72" s="28"/>
      <c r="J72" s="36"/>
      <c r="K72" s="41" t="str">
        <f ca="1">IF(A70="","",IF(MOD(ROW(),3)=1,"上午",IF(MOD(ROW(),3)=2,"下午","加班")))</f>
        <v/>
      </c>
      <c r="L72" s="42"/>
      <c r="M72" s="42"/>
      <c r="N72" s="42"/>
      <c r="O72" s="42"/>
      <c r="P72" s="42"/>
      <c r="Q72" s="42"/>
      <c r="R72" s="42"/>
      <c r="S72" s="42"/>
      <c r="T72" s="42"/>
      <c r="U72" s="42"/>
      <c r="V72" s="42"/>
      <c r="W72" s="42"/>
      <c r="X72" s="42"/>
      <c r="Y72" s="42"/>
      <c r="Z72" s="42"/>
      <c r="AA72" s="42"/>
      <c r="AB72" s="42"/>
      <c r="AC72" s="42"/>
      <c r="AD72" s="42"/>
      <c r="AE72" s="42"/>
      <c r="AF72" s="42"/>
      <c r="AG72" s="42"/>
      <c r="AH72" s="42"/>
      <c r="AI72" s="42"/>
      <c r="AJ72" s="42"/>
      <c r="AK72" s="42"/>
      <c r="AL72" s="42"/>
      <c r="AM72" s="42"/>
      <c r="AN72" s="42"/>
      <c r="AO72" s="42"/>
      <c r="AP72" s="48"/>
      <c r="XED72" s="49"/>
      <c r="XEE72" s="49"/>
      <c r="XEF72" s="49"/>
      <c r="XEG72" s="49"/>
      <c r="XEH72" s="49"/>
      <c r="XEI72" s="49"/>
      <c r="XEJ72" s="49"/>
      <c r="XEK72" s="49"/>
      <c r="XEL72" s="49"/>
      <c r="XEM72" s="49"/>
      <c r="XEN72" s="49"/>
      <c r="XEO72" s="49"/>
      <c r="XEP72" s="49"/>
      <c r="XEQ72" s="49"/>
      <c r="XER72" s="49"/>
      <c r="XES72" s="49"/>
      <c r="XET72" s="49"/>
      <c r="XEU72" s="49"/>
      <c r="XEV72" s="49"/>
      <c r="XEW72" s="49"/>
      <c r="XEX72" s="49"/>
      <c r="XEY72" s="49"/>
      <c r="XEZ72" s="49"/>
      <c r="XFA72" s="49"/>
      <c r="XFB72" s="49"/>
      <c r="XFC72" s="49"/>
      <c r="XFD72" s="49"/>
    </row>
    <row r="73" s="15" customFormat="1" customHeight="1" spans="1:16384">
      <c r="A73" s="27" t="str">
        <f ca="1">IF(B73=0,"",COUNTA($B$3:$B72))</f>
        <v/>
      </c>
      <c r="B73" s="28">
        <f ca="1">INDIRECT("员工信息表!B"&amp;COUNTA($B$3:$B72)+2)</f>
        <v>0</v>
      </c>
      <c r="C73" s="28"/>
      <c r="D73" s="28">
        <f>(COUNTIF($L73:$AP73,"出勤")+COUNTIF($L74:$AP74,"出勤"))*0.5</f>
        <v>0</v>
      </c>
      <c r="E73" s="28">
        <f>(COUNTIF($L73:$AP73,"事假")+COUNTIF($L74:$AP74,"事假"))*0.5</f>
        <v>0</v>
      </c>
      <c r="F73" s="28">
        <f>(COUNTIF($L73:$AP73,"病假")+COUNTIF($L74:$AP74,"病假"))*0.5</f>
        <v>0</v>
      </c>
      <c r="G73" s="28">
        <f>(COUNTIF($L73:$AP73,"休假")+COUNTIF($L74:$AP74,"休假"))*0.5</f>
        <v>0</v>
      </c>
      <c r="H73" s="28">
        <f>(COUNTIF($L73:$AP73,"缺勤")+COUNTIF($L74:$AP74,"缺勤"))*0.5</f>
        <v>0</v>
      </c>
      <c r="I73" s="28">
        <f>(COUNTIF($L73:$AP73,"放假")+COUNTIF($L74:$AP74,"放假"))*0.5</f>
        <v>0</v>
      </c>
      <c r="J73" s="36">
        <f>(SUM(L75:AP75))/$AO$2</f>
        <v>0</v>
      </c>
      <c r="K73" s="37" t="str">
        <f ca="1">IF(A73="","",IF(MOD(ROW(),3)=1,"上午",IF(MOD(ROW(),3)=2,"下午","加班")))</f>
        <v/>
      </c>
      <c r="L73" s="38"/>
      <c r="M73" s="38"/>
      <c r="N73" s="38"/>
      <c r="O73" s="38"/>
      <c r="P73" s="38"/>
      <c r="Q73" s="38"/>
      <c r="R73" s="38"/>
      <c r="S73" s="38"/>
      <c r="T73" s="38"/>
      <c r="U73" s="38"/>
      <c r="V73" s="38"/>
      <c r="W73" s="38"/>
      <c r="X73" s="38"/>
      <c r="Y73" s="38"/>
      <c r="Z73" s="38"/>
      <c r="AA73" s="38"/>
      <c r="AB73" s="38"/>
      <c r="AC73" s="38"/>
      <c r="AD73" s="38"/>
      <c r="AE73" s="38"/>
      <c r="AF73" s="38"/>
      <c r="AG73" s="38"/>
      <c r="AH73" s="38"/>
      <c r="AI73" s="38"/>
      <c r="AJ73" s="38"/>
      <c r="AK73" s="38"/>
      <c r="AL73" s="38"/>
      <c r="AM73" s="38"/>
      <c r="AN73" s="38"/>
      <c r="AO73" s="38"/>
      <c r="AP73" s="46"/>
      <c r="XED73" s="49"/>
      <c r="XEE73" s="49"/>
      <c r="XEF73" s="49"/>
      <c r="XEG73" s="49"/>
      <c r="XEH73" s="49"/>
      <c r="XEI73" s="49"/>
      <c r="XEJ73" s="49"/>
      <c r="XEK73" s="49"/>
      <c r="XEL73" s="49"/>
      <c r="XEM73" s="49"/>
      <c r="XEN73" s="49"/>
      <c r="XEO73" s="49"/>
      <c r="XEP73" s="49"/>
      <c r="XEQ73" s="49"/>
      <c r="XER73" s="49"/>
      <c r="XES73" s="49"/>
      <c r="XET73" s="49"/>
      <c r="XEU73" s="49"/>
      <c r="XEV73" s="49"/>
      <c r="XEW73" s="49"/>
      <c r="XEX73" s="49"/>
      <c r="XEY73" s="49"/>
      <c r="XEZ73" s="49"/>
      <c r="XFA73" s="49"/>
      <c r="XFB73" s="49"/>
      <c r="XFC73" s="49"/>
      <c r="XFD73" s="49"/>
    </row>
    <row r="74" s="15" customFormat="1" customHeight="1" spans="1:16384">
      <c r="A74" s="27"/>
      <c r="B74" s="28"/>
      <c r="C74" s="28"/>
      <c r="D74" s="28"/>
      <c r="E74" s="28"/>
      <c r="F74" s="28"/>
      <c r="G74" s="28"/>
      <c r="H74" s="28"/>
      <c r="I74" s="28"/>
      <c r="J74" s="36"/>
      <c r="K74" s="39" t="str">
        <f ca="1">IF(A73="","",IF(MOD(ROW(),3)=1,"上午",IF(MOD(ROW(),3)=2,"下午","加班")))</f>
        <v/>
      </c>
      <c r="L74" s="40"/>
      <c r="M74" s="40"/>
      <c r="N74" s="40"/>
      <c r="O74" s="40"/>
      <c r="P74" s="40"/>
      <c r="Q74" s="40"/>
      <c r="R74" s="40"/>
      <c r="S74" s="40"/>
      <c r="T74" s="40"/>
      <c r="U74" s="40"/>
      <c r="V74" s="40"/>
      <c r="W74" s="40"/>
      <c r="X74" s="40"/>
      <c r="Y74" s="40"/>
      <c r="Z74" s="40"/>
      <c r="AA74" s="40"/>
      <c r="AB74" s="40"/>
      <c r="AC74" s="40"/>
      <c r="AD74" s="40"/>
      <c r="AE74" s="40"/>
      <c r="AF74" s="40"/>
      <c r="AG74" s="40"/>
      <c r="AH74" s="40"/>
      <c r="AI74" s="40"/>
      <c r="AJ74" s="40"/>
      <c r="AK74" s="40"/>
      <c r="AL74" s="40"/>
      <c r="AM74" s="40"/>
      <c r="AN74" s="40"/>
      <c r="AO74" s="40"/>
      <c r="AP74" s="47"/>
      <c r="XED74" s="49"/>
      <c r="XEE74" s="49"/>
      <c r="XEF74" s="49"/>
      <c r="XEG74" s="49"/>
      <c r="XEH74" s="49"/>
      <c r="XEI74" s="49"/>
      <c r="XEJ74" s="49"/>
      <c r="XEK74" s="49"/>
      <c r="XEL74" s="49"/>
      <c r="XEM74" s="49"/>
      <c r="XEN74" s="49"/>
      <c r="XEO74" s="49"/>
      <c r="XEP74" s="49"/>
      <c r="XEQ74" s="49"/>
      <c r="XER74" s="49"/>
      <c r="XES74" s="49"/>
      <c r="XET74" s="49"/>
      <c r="XEU74" s="49"/>
      <c r="XEV74" s="49"/>
      <c r="XEW74" s="49"/>
      <c r="XEX74" s="49"/>
      <c r="XEY74" s="49"/>
      <c r="XEZ74" s="49"/>
      <c r="XFA74" s="49"/>
      <c r="XFB74" s="49"/>
      <c r="XFC74" s="49"/>
      <c r="XFD74" s="49"/>
    </row>
    <row r="75" s="15" customFormat="1" customHeight="1" spans="1:16384">
      <c r="A75" s="27"/>
      <c r="B75" s="28"/>
      <c r="C75" s="28"/>
      <c r="D75" s="28"/>
      <c r="E75" s="28"/>
      <c r="F75" s="28"/>
      <c r="G75" s="28"/>
      <c r="H75" s="28"/>
      <c r="I75" s="28"/>
      <c r="J75" s="36"/>
      <c r="K75" s="41" t="str">
        <f ca="1">IF(A73="","",IF(MOD(ROW(),3)=1,"上午",IF(MOD(ROW(),3)=2,"下午","加班")))</f>
        <v/>
      </c>
      <c r="L75" s="42"/>
      <c r="M75" s="42"/>
      <c r="N75" s="42"/>
      <c r="O75" s="42"/>
      <c r="P75" s="42"/>
      <c r="Q75" s="42"/>
      <c r="R75" s="42"/>
      <c r="S75" s="42"/>
      <c r="T75" s="42"/>
      <c r="U75" s="42"/>
      <c r="V75" s="42"/>
      <c r="W75" s="42"/>
      <c r="X75" s="42"/>
      <c r="Y75" s="42"/>
      <c r="Z75" s="42"/>
      <c r="AA75" s="42"/>
      <c r="AB75" s="42"/>
      <c r="AC75" s="42"/>
      <c r="AD75" s="42"/>
      <c r="AE75" s="42"/>
      <c r="AF75" s="42"/>
      <c r="AG75" s="42"/>
      <c r="AH75" s="42"/>
      <c r="AI75" s="42"/>
      <c r="AJ75" s="42"/>
      <c r="AK75" s="42"/>
      <c r="AL75" s="42"/>
      <c r="AM75" s="42"/>
      <c r="AN75" s="42"/>
      <c r="AO75" s="42"/>
      <c r="AP75" s="48"/>
      <c r="XED75" s="49"/>
      <c r="XEE75" s="49"/>
      <c r="XEF75" s="49"/>
      <c r="XEG75" s="49"/>
      <c r="XEH75" s="49"/>
      <c r="XEI75" s="49"/>
      <c r="XEJ75" s="49"/>
      <c r="XEK75" s="49"/>
      <c r="XEL75" s="49"/>
      <c r="XEM75" s="49"/>
      <c r="XEN75" s="49"/>
      <c r="XEO75" s="49"/>
      <c r="XEP75" s="49"/>
      <c r="XEQ75" s="49"/>
      <c r="XER75" s="49"/>
      <c r="XES75" s="49"/>
      <c r="XET75" s="49"/>
      <c r="XEU75" s="49"/>
      <c r="XEV75" s="49"/>
      <c r="XEW75" s="49"/>
      <c r="XEX75" s="49"/>
      <c r="XEY75" s="49"/>
      <c r="XEZ75" s="49"/>
      <c r="XFA75" s="49"/>
      <c r="XFB75" s="49"/>
      <c r="XFC75" s="49"/>
      <c r="XFD75" s="49"/>
    </row>
    <row r="76" s="15" customFormat="1" customHeight="1" spans="1:16384">
      <c r="A76" s="27" t="str">
        <f ca="1">IF(B76=0,"",COUNTA($B$3:$B75))</f>
        <v/>
      </c>
      <c r="B76" s="28">
        <f ca="1">INDIRECT("员工信息表!B"&amp;COUNTA($B$3:$B75)+2)</f>
        <v>0</v>
      </c>
      <c r="C76" s="28"/>
      <c r="D76" s="28">
        <f>(COUNTIF($L76:$AP76,"出勤")+COUNTIF($L77:$AP77,"出勤"))*0.5</f>
        <v>0</v>
      </c>
      <c r="E76" s="28">
        <f>(COUNTIF($L76:$AP76,"事假")+COUNTIF($L77:$AP77,"事假"))*0.5</f>
        <v>0</v>
      </c>
      <c r="F76" s="28">
        <f>(COUNTIF($L76:$AP76,"病假")+COUNTIF($L77:$AP77,"病假"))*0.5</f>
        <v>0</v>
      </c>
      <c r="G76" s="28">
        <f>(COUNTIF($L76:$AP76,"休假")+COUNTIF($L77:$AP77,"休假"))*0.5</f>
        <v>0</v>
      </c>
      <c r="H76" s="28">
        <f>(COUNTIF($L76:$AP76,"缺勤")+COUNTIF($L77:$AP77,"缺勤"))*0.5</f>
        <v>0</v>
      </c>
      <c r="I76" s="28">
        <f>(COUNTIF($L76:$AP76,"放假")+COUNTIF($L77:$AP77,"放假"))*0.5</f>
        <v>0</v>
      </c>
      <c r="J76" s="36">
        <f>(SUM(L78:AP78))/$AO$2</f>
        <v>0</v>
      </c>
      <c r="K76" s="37" t="str">
        <f ca="1">IF(A76="","",IF(MOD(ROW(),3)=1,"上午",IF(MOD(ROW(),3)=2,"下午","加班")))</f>
        <v/>
      </c>
      <c r="L76" s="38"/>
      <c r="M76" s="38"/>
      <c r="N76" s="38"/>
      <c r="O76" s="38"/>
      <c r="P76" s="38"/>
      <c r="Q76" s="38"/>
      <c r="R76" s="38"/>
      <c r="S76" s="38"/>
      <c r="T76" s="38"/>
      <c r="U76" s="38"/>
      <c r="V76" s="38"/>
      <c r="W76" s="38"/>
      <c r="X76" s="38"/>
      <c r="Y76" s="38"/>
      <c r="Z76" s="38"/>
      <c r="AA76" s="38"/>
      <c r="AB76" s="38"/>
      <c r="AC76" s="38"/>
      <c r="AD76" s="38"/>
      <c r="AE76" s="38"/>
      <c r="AF76" s="38"/>
      <c r="AG76" s="38"/>
      <c r="AH76" s="38"/>
      <c r="AI76" s="38"/>
      <c r="AJ76" s="38"/>
      <c r="AK76" s="38"/>
      <c r="AL76" s="38"/>
      <c r="AM76" s="38"/>
      <c r="AN76" s="38"/>
      <c r="AO76" s="38"/>
      <c r="AP76" s="46"/>
      <c r="XED76" s="49"/>
      <c r="XEE76" s="49"/>
      <c r="XEF76" s="49"/>
      <c r="XEG76" s="49"/>
      <c r="XEH76" s="49"/>
      <c r="XEI76" s="49"/>
      <c r="XEJ76" s="49"/>
      <c r="XEK76" s="49"/>
      <c r="XEL76" s="49"/>
      <c r="XEM76" s="49"/>
      <c r="XEN76" s="49"/>
      <c r="XEO76" s="49"/>
      <c r="XEP76" s="49"/>
      <c r="XEQ76" s="49"/>
      <c r="XER76" s="49"/>
      <c r="XES76" s="49"/>
      <c r="XET76" s="49"/>
      <c r="XEU76" s="49"/>
      <c r="XEV76" s="49"/>
      <c r="XEW76" s="49"/>
      <c r="XEX76" s="49"/>
      <c r="XEY76" s="49"/>
      <c r="XEZ76" s="49"/>
      <c r="XFA76" s="49"/>
      <c r="XFB76" s="49"/>
      <c r="XFC76" s="49"/>
      <c r="XFD76" s="49"/>
    </row>
    <row r="77" s="15" customFormat="1" customHeight="1" spans="1:16384">
      <c r="A77" s="27"/>
      <c r="B77" s="28"/>
      <c r="C77" s="28"/>
      <c r="D77" s="28"/>
      <c r="E77" s="28"/>
      <c r="F77" s="28"/>
      <c r="G77" s="28"/>
      <c r="H77" s="28"/>
      <c r="I77" s="28"/>
      <c r="J77" s="36"/>
      <c r="K77" s="39" t="str">
        <f ca="1">IF(A76="","",IF(MOD(ROW(),3)=1,"上午",IF(MOD(ROW(),3)=2,"下午","加班")))</f>
        <v/>
      </c>
      <c r="L77" s="40"/>
      <c r="M77" s="40"/>
      <c r="N77" s="40"/>
      <c r="O77" s="40"/>
      <c r="P77" s="40"/>
      <c r="Q77" s="40"/>
      <c r="R77" s="40"/>
      <c r="S77" s="40"/>
      <c r="T77" s="40"/>
      <c r="U77" s="40"/>
      <c r="V77" s="40"/>
      <c r="W77" s="40"/>
      <c r="X77" s="40"/>
      <c r="Y77" s="40"/>
      <c r="Z77" s="40"/>
      <c r="AA77" s="40"/>
      <c r="AB77" s="40"/>
      <c r="AC77" s="40"/>
      <c r="AD77" s="40"/>
      <c r="AE77" s="40"/>
      <c r="AF77" s="40"/>
      <c r="AG77" s="40"/>
      <c r="AH77" s="40"/>
      <c r="AI77" s="40"/>
      <c r="AJ77" s="40"/>
      <c r="AK77" s="40"/>
      <c r="AL77" s="40"/>
      <c r="AM77" s="40"/>
      <c r="AN77" s="40"/>
      <c r="AO77" s="40"/>
      <c r="AP77" s="47"/>
      <c r="XED77" s="49"/>
      <c r="XEE77" s="49"/>
      <c r="XEF77" s="49"/>
      <c r="XEG77" s="49"/>
      <c r="XEH77" s="49"/>
      <c r="XEI77" s="49"/>
      <c r="XEJ77" s="49"/>
      <c r="XEK77" s="49"/>
      <c r="XEL77" s="49"/>
      <c r="XEM77" s="49"/>
      <c r="XEN77" s="49"/>
      <c r="XEO77" s="49"/>
      <c r="XEP77" s="49"/>
      <c r="XEQ77" s="49"/>
      <c r="XER77" s="49"/>
      <c r="XES77" s="49"/>
      <c r="XET77" s="49"/>
      <c r="XEU77" s="49"/>
      <c r="XEV77" s="49"/>
      <c r="XEW77" s="49"/>
      <c r="XEX77" s="49"/>
      <c r="XEY77" s="49"/>
      <c r="XEZ77" s="49"/>
      <c r="XFA77" s="49"/>
      <c r="XFB77" s="49"/>
      <c r="XFC77" s="49"/>
      <c r="XFD77" s="49"/>
    </row>
    <row r="78" s="15" customFormat="1" customHeight="1" spans="1:16384">
      <c r="A78" s="27"/>
      <c r="B78" s="28"/>
      <c r="C78" s="28"/>
      <c r="D78" s="28"/>
      <c r="E78" s="28"/>
      <c r="F78" s="28"/>
      <c r="G78" s="28"/>
      <c r="H78" s="28"/>
      <c r="I78" s="28"/>
      <c r="J78" s="36"/>
      <c r="K78" s="41" t="str">
        <f ca="1">IF(A76="","",IF(MOD(ROW(),3)=1,"上午",IF(MOD(ROW(),3)=2,"下午","加班")))</f>
        <v/>
      </c>
      <c r="L78" s="42"/>
      <c r="M78" s="42"/>
      <c r="N78" s="42"/>
      <c r="O78" s="42"/>
      <c r="P78" s="42"/>
      <c r="Q78" s="42"/>
      <c r="R78" s="42"/>
      <c r="S78" s="42"/>
      <c r="T78" s="42"/>
      <c r="U78" s="42"/>
      <c r="V78" s="42"/>
      <c r="W78" s="42"/>
      <c r="X78" s="42"/>
      <c r="Y78" s="42"/>
      <c r="Z78" s="42"/>
      <c r="AA78" s="42"/>
      <c r="AB78" s="42"/>
      <c r="AC78" s="42"/>
      <c r="AD78" s="42"/>
      <c r="AE78" s="42"/>
      <c r="AF78" s="42"/>
      <c r="AG78" s="42"/>
      <c r="AH78" s="42"/>
      <c r="AI78" s="42"/>
      <c r="AJ78" s="42"/>
      <c r="AK78" s="42"/>
      <c r="AL78" s="42"/>
      <c r="AM78" s="42"/>
      <c r="AN78" s="42"/>
      <c r="AO78" s="42"/>
      <c r="AP78" s="48"/>
      <c r="XED78" s="49"/>
      <c r="XEE78" s="49"/>
      <c r="XEF78" s="49"/>
      <c r="XEG78" s="49"/>
      <c r="XEH78" s="49"/>
      <c r="XEI78" s="49"/>
      <c r="XEJ78" s="49"/>
      <c r="XEK78" s="49"/>
      <c r="XEL78" s="49"/>
      <c r="XEM78" s="49"/>
      <c r="XEN78" s="49"/>
      <c r="XEO78" s="49"/>
      <c r="XEP78" s="49"/>
      <c r="XEQ78" s="49"/>
      <c r="XER78" s="49"/>
      <c r="XES78" s="49"/>
      <c r="XET78" s="49"/>
      <c r="XEU78" s="49"/>
      <c r="XEV78" s="49"/>
      <c r="XEW78" s="49"/>
      <c r="XEX78" s="49"/>
      <c r="XEY78" s="49"/>
      <c r="XEZ78" s="49"/>
      <c r="XFA78" s="49"/>
      <c r="XFB78" s="49"/>
      <c r="XFC78" s="49"/>
      <c r="XFD78" s="49"/>
    </row>
    <row r="79" s="15" customFormat="1" customHeight="1" spans="1:16384">
      <c r="A79" s="27" t="str">
        <f ca="1">IF(B79=0,"",COUNTA($B$3:$B78))</f>
        <v/>
      </c>
      <c r="B79" s="28">
        <f ca="1">INDIRECT("员工信息表!B"&amp;COUNTA($B$3:$B78)+2)</f>
        <v>0</v>
      </c>
      <c r="C79" s="28"/>
      <c r="D79" s="28">
        <f>(COUNTIF($L79:$AP79,"出勤")+COUNTIF($L80:$AP80,"出勤"))*0.5</f>
        <v>0</v>
      </c>
      <c r="E79" s="28">
        <f>(COUNTIF($L79:$AP79,"事假")+COUNTIF($L80:$AP80,"事假"))*0.5</f>
        <v>0</v>
      </c>
      <c r="F79" s="28">
        <f>(COUNTIF($L79:$AP79,"病假")+COUNTIF($L80:$AP80,"病假"))*0.5</f>
        <v>0</v>
      </c>
      <c r="G79" s="28">
        <f>(COUNTIF($L79:$AP79,"休假")+COUNTIF($L80:$AP80,"休假"))*0.5</f>
        <v>0</v>
      </c>
      <c r="H79" s="28">
        <f>(COUNTIF($L79:$AP79,"缺勤")+COUNTIF($L80:$AP80,"缺勤"))*0.5</f>
        <v>0</v>
      </c>
      <c r="I79" s="28">
        <f>(COUNTIF($L79:$AP79,"放假")+COUNTIF($L80:$AP80,"放假"))*0.5</f>
        <v>0</v>
      </c>
      <c r="J79" s="36">
        <f>(SUM(L81:AP81))/$AO$2</f>
        <v>0</v>
      </c>
      <c r="K79" s="37" t="str">
        <f ca="1">IF(A79="","",IF(MOD(ROW(),3)=1,"上午",IF(MOD(ROW(),3)=2,"下午","加班")))</f>
        <v/>
      </c>
      <c r="L79" s="38"/>
      <c r="M79" s="38"/>
      <c r="N79" s="38"/>
      <c r="O79" s="38"/>
      <c r="P79" s="38"/>
      <c r="Q79" s="38"/>
      <c r="R79" s="38"/>
      <c r="S79" s="38"/>
      <c r="T79" s="38"/>
      <c r="U79" s="38"/>
      <c r="V79" s="38"/>
      <c r="W79" s="38"/>
      <c r="X79" s="38"/>
      <c r="Y79" s="38"/>
      <c r="Z79" s="38"/>
      <c r="AA79" s="38"/>
      <c r="AB79" s="38"/>
      <c r="AC79" s="38"/>
      <c r="AD79" s="38"/>
      <c r="AE79" s="38"/>
      <c r="AF79" s="38"/>
      <c r="AG79" s="38"/>
      <c r="AH79" s="38"/>
      <c r="AI79" s="38"/>
      <c r="AJ79" s="38"/>
      <c r="AK79" s="38"/>
      <c r="AL79" s="38"/>
      <c r="AM79" s="38"/>
      <c r="AN79" s="38"/>
      <c r="AO79" s="38"/>
      <c r="AP79" s="46"/>
      <c r="XED79" s="49"/>
      <c r="XEE79" s="49"/>
      <c r="XEF79" s="49"/>
      <c r="XEG79" s="49"/>
      <c r="XEH79" s="49"/>
      <c r="XEI79" s="49"/>
      <c r="XEJ79" s="49"/>
      <c r="XEK79" s="49"/>
      <c r="XEL79" s="49"/>
      <c r="XEM79" s="49"/>
      <c r="XEN79" s="49"/>
      <c r="XEO79" s="49"/>
      <c r="XEP79" s="49"/>
      <c r="XEQ79" s="49"/>
      <c r="XER79" s="49"/>
      <c r="XES79" s="49"/>
      <c r="XET79" s="49"/>
      <c r="XEU79" s="49"/>
      <c r="XEV79" s="49"/>
      <c r="XEW79" s="49"/>
      <c r="XEX79" s="49"/>
      <c r="XEY79" s="49"/>
      <c r="XEZ79" s="49"/>
      <c r="XFA79" s="49"/>
      <c r="XFB79" s="49"/>
      <c r="XFC79" s="49"/>
      <c r="XFD79" s="49"/>
    </row>
    <row r="80" s="15" customFormat="1" customHeight="1" spans="1:16384">
      <c r="A80" s="27"/>
      <c r="B80" s="28"/>
      <c r="C80" s="28"/>
      <c r="D80" s="28"/>
      <c r="E80" s="28"/>
      <c r="F80" s="28"/>
      <c r="G80" s="28"/>
      <c r="H80" s="28"/>
      <c r="I80" s="28"/>
      <c r="J80" s="36"/>
      <c r="K80" s="39" t="str">
        <f ca="1">IF(A79="","",IF(MOD(ROW(),3)=1,"上午",IF(MOD(ROW(),3)=2,"下午","加班")))</f>
        <v/>
      </c>
      <c r="L80" s="40"/>
      <c r="M80" s="40"/>
      <c r="N80" s="40"/>
      <c r="O80" s="40"/>
      <c r="P80" s="40"/>
      <c r="Q80" s="40"/>
      <c r="R80" s="40"/>
      <c r="S80" s="40"/>
      <c r="T80" s="40"/>
      <c r="U80" s="40"/>
      <c r="V80" s="40"/>
      <c r="W80" s="40"/>
      <c r="X80" s="40"/>
      <c r="Y80" s="40"/>
      <c r="Z80" s="40"/>
      <c r="AA80" s="40"/>
      <c r="AB80" s="40"/>
      <c r="AC80" s="40"/>
      <c r="AD80" s="40"/>
      <c r="AE80" s="40"/>
      <c r="AF80" s="40"/>
      <c r="AG80" s="40"/>
      <c r="AH80" s="40"/>
      <c r="AI80" s="40"/>
      <c r="AJ80" s="40"/>
      <c r="AK80" s="40"/>
      <c r="AL80" s="40"/>
      <c r="AM80" s="40"/>
      <c r="AN80" s="40"/>
      <c r="AO80" s="40"/>
      <c r="AP80" s="47"/>
      <c r="XED80" s="49"/>
      <c r="XEE80" s="49"/>
      <c r="XEF80" s="49"/>
      <c r="XEG80" s="49"/>
      <c r="XEH80" s="49"/>
      <c r="XEI80" s="49"/>
      <c r="XEJ80" s="49"/>
      <c r="XEK80" s="49"/>
      <c r="XEL80" s="49"/>
      <c r="XEM80" s="49"/>
      <c r="XEN80" s="49"/>
      <c r="XEO80" s="49"/>
      <c r="XEP80" s="49"/>
      <c r="XEQ80" s="49"/>
      <c r="XER80" s="49"/>
      <c r="XES80" s="49"/>
      <c r="XET80" s="49"/>
      <c r="XEU80" s="49"/>
      <c r="XEV80" s="49"/>
      <c r="XEW80" s="49"/>
      <c r="XEX80" s="49"/>
      <c r="XEY80" s="49"/>
      <c r="XEZ80" s="49"/>
      <c r="XFA80" s="49"/>
      <c r="XFB80" s="49"/>
      <c r="XFC80" s="49"/>
      <c r="XFD80" s="49"/>
    </row>
    <row r="81" s="15" customFormat="1" customHeight="1" spans="1:16384">
      <c r="A81" s="27"/>
      <c r="B81" s="28"/>
      <c r="C81" s="28"/>
      <c r="D81" s="28"/>
      <c r="E81" s="28"/>
      <c r="F81" s="28"/>
      <c r="G81" s="28"/>
      <c r="H81" s="28"/>
      <c r="I81" s="28"/>
      <c r="J81" s="36"/>
      <c r="K81" s="41" t="str">
        <f ca="1">IF(A79="","",IF(MOD(ROW(),3)=1,"上午",IF(MOD(ROW(),3)=2,"下午","加班")))</f>
        <v/>
      </c>
      <c r="L81" s="42"/>
      <c r="M81" s="42"/>
      <c r="N81" s="42"/>
      <c r="O81" s="42"/>
      <c r="P81" s="42"/>
      <c r="Q81" s="42"/>
      <c r="R81" s="42"/>
      <c r="S81" s="42"/>
      <c r="T81" s="42"/>
      <c r="U81" s="42"/>
      <c r="V81" s="42"/>
      <c r="W81" s="42"/>
      <c r="X81" s="42"/>
      <c r="Y81" s="42"/>
      <c r="Z81" s="42"/>
      <c r="AA81" s="42"/>
      <c r="AB81" s="42"/>
      <c r="AC81" s="42"/>
      <c r="AD81" s="42"/>
      <c r="AE81" s="42"/>
      <c r="AF81" s="42"/>
      <c r="AG81" s="42"/>
      <c r="AH81" s="42"/>
      <c r="AI81" s="42"/>
      <c r="AJ81" s="42"/>
      <c r="AK81" s="42"/>
      <c r="AL81" s="42"/>
      <c r="AM81" s="42"/>
      <c r="AN81" s="42"/>
      <c r="AO81" s="42"/>
      <c r="AP81" s="48"/>
      <c r="XED81" s="49"/>
      <c r="XEE81" s="49"/>
      <c r="XEF81" s="49"/>
      <c r="XEG81" s="49"/>
      <c r="XEH81" s="49"/>
      <c r="XEI81" s="49"/>
      <c r="XEJ81" s="49"/>
      <c r="XEK81" s="49"/>
      <c r="XEL81" s="49"/>
      <c r="XEM81" s="49"/>
      <c r="XEN81" s="49"/>
      <c r="XEO81" s="49"/>
      <c r="XEP81" s="49"/>
      <c r="XEQ81" s="49"/>
      <c r="XER81" s="49"/>
      <c r="XES81" s="49"/>
      <c r="XET81" s="49"/>
      <c r="XEU81" s="49"/>
      <c r="XEV81" s="49"/>
      <c r="XEW81" s="49"/>
      <c r="XEX81" s="49"/>
      <c r="XEY81" s="49"/>
      <c r="XEZ81" s="49"/>
      <c r="XFA81" s="49"/>
      <c r="XFB81" s="49"/>
      <c r="XFC81" s="49"/>
      <c r="XFD81" s="49"/>
    </row>
    <row r="82" s="15" customFormat="1" customHeight="1" spans="1:16384">
      <c r="A82" s="27" t="str">
        <f ca="1">IF(B82=0,"",COUNTA($B$3:$B81))</f>
        <v/>
      </c>
      <c r="B82" s="28">
        <f ca="1">INDIRECT("员工信息表!B"&amp;COUNTA($B$3:$B81)+2)</f>
        <v>0</v>
      </c>
      <c r="C82" s="28"/>
      <c r="D82" s="28">
        <f>(COUNTIF($L82:$AP82,"出勤")+COUNTIF($L83:$AP83,"出勤"))*0.5</f>
        <v>0</v>
      </c>
      <c r="E82" s="28">
        <f>(COUNTIF($L82:$AP82,"事假")+COUNTIF($L83:$AP83,"事假"))*0.5</f>
        <v>0</v>
      </c>
      <c r="F82" s="28">
        <f>(COUNTIF($L82:$AP82,"病假")+COUNTIF($L83:$AP83,"病假"))*0.5</f>
        <v>0</v>
      </c>
      <c r="G82" s="28">
        <f>(COUNTIF($L82:$AP82,"休假")+COUNTIF($L83:$AP83,"休假"))*0.5</f>
        <v>0</v>
      </c>
      <c r="H82" s="28">
        <f>(COUNTIF($L82:$AP82,"缺勤")+COUNTIF($L83:$AP83,"缺勤"))*0.5</f>
        <v>0</v>
      </c>
      <c r="I82" s="28">
        <f>(COUNTIF($L82:$AP82,"放假")+COUNTIF($L83:$AP83,"放假"))*0.5</f>
        <v>0</v>
      </c>
      <c r="J82" s="36">
        <f>(SUM(L84:AP84))/$AO$2</f>
        <v>0</v>
      </c>
      <c r="K82" s="37" t="str">
        <f ca="1">IF(A82="","",IF(MOD(ROW(),3)=1,"上午",IF(MOD(ROW(),3)=2,"下午","加班")))</f>
        <v/>
      </c>
      <c r="L82" s="38"/>
      <c r="M82" s="38"/>
      <c r="N82" s="38"/>
      <c r="O82" s="38"/>
      <c r="P82" s="38"/>
      <c r="Q82" s="38"/>
      <c r="R82" s="38"/>
      <c r="S82" s="38"/>
      <c r="T82" s="38"/>
      <c r="U82" s="38"/>
      <c r="V82" s="38"/>
      <c r="W82" s="38"/>
      <c r="X82" s="38"/>
      <c r="Y82" s="38"/>
      <c r="Z82" s="38"/>
      <c r="AA82" s="38"/>
      <c r="AB82" s="38"/>
      <c r="AC82" s="38"/>
      <c r="AD82" s="38"/>
      <c r="AE82" s="38"/>
      <c r="AF82" s="38"/>
      <c r="AG82" s="38"/>
      <c r="AH82" s="38"/>
      <c r="AI82" s="38"/>
      <c r="AJ82" s="38"/>
      <c r="AK82" s="38"/>
      <c r="AL82" s="38"/>
      <c r="AM82" s="38"/>
      <c r="AN82" s="38"/>
      <c r="AO82" s="38"/>
      <c r="AP82" s="46"/>
      <c r="XED82" s="49"/>
      <c r="XEE82" s="49"/>
      <c r="XEF82" s="49"/>
      <c r="XEG82" s="49"/>
      <c r="XEH82" s="49"/>
      <c r="XEI82" s="49"/>
      <c r="XEJ82" s="49"/>
      <c r="XEK82" s="49"/>
      <c r="XEL82" s="49"/>
      <c r="XEM82" s="49"/>
      <c r="XEN82" s="49"/>
      <c r="XEO82" s="49"/>
      <c r="XEP82" s="49"/>
      <c r="XEQ82" s="49"/>
      <c r="XER82" s="49"/>
      <c r="XES82" s="49"/>
      <c r="XET82" s="49"/>
      <c r="XEU82" s="49"/>
      <c r="XEV82" s="49"/>
      <c r="XEW82" s="49"/>
      <c r="XEX82" s="49"/>
      <c r="XEY82" s="49"/>
      <c r="XEZ82" s="49"/>
      <c r="XFA82" s="49"/>
      <c r="XFB82" s="49"/>
      <c r="XFC82" s="49"/>
      <c r="XFD82" s="49"/>
    </row>
    <row r="83" s="15" customFormat="1" customHeight="1" spans="1:16384">
      <c r="A83" s="27"/>
      <c r="B83" s="28"/>
      <c r="C83" s="28"/>
      <c r="D83" s="28"/>
      <c r="E83" s="28"/>
      <c r="F83" s="28"/>
      <c r="G83" s="28"/>
      <c r="H83" s="28"/>
      <c r="I83" s="28"/>
      <c r="J83" s="36"/>
      <c r="K83" s="39" t="str">
        <f ca="1">IF(A82="","",IF(MOD(ROW(),3)=1,"上午",IF(MOD(ROW(),3)=2,"下午","加班")))</f>
        <v/>
      </c>
      <c r="L83" s="40"/>
      <c r="M83" s="40"/>
      <c r="N83" s="40"/>
      <c r="O83" s="40"/>
      <c r="P83" s="40"/>
      <c r="Q83" s="40"/>
      <c r="R83" s="40"/>
      <c r="S83" s="40"/>
      <c r="T83" s="40"/>
      <c r="U83" s="40"/>
      <c r="V83" s="40"/>
      <c r="W83" s="40"/>
      <c r="X83" s="40"/>
      <c r="Y83" s="40"/>
      <c r="Z83" s="40"/>
      <c r="AA83" s="40"/>
      <c r="AB83" s="40"/>
      <c r="AC83" s="40"/>
      <c r="AD83" s="40"/>
      <c r="AE83" s="40"/>
      <c r="AF83" s="40"/>
      <c r="AG83" s="40"/>
      <c r="AH83" s="40"/>
      <c r="AI83" s="40"/>
      <c r="AJ83" s="40"/>
      <c r="AK83" s="40"/>
      <c r="AL83" s="40"/>
      <c r="AM83" s="40"/>
      <c r="AN83" s="40"/>
      <c r="AO83" s="40"/>
      <c r="AP83" s="47"/>
      <c r="XED83" s="49"/>
      <c r="XEE83" s="49"/>
      <c r="XEF83" s="49"/>
      <c r="XEG83" s="49"/>
      <c r="XEH83" s="49"/>
      <c r="XEI83" s="49"/>
      <c r="XEJ83" s="49"/>
      <c r="XEK83" s="49"/>
      <c r="XEL83" s="49"/>
      <c r="XEM83" s="49"/>
      <c r="XEN83" s="49"/>
      <c r="XEO83" s="49"/>
      <c r="XEP83" s="49"/>
      <c r="XEQ83" s="49"/>
      <c r="XER83" s="49"/>
      <c r="XES83" s="49"/>
      <c r="XET83" s="49"/>
      <c r="XEU83" s="49"/>
      <c r="XEV83" s="49"/>
      <c r="XEW83" s="49"/>
      <c r="XEX83" s="49"/>
      <c r="XEY83" s="49"/>
      <c r="XEZ83" s="49"/>
      <c r="XFA83" s="49"/>
      <c r="XFB83" s="49"/>
      <c r="XFC83" s="49"/>
      <c r="XFD83" s="49"/>
    </row>
    <row r="84" s="15" customFormat="1" customHeight="1" spans="1:16384">
      <c r="A84" s="27"/>
      <c r="B84" s="28"/>
      <c r="C84" s="28"/>
      <c r="D84" s="28"/>
      <c r="E84" s="28"/>
      <c r="F84" s="28"/>
      <c r="G84" s="28"/>
      <c r="H84" s="28"/>
      <c r="I84" s="28"/>
      <c r="J84" s="36"/>
      <c r="K84" s="41" t="str">
        <f ca="1">IF(A82="","",IF(MOD(ROW(),3)=1,"上午",IF(MOD(ROW(),3)=2,"下午","加班")))</f>
        <v/>
      </c>
      <c r="L84" s="42"/>
      <c r="M84" s="42"/>
      <c r="N84" s="42"/>
      <c r="O84" s="42"/>
      <c r="P84" s="42"/>
      <c r="Q84" s="42"/>
      <c r="R84" s="42"/>
      <c r="S84" s="42"/>
      <c r="T84" s="42"/>
      <c r="U84" s="42"/>
      <c r="V84" s="42"/>
      <c r="W84" s="42"/>
      <c r="X84" s="42"/>
      <c r="Y84" s="42"/>
      <c r="Z84" s="42"/>
      <c r="AA84" s="42"/>
      <c r="AB84" s="42"/>
      <c r="AC84" s="42"/>
      <c r="AD84" s="42"/>
      <c r="AE84" s="42"/>
      <c r="AF84" s="42"/>
      <c r="AG84" s="42"/>
      <c r="AH84" s="42"/>
      <c r="AI84" s="42"/>
      <c r="AJ84" s="42"/>
      <c r="AK84" s="42"/>
      <c r="AL84" s="42"/>
      <c r="AM84" s="42"/>
      <c r="AN84" s="42"/>
      <c r="AO84" s="42"/>
      <c r="AP84" s="48"/>
      <c r="XED84" s="49"/>
      <c r="XEE84" s="49"/>
      <c r="XEF84" s="49"/>
      <c r="XEG84" s="49"/>
      <c r="XEH84" s="49"/>
      <c r="XEI84" s="49"/>
      <c r="XEJ84" s="49"/>
      <c r="XEK84" s="49"/>
      <c r="XEL84" s="49"/>
      <c r="XEM84" s="49"/>
      <c r="XEN84" s="49"/>
      <c r="XEO84" s="49"/>
      <c r="XEP84" s="49"/>
      <c r="XEQ84" s="49"/>
      <c r="XER84" s="49"/>
      <c r="XES84" s="49"/>
      <c r="XET84" s="49"/>
      <c r="XEU84" s="49"/>
      <c r="XEV84" s="49"/>
      <c r="XEW84" s="49"/>
      <c r="XEX84" s="49"/>
      <c r="XEY84" s="49"/>
      <c r="XEZ84" s="49"/>
      <c r="XFA84" s="49"/>
      <c r="XFB84" s="49"/>
      <c r="XFC84" s="49"/>
      <c r="XFD84" s="49"/>
    </row>
    <row r="85" s="15" customFormat="1" customHeight="1" spans="1:16384">
      <c r="A85" s="27" t="str">
        <f ca="1">IF(B85=0,"",COUNTA($B$3:$B84))</f>
        <v/>
      </c>
      <c r="B85" s="28">
        <f ca="1">INDIRECT("员工信息表!B"&amp;COUNTA($B$3:$B84)+2)</f>
        <v>0</v>
      </c>
      <c r="C85" s="28"/>
      <c r="D85" s="28">
        <f>(COUNTIF($L85:$AP85,"出勤")+COUNTIF($L86:$AP86,"出勤"))*0.5</f>
        <v>0</v>
      </c>
      <c r="E85" s="28">
        <f>(COUNTIF($L85:$AP85,"事假")+COUNTIF($L86:$AP86,"事假"))*0.5</f>
        <v>0</v>
      </c>
      <c r="F85" s="28">
        <f>(COUNTIF($L85:$AP85,"病假")+COUNTIF($L86:$AP86,"病假"))*0.5</f>
        <v>0</v>
      </c>
      <c r="G85" s="28">
        <f>(COUNTIF($L85:$AP85,"休假")+COUNTIF($L86:$AP86,"休假"))*0.5</f>
        <v>0</v>
      </c>
      <c r="H85" s="28">
        <f>(COUNTIF($L85:$AP85,"缺勤")+COUNTIF($L86:$AP86,"缺勤"))*0.5</f>
        <v>0</v>
      </c>
      <c r="I85" s="28">
        <f>(COUNTIF($L85:$AP85,"放假")+COUNTIF($L86:$AP86,"放假"))*0.5</f>
        <v>0</v>
      </c>
      <c r="J85" s="36">
        <f>(SUM(L87:AP87))/$AO$2</f>
        <v>0</v>
      </c>
      <c r="K85" s="37" t="str">
        <f ca="1">IF(A85="","",IF(MOD(ROW(),3)=1,"上午",IF(MOD(ROW(),3)=2,"下午","加班")))</f>
        <v/>
      </c>
      <c r="L85" s="38"/>
      <c r="M85" s="38"/>
      <c r="N85" s="38"/>
      <c r="O85" s="38"/>
      <c r="P85" s="38"/>
      <c r="Q85" s="38"/>
      <c r="R85" s="38"/>
      <c r="S85" s="38"/>
      <c r="T85" s="38"/>
      <c r="U85" s="38"/>
      <c r="V85" s="38"/>
      <c r="W85" s="38"/>
      <c r="X85" s="38"/>
      <c r="Y85" s="38"/>
      <c r="Z85" s="38"/>
      <c r="AA85" s="38"/>
      <c r="AB85" s="38"/>
      <c r="AC85" s="38"/>
      <c r="AD85" s="38"/>
      <c r="AE85" s="38"/>
      <c r="AF85" s="38"/>
      <c r="AG85" s="38"/>
      <c r="AH85" s="38"/>
      <c r="AI85" s="38"/>
      <c r="AJ85" s="38"/>
      <c r="AK85" s="38"/>
      <c r="AL85" s="38"/>
      <c r="AM85" s="38"/>
      <c r="AN85" s="38"/>
      <c r="AO85" s="38"/>
      <c r="AP85" s="46"/>
      <c r="XED85" s="49"/>
      <c r="XEE85" s="49"/>
      <c r="XEF85" s="49"/>
      <c r="XEG85" s="49"/>
      <c r="XEH85" s="49"/>
      <c r="XEI85" s="49"/>
      <c r="XEJ85" s="49"/>
      <c r="XEK85" s="49"/>
      <c r="XEL85" s="49"/>
      <c r="XEM85" s="49"/>
      <c r="XEN85" s="49"/>
      <c r="XEO85" s="49"/>
      <c r="XEP85" s="49"/>
      <c r="XEQ85" s="49"/>
      <c r="XER85" s="49"/>
      <c r="XES85" s="49"/>
      <c r="XET85" s="49"/>
      <c r="XEU85" s="49"/>
      <c r="XEV85" s="49"/>
      <c r="XEW85" s="49"/>
      <c r="XEX85" s="49"/>
      <c r="XEY85" s="49"/>
      <c r="XEZ85" s="49"/>
      <c r="XFA85" s="49"/>
      <c r="XFB85" s="49"/>
      <c r="XFC85" s="49"/>
      <c r="XFD85" s="49"/>
    </row>
    <row r="86" s="15" customFormat="1" customHeight="1" spans="1:16384">
      <c r="A86" s="27"/>
      <c r="B86" s="28"/>
      <c r="C86" s="28"/>
      <c r="D86" s="28"/>
      <c r="E86" s="28"/>
      <c r="F86" s="28"/>
      <c r="G86" s="28"/>
      <c r="H86" s="28"/>
      <c r="I86" s="28"/>
      <c r="J86" s="36"/>
      <c r="K86" s="39" t="str">
        <f ca="1">IF(A85="","",IF(MOD(ROW(),3)=1,"上午",IF(MOD(ROW(),3)=2,"下午","加班")))</f>
        <v/>
      </c>
      <c r="L86" s="40"/>
      <c r="M86" s="40"/>
      <c r="N86" s="40"/>
      <c r="O86" s="40"/>
      <c r="P86" s="40"/>
      <c r="Q86" s="40"/>
      <c r="R86" s="40"/>
      <c r="S86" s="40"/>
      <c r="T86" s="40"/>
      <c r="U86" s="40"/>
      <c r="V86" s="40"/>
      <c r="W86" s="40"/>
      <c r="X86" s="40"/>
      <c r="Y86" s="40"/>
      <c r="Z86" s="40"/>
      <c r="AA86" s="40"/>
      <c r="AB86" s="40"/>
      <c r="AC86" s="40"/>
      <c r="AD86" s="40"/>
      <c r="AE86" s="40"/>
      <c r="AF86" s="40"/>
      <c r="AG86" s="40"/>
      <c r="AH86" s="40"/>
      <c r="AI86" s="40"/>
      <c r="AJ86" s="40"/>
      <c r="AK86" s="40"/>
      <c r="AL86" s="40"/>
      <c r="AM86" s="40"/>
      <c r="AN86" s="40"/>
      <c r="AO86" s="40"/>
      <c r="AP86" s="47"/>
      <c r="XED86" s="49"/>
      <c r="XEE86" s="49"/>
      <c r="XEF86" s="49"/>
      <c r="XEG86" s="49"/>
      <c r="XEH86" s="49"/>
      <c r="XEI86" s="49"/>
      <c r="XEJ86" s="49"/>
      <c r="XEK86" s="49"/>
      <c r="XEL86" s="49"/>
      <c r="XEM86" s="49"/>
      <c r="XEN86" s="49"/>
      <c r="XEO86" s="49"/>
      <c r="XEP86" s="49"/>
      <c r="XEQ86" s="49"/>
      <c r="XER86" s="49"/>
      <c r="XES86" s="49"/>
      <c r="XET86" s="49"/>
      <c r="XEU86" s="49"/>
      <c r="XEV86" s="49"/>
      <c r="XEW86" s="49"/>
      <c r="XEX86" s="49"/>
      <c r="XEY86" s="49"/>
      <c r="XEZ86" s="49"/>
      <c r="XFA86" s="49"/>
      <c r="XFB86" s="49"/>
      <c r="XFC86" s="49"/>
      <c r="XFD86" s="49"/>
    </row>
    <row r="87" s="15" customFormat="1" customHeight="1" spans="1:16384">
      <c r="A87" s="27"/>
      <c r="B87" s="28"/>
      <c r="C87" s="28"/>
      <c r="D87" s="28"/>
      <c r="E87" s="28"/>
      <c r="F87" s="28"/>
      <c r="G87" s="28"/>
      <c r="H87" s="28"/>
      <c r="I87" s="28"/>
      <c r="J87" s="36"/>
      <c r="K87" s="41" t="str">
        <f ca="1">IF(A85="","",IF(MOD(ROW(),3)=1,"上午",IF(MOD(ROW(),3)=2,"下午","加班")))</f>
        <v/>
      </c>
      <c r="L87" s="42"/>
      <c r="M87" s="42"/>
      <c r="N87" s="42"/>
      <c r="O87" s="42"/>
      <c r="P87" s="42"/>
      <c r="Q87" s="42"/>
      <c r="R87" s="42"/>
      <c r="S87" s="42"/>
      <c r="T87" s="42"/>
      <c r="U87" s="42"/>
      <c r="V87" s="42"/>
      <c r="W87" s="42"/>
      <c r="X87" s="42"/>
      <c r="Y87" s="42"/>
      <c r="Z87" s="42"/>
      <c r="AA87" s="42"/>
      <c r="AB87" s="42"/>
      <c r="AC87" s="42"/>
      <c r="AD87" s="42"/>
      <c r="AE87" s="42"/>
      <c r="AF87" s="42"/>
      <c r="AG87" s="42"/>
      <c r="AH87" s="42"/>
      <c r="AI87" s="42"/>
      <c r="AJ87" s="42"/>
      <c r="AK87" s="42"/>
      <c r="AL87" s="42"/>
      <c r="AM87" s="42"/>
      <c r="AN87" s="42"/>
      <c r="AO87" s="42"/>
      <c r="AP87" s="48"/>
      <c r="XED87" s="49"/>
      <c r="XEE87" s="49"/>
      <c r="XEF87" s="49"/>
      <c r="XEG87" s="49"/>
      <c r="XEH87" s="49"/>
      <c r="XEI87" s="49"/>
      <c r="XEJ87" s="49"/>
      <c r="XEK87" s="49"/>
      <c r="XEL87" s="49"/>
      <c r="XEM87" s="49"/>
      <c r="XEN87" s="49"/>
      <c r="XEO87" s="49"/>
      <c r="XEP87" s="49"/>
      <c r="XEQ87" s="49"/>
      <c r="XER87" s="49"/>
      <c r="XES87" s="49"/>
      <c r="XET87" s="49"/>
      <c r="XEU87" s="49"/>
      <c r="XEV87" s="49"/>
      <c r="XEW87" s="49"/>
      <c r="XEX87" s="49"/>
      <c r="XEY87" s="49"/>
      <c r="XEZ87" s="49"/>
      <c r="XFA87" s="49"/>
      <c r="XFB87" s="49"/>
      <c r="XFC87" s="49"/>
      <c r="XFD87" s="49"/>
    </row>
    <row r="88" s="15" customFormat="1" customHeight="1" spans="1:16384">
      <c r="A88" s="27" t="str">
        <f ca="1">IF(B88=0,"",COUNTA($B$3:$B87))</f>
        <v/>
      </c>
      <c r="B88" s="28">
        <f ca="1">INDIRECT("员工信息表!B"&amp;COUNTA($B$3:$B87)+2)</f>
        <v>0</v>
      </c>
      <c r="C88" s="28"/>
      <c r="D88" s="28">
        <f>(COUNTIF($L88:$AP88,"出勤")+COUNTIF($L89:$AP89,"出勤"))*0.5</f>
        <v>0</v>
      </c>
      <c r="E88" s="28">
        <f>(COUNTIF($L88:$AP88,"事假")+COUNTIF($L89:$AP89,"事假"))*0.5</f>
        <v>0</v>
      </c>
      <c r="F88" s="28">
        <f>(COUNTIF($L88:$AP88,"病假")+COUNTIF($L89:$AP89,"病假"))*0.5</f>
        <v>0</v>
      </c>
      <c r="G88" s="28">
        <f>(COUNTIF($L88:$AP88,"休假")+COUNTIF($L89:$AP89,"休假"))*0.5</f>
        <v>0</v>
      </c>
      <c r="H88" s="28">
        <f>(COUNTIF($L88:$AP88,"缺勤")+COUNTIF($L89:$AP89,"缺勤"))*0.5</f>
        <v>0</v>
      </c>
      <c r="I88" s="28">
        <f>(COUNTIF($L88:$AP88,"放假")+COUNTIF($L89:$AP89,"放假"))*0.5</f>
        <v>0</v>
      </c>
      <c r="J88" s="36">
        <f>(SUM(L90:AP90))/$AO$2</f>
        <v>0</v>
      </c>
      <c r="K88" s="37" t="str">
        <f ca="1">IF(A88="","",IF(MOD(ROW(),3)=1,"上午",IF(MOD(ROW(),3)=2,"下午","加班")))</f>
        <v/>
      </c>
      <c r="L88" s="38"/>
      <c r="M88" s="38"/>
      <c r="N88" s="38"/>
      <c r="O88" s="38"/>
      <c r="P88" s="38"/>
      <c r="Q88" s="38"/>
      <c r="R88" s="38"/>
      <c r="S88" s="38"/>
      <c r="T88" s="38"/>
      <c r="U88" s="38"/>
      <c r="V88" s="38"/>
      <c r="W88" s="38"/>
      <c r="X88" s="38"/>
      <c r="Y88" s="38"/>
      <c r="Z88" s="38"/>
      <c r="AA88" s="38"/>
      <c r="AB88" s="38"/>
      <c r="AC88" s="38"/>
      <c r="AD88" s="38"/>
      <c r="AE88" s="38"/>
      <c r="AF88" s="38"/>
      <c r="AG88" s="38"/>
      <c r="AH88" s="38"/>
      <c r="AI88" s="38"/>
      <c r="AJ88" s="38"/>
      <c r="AK88" s="38"/>
      <c r="AL88" s="38"/>
      <c r="AM88" s="38"/>
      <c r="AN88" s="38"/>
      <c r="AO88" s="38"/>
      <c r="AP88" s="46"/>
      <c r="XED88" s="49"/>
      <c r="XEE88" s="49"/>
      <c r="XEF88" s="49"/>
      <c r="XEG88" s="49"/>
      <c r="XEH88" s="49"/>
      <c r="XEI88" s="49"/>
      <c r="XEJ88" s="49"/>
      <c r="XEK88" s="49"/>
      <c r="XEL88" s="49"/>
      <c r="XEM88" s="49"/>
      <c r="XEN88" s="49"/>
      <c r="XEO88" s="49"/>
      <c r="XEP88" s="49"/>
      <c r="XEQ88" s="49"/>
      <c r="XER88" s="49"/>
      <c r="XES88" s="49"/>
      <c r="XET88" s="49"/>
      <c r="XEU88" s="49"/>
      <c r="XEV88" s="49"/>
      <c r="XEW88" s="49"/>
      <c r="XEX88" s="49"/>
      <c r="XEY88" s="49"/>
      <c r="XEZ88" s="49"/>
      <c r="XFA88" s="49"/>
      <c r="XFB88" s="49"/>
      <c r="XFC88" s="49"/>
      <c r="XFD88" s="49"/>
    </row>
    <row r="89" s="15" customFormat="1" customHeight="1" spans="1:16384">
      <c r="A89" s="27"/>
      <c r="B89" s="28"/>
      <c r="C89" s="28"/>
      <c r="D89" s="28"/>
      <c r="E89" s="28"/>
      <c r="F89" s="28"/>
      <c r="G89" s="28"/>
      <c r="H89" s="28"/>
      <c r="I89" s="28"/>
      <c r="J89" s="36"/>
      <c r="K89" s="39" t="str">
        <f ca="1">IF(A88="","",IF(MOD(ROW(),3)=1,"上午",IF(MOD(ROW(),3)=2,"下午","加班")))</f>
        <v/>
      </c>
      <c r="L89" s="40"/>
      <c r="M89" s="40"/>
      <c r="N89" s="40"/>
      <c r="O89" s="40"/>
      <c r="P89" s="40"/>
      <c r="Q89" s="40"/>
      <c r="R89" s="40"/>
      <c r="S89" s="40"/>
      <c r="T89" s="40"/>
      <c r="U89" s="40"/>
      <c r="V89" s="40"/>
      <c r="W89" s="40"/>
      <c r="X89" s="40"/>
      <c r="Y89" s="40"/>
      <c r="Z89" s="40"/>
      <c r="AA89" s="40"/>
      <c r="AB89" s="40"/>
      <c r="AC89" s="40"/>
      <c r="AD89" s="40"/>
      <c r="AE89" s="40"/>
      <c r="AF89" s="40"/>
      <c r="AG89" s="40"/>
      <c r="AH89" s="40"/>
      <c r="AI89" s="40"/>
      <c r="AJ89" s="40"/>
      <c r="AK89" s="40"/>
      <c r="AL89" s="40"/>
      <c r="AM89" s="40"/>
      <c r="AN89" s="40"/>
      <c r="AO89" s="40"/>
      <c r="AP89" s="47"/>
      <c r="XED89" s="49"/>
      <c r="XEE89" s="49"/>
      <c r="XEF89" s="49"/>
      <c r="XEG89" s="49"/>
      <c r="XEH89" s="49"/>
      <c r="XEI89" s="49"/>
      <c r="XEJ89" s="49"/>
      <c r="XEK89" s="49"/>
      <c r="XEL89" s="49"/>
      <c r="XEM89" s="49"/>
      <c r="XEN89" s="49"/>
      <c r="XEO89" s="49"/>
      <c r="XEP89" s="49"/>
      <c r="XEQ89" s="49"/>
      <c r="XER89" s="49"/>
      <c r="XES89" s="49"/>
      <c r="XET89" s="49"/>
      <c r="XEU89" s="49"/>
      <c r="XEV89" s="49"/>
      <c r="XEW89" s="49"/>
      <c r="XEX89" s="49"/>
      <c r="XEY89" s="49"/>
      <c r="XEZ89" s="49"/>
      <c r="XFA89" s="49"/>
      <c r="XFB89" s="49"/>
      <c r="XFC89" s="49"/>
      <c r="XFD89" s="49"/>
    </row>
    <row r="90" s="15" customFormat="1" customHeight="1" spans="1:16384">
      <c r="A90" s="27"/>
      <c r="B90" s="28"/>
      <c r="C90" s="28"/>
      <c r="D90" s="28"/>
      <c r="E90" s="28"/>
      <c r="F90" s="28"/>
      <c r="G90" s="28"/>
      <c r="H90" s="28"/>
      <c r="I90" s="28"/>
      <c r="J90" s="36"/>
      <c r="K90" s="41" t="str">
        <f ca="1">IF(A88="","",IF(MOD(ROW(),3)=1,"上午",IF(MOD(ROW(),3)=2,"下午","加班")))</f>
        <v/>
      </c>
      <c r="L90" s="42"/>
      <c r="M90" s="42"/>
      <c r="N90" s="42"/>
      <c r="O90" s="42"/>
      <c r="P90" s="42"/>
      <c r="Q90" s="42"/>
      <c r="R90" s="42"/>
      <c r="S90" s="42"/>
      <c r="T90" s="42"/>
      <c r="U90" s="42"/>
      <c r="V90" s="42"/>
      <c r="W90" s="42"/>
      <c r="X90" s="42"/>
      <c r="Y90" s="42"/>
      <c r="Z90" s="42"/>
      <c r="AA90" s="42"/>
      <c r="AB90" s="42"/>
      <c r="AC90" s="42"/>
      <c r="AD90" s="42"/>
      <c r="AE90" s="42"/>
      <c r="AF90" s="42"/>
      <c r="AG90" s="42"/>
      <c r="AH90" s="42"/>
      <c r="AI90" s="42"/>
      <c r="AJ90" s="42"/>
      <c r="AK90" s="42"/>
      <c r="AL90" s="42"/>
      <c r="AM90" s="42"/>
      <c r="AN90" s="42"/>
      <c r="AO90" s="42"/>
      <c r="AP90" s="48"/>
      <c r="XED90" s="49"/>
      <c r="XEE90" s="49"/>
      <c r="XEF90" s="49"/>
      <c r="XEG90" s="49"/>
      <c r="XEH90" s="49"/>
      <c r="XEI90" s="49"/>
      <c r="XEJ90" s="49"/>
      <c r="XEK90" s="49"/>
      <c r="XEL90" s="49"/>
      <c r="XEM90" s="49"/>
      <c r="XEN90" s="49"/>
      <c r="XEO90" s="49"/>
      <c r="XEP90" s="49"/>
      <c r="XEQ90" s="49"/>
      <c r="XER90" s="49"/>
      <c r="XES90" s="49"/>
      <c r="XET90" s="49"/>
      <c r="XEU90" s="49"/>
      <c r="XEV90" s="49"/>
      <c r="XEW90" s="49"/>
      <c r="XEX90" s="49"/>
      <c r="XEY90" s="49"/>
      <c r="XEZ90" s="49"/>
      <c r="XFA90" s="49"/>
      <c r="XFB90" s="49"/>
      <c r="XFC90" s="49"/>
      <c r="XFD90" s="49"/>
    </row>
    <row r="91" s="15" customFormat="1" customHeight="1" spans="1:16384">
      <c r="A91" s="27" t="str">
        <f ca="1">IF(B91=0,"",COUNTA($B$3:$B90))</f>
        <v/>
      </c>
      <c r="B91" s="28">
        <f ca="1">INDIRECT("员工信息表!B"&amp;COUNTA($B$3:$B90)+2)</f>
        <v>0</v>
      </c>
      <c r="C91" s="28"/>
      <c r="D91" s="28">
        <f>(COUNTIF($L91:$AP91,"出勤")+COUNTIF($L92:$AP92,"出勤"))*0.5</f>
        <v>0</v>
      </c>
      <c r="E91" s="28">
        <f>(COUNTIF($L91:$AP91,"事假")+COUNTIF($L92:$AP92,"事假"))*0.5</f>
        <v>0</v>
      </c>
      <c r="F91" s="28">
        <f>(COUNTIF($L91:$AP91,"病假")+COUNTIF($L92:$AP92,"病假"))*0.5</f>
        <v>0</v>
      </c>
      <c r="G91" s="28">
        <f>(COUNTIF($L91:$AP91,"休假")+COUNTIF($L92:$AP92,"休假"))*0.5</f>
        <v>0</v>
      </c>
      <c r="H91" s="28">
        <f>(COUNTIF($L91:$AP91,"缺勤")+COUNTIF($L92:$AP92,"缺勤"))*0.5</f>
        <v>0</v>
      </c>
      <c r="I91" s="28">
        <f>(COUNTIF($L91:$AP91,"放假")+COUNTIF($L92:$AP92,"放假"))*0.5</f>
        <v>0</v>
      </c>
      <c r="J91" s="36">
        <f>(SUM(L93:AP93))/$AO$2</f>
        <v>0</v>
      </c>
      <c r="K91" s="37" t="str">
        <f ca="1">IF(A91="","",IF(MOD(ROW(),3)=1,"上午",IF(MOD(ROW(),3)=2,"下午","加班")))</f>
        <v/>
      </c>
      <c r="L91" s="38"/>
      <c r="M91" s="38"/>
      <c r="N91" s="38"/>
      <c r="O91" s="38"/>
      <c r="P91" s="38"/>
      <c r="Q91" s="38"/>
      <c r="R91" s="38"/>
      <c r="S91" s="38"/>
      <c r="T91" s="38"/>
      <c r="U91" s="38"/>
      <c r="V91" s="38"/>
      <c r="W91" s="38"/>
      <c r="X91" s="38"/>
      <c r="Y91" s="38"/>
      <c r="Z91" s="38"/>
      <c r="AA91" s="38"/>
      <c r="AB91" s="38"/>
      <c r="AC91" s="38"/>
      <c r="AD91" s="38"/>
      <c r="AE91" s="38"/>
      <c r="AF91" s="38"/>
      <c r="AG91" s="38"/>
      <c r="AH91" s="38"/>
      <c r="AI91" s="38"/>
      <c r="AJ91" s="38"/>
      <c r="AK91" s="38"/>
      <c r="AL91" s="38"/>
      <c r="AM91" s="38"/>
      <c r="AN91" s="38"/>
      <c r="AO91" s="38"/>
      <c r="AP91" s="46"/>
      <c r="XED91" s="49"/>
      <c r="XEE91" s="49"/>
      <c r="XEF91" s="49"/>
      <c r="XEG91" s="49"/>
      <c r="XEH91" s="49"/>
      <c r="XEI91" s="49"/>
      <c r="XEJ91" s="49"/>
      <c r="XEK91" s="49"/>
      <c r="XEL91" s="49"/>
      <c r="XEM91" s="49"/>
      <c r="XEN91" s="49"/>
      <c r="XEO91" s="49"/>
      <c r="XEP91" s="49"/>
      <c r="XEQ91" s="49"/>
      <c r="XER91" s="49"/>
      <c r="XES91" s="49"/>
      <c r="XET91" s="49"/>
      <c r="XEU91" s="49"/>
      <c r="XEV91" s="49"/>
      <c r="XEW91" s="49"/>
      <c r="XEX91" s="49"/>
      <c r="XEY91" s="49"/>
      <c r="XEZ91" s="49"/>
      <c r="XFA91" s="49"/>
      <c r="XFB91" s="49"/>
      <c r="XFC91" s="49"/>
      <c r="XFD91" s="49"/>
    </row>
    <row r="92" s="15" customFormat="1" customHeight="1" spans="1:16384">
      <c r="A92" s="27"/>
      <c r="B92" s="28"/>
      <c r="C92" s="28"/>
      <c r="D92" s="28"/>
      <c r="E92" s="28"/>
      <c r="F92" s="28"/>
      <c r="G92" s="28"/>
      <c r="H92" s="28"/>
      <c r="I92" s="28"/>
      <c r="J92" s="36"/>
      <c r="K92" s="39" t="str">
        <f ca="1">IF(A91="","",IF(MOD(ROW(),3)=1,"上午",IF(MOD(ROW(),3)=2,"下午","加班")))</f>
        <v/>
      </c>
      <c r="L92" s="40"/>
      <c r="M92" s="40"/>
      <c r="N92" s="40"/>
      <c r="O92" s="40"/>
      <c r="P92" s="40"/>
      <c r="Q92" s="40"/>
      <c r="R92" s="40"/>
      <c r="S92" s="40"/>
      <c r="T92" s="40"/>
      <c r="U92" s="40"/>
      <c r="V92" s="40"/>
      <c r="W92" s="40"/>
      <c r="X92" s="40"/>
      <c r="Y92" s="40"/>
      <c r="Z92" s="40"/>
      <c r="AA92" s="40"/>
      <c r="AB92" s="40"/>
      <c r="AC92" s="40"/>
      <c r="AD92" s="40"/>
      <c r="AE92" s="40"/>
      <c r="AF92" s="40"/>
      <c r="AG92" s="40"/>
      <c r="AH92" s="40"/>
      <c r="AI92" s="40"/>
      <c r="AJ92" s="40"/>
      <c r="AK92" s="40"/>
      <c r="AL92" s="40"/>
      <c r="AM92" s="40"/>
      <c r="AN92" s="40"/>
      <c r="AO92" s="40"/>
      <c r="AP92" s="47"/>
      <c r="XED92" s="49"/>
      <c r="XEE92" s="49"/>
      <c r="XEF92" s="49"/>
      <c r="XEG92" s="49"/>
      <c r="XEH92" s="49"/>
      <c r="XEI92" s="49"/>
      <c r="XEJ92" s="49"/>
      <c r="XEK92" s="49"/>
      <c r="XEL92" s="49"/>
      <c r="XEM92" s="49"/>
      <c r="XEN92" s="49"/>
      <c r="XEO92" s="49"/>
      <c r="XEP92" s="49"/>
      <c r="XEQ92" s="49"/>
      <c r="XER92" s="49"/>
      <c r="XES92" s="49"/>
      <c r="XET92" s="49"/>
      <c r="XEU92" s="49"/>
      <c r="XEV92" s="49"/>
      <c r="XEW92" s="49"/>
      <c r="XEX92" s="49"/>
      <c r="XEY92" s="49"/>
      <c r="XEZ92" s="49"/>
      <c r="XFA92" s="49"/>
      <c r="XFB92" s="49"/>
      <c r="XFC92" s="49"/>
      <c r="XFD92" s="49"/>
    </row>
    <row r="93" s="15" customFormat="1" customHeight="1" spans="1:16384">
      <c r="A93" s="27"/>
      <c r="B93" s="28"/>
      <c r="C93" s="28"/>
      <c r="D93" s="28"/>
      <c r="E93" s="28"/>
      <c r="F93" s="28"/>
      <c r="G93" s="28"/>
      <c r="H93" s="28"/>
      <c r="I93" s="28"/>
      <c r="J93" s="36"/>
      <c r="K93" s="41" t="str">
        <f ca="1">IF(A91="","",IF(MOD(ROW(),3)=1,"上午",IF(MOD(ROW(),3)=2,"下午","加班")))</f>
        <v/>
      </c>
      <c r="L93" s="42"/>
      <c r="M93" s="42"/>
      <c r="N93" s="42"/>
      <c r="O93" s="42"/>
      <c r="P93" s="42"/>
      <c r="Q93" s="42"/>
      <c r="R93" s="42"/>
      <c r="S93" s="42"/>
      <c r="T93" s="42"/>
      <c r="U93" s="42"/>
      <c r="V93" s="42"/>
      <c r="W93" s="42"/>
      <c r="X93" s="42"/>
      <c r="Y93" s="42"/>
      <c r="Z93" s="42"/>
      <c r="AA93" s="42"/>
      <c r="AB93" s="42"/>
      <c r="AC93" s="42"/>
      <c r="AD93" s="42"/>
      <c r="AE93" s="42"/>
      <c r="AF93" s="42"/>
      <c r="AG93" s="42"/>
      <c r="AH93" s="42"/>
      <c r="AI93" s="42"/>
      <c r="AJ93" s="42"/>
      <c r="AK93" s="42"/>
      <c r="AL93" s="42"/>
      <c r="AM93" s="42"/>
      <c r="AN93" s="42"/>
      <c r="AO93" s="42"/>
      <c r="AP93" s="48"/>
      <c r="XED93" s="49"/>
      <c r="XEE93" s="49"/>
      <c r="XEF93" s="49"/>
      <c r="XEG93" s="49"/>
      <c r="XEH93" s="49"/>
      <c r="XEI93" s="49"/>
      <c r="XEJ93" s="49"/>
      <c r="XEK93" s="49"/>
      <c r="XEL93" s="49"/>
      <c r="XEM93" s="49"/>
      <c r="XEN93" s="49"/>
      <c r="XEO93" s="49"/>
      <c r="XEP93" s="49"/>
      <c r="XEQ93" s="49"/>
      <c r="XER93" s="49"/>
      <c r="XES93" s="49"/>
      <c r="XET93" s="49"/>
      <c r="XEU93" s="49"/>
      <c r="XEV93" s="49"/>
      <c r="XEW93" s="49"/>
      <c r="XEX93" s="49"/>
      <c r="XEY93" s="49"/>
      <c r="XEZ93" s="49"/>
      <c r="XFA93" s="49"/>
      <c r="XFB93" s="49"/>
      <c r="XFC93" s="49"/>
      <c r="XFD93" s="49"/>
    </row>
    <row r="94" s="15" customFormat="1" customHeight="1" spans="1:16384">
      <c r="A94" s="27" t="str">
        <f ca="1">IF(B94=0,"",COUNTA($B$3:$B93))</f>
        <v/>
      </c>
      <c r="B94" s="28">
        <f ca="1">INDIRECT("员工信息表!B"&amp;COUNTA($B$3:$B93)+2)</f>
        <v>0</v>
      </c>
      <c r="C94" s="28"/>
      <c r="D94" s="28">
        <f>(COUNTIF($L94:$AP94,"出勤")+COUNTIF($L95:$AP95,"出勤"))*0.5</f>
        <v>0</v>
      </c>
      <c r="E94" s="28">
        <f>(COUNTIF($L94:$AP94,"事假")+COUNTIF($L95:$AP95,"事假"))*0.5</f>
        <v>0</v>
      </c>
      <c r="F94" s="28">
        <f>(COUNTIF($L94:$AP94,"病假")+COUNTIF($L95:$AP95,"病假"))*0.5</f>
        <v>0</v>
      </c>
      <c r="G94" s="28">
        <f>(COUNTIF($L94:$AP94,"休假")+COUNTIF($L95:$AP95,"休假"))*0.5</f>
        <v>0</v>
      </c>
      <c r="H94" s="28">
        <f>(COUNTIF($L94:$AP94,"缺勤")+COUNTIF($L95:$AP95,"缺勤"))*0.5</f>
        <v>0</v>
      </c>
      <c r="I94" s="28">
        <f>(COUNTIF($L94:$AP94,"放假")+COUNTIF($L95:$AP95,"放假"))*0.5</f>
        <v>0</v>
      </c>
      <c r="J94" s="36">
        <f>(SUM(L96:AP96))/$AO$2</f>
        <v>0</v>
      </c>
      <c r="K94" s="37" t="str">
        <f ca="1">IF(A94="","",IF(MOD(ROW(),3)=1,"上午",IF(MOD(ROW(),3)=2,"下午","加班")))</f>
        <v/>
      </c>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c r="AL94" s="38"/>
      <c r="AM94" s="38"/>
      <c r="AN94" s="38"/>
      <c r="AO94" s="38"/>
      <c r="AP94" s="46"/>
      <c r="XED94" s="49"/>
      <c r="XEE94" s="49"/>
      <c r="XEF94" s="49"/>
      <c r="XEG94" s="49"/>
      <c r="XEH94" s="49"/>
      <c r="XEI94" s="49"/>
      <c r="XEJ94" s="49"/>
      <c r="XEK94" s="49"/>
      <c r="XEL94" s="49"/>
      <c r="XEM94" s="49"/>
      <c r="XEN94" s="49"/>
      <c r="XEO94" s="49"/>
      <c r="XEP94" s="49"/>
      <c r="XEQ94" s="49"/>
      <c r="XER94" s="49"/>
      <c r="XES94" s="49"/>
      <c r="XET94" s="49"/>
      <c r="XEU94" s="49"/>
      <c r="XEV94" s="49"/>
      <c r="XEW94" s="49"/>
      <c r="XEX94" s="49"/>
      <c r="XEY94" s="49"/>
      <c r="XEZ94" s="49"/>
      <c r="XFA94" s="49"/>
      <c r="XFB94" s="49"/>
      <c r="XFC94" s="49"/>
      <c r="XFD94" s="49"/>
    </row>
    <row r="95" s="15" customFormat="1" customHeight="1" spans="1:16384">
      <c r="A95" s="27"/>
      <c r="B95" s="28"/>
      <c r="C95" s="28"/>
      <c r="D95" s="28"/>
      <c r="E95" s="28"/>
      <c r="F95" s="28"/>
      <c r="G95" s="28"/>
      <c r="H95" s="28"/>
      <c r="I95" s="28"/>
      <c r="J95" s="36"/>
      <c r="K95" s="39" t="str">
        <f ca="1">IF(A94="","",IF(MOD(ROW(),3)=1,"上午",IF(MOD(ROW(),3)=2,"下午","加班")))</f>
        <v/>
      </c>
      <c r="L95" s="40"/>
      <c r="M95" s="40"/>
      <c r="N95" s="40"/>
      <c r="O95" s="40"/>
      <c r="P95" s="40"/>
      <c r="Q95" s="40"/>
      <c r="R95" s="40"/>
      <c r="S95" s="40"/>
      <c r="T95" s="40"/>
      <c r="U95" s="40"/>
      <c r="V95" s="40"/>
      <c r="W95" s="40"/>
      <c r="X95" s="40"/>
      <c r="Y95" s="40"/>
      <c r="Z95" s="40"/>
      <c r="AA95" s="40"/>
      <c r="AB95" s="40"/>
      <c r="AC95" s="40"/>
      <c r="AD95" s="40"/>
      <c r="AE95" s="40"/>
      <c r="AF95" s="40"/>
      <c r="AG95" s="40"/>
      <c r="AH95" s="40"/>
      <c r="AI95" s="40"/>
      <c r="AJ95" s="40"/>
      <c r="AK95" s="40"/>
      <c r="AL95" s="40"/>
      <c r="AM95" s="40"/>
      <c r="AN95" s="40"/>
      <c r="AO95" s="40"/>
      <c r="AP95" s="47"/>
      <c r="XED95" s="49"/>
      <c r="XEE95" s="49"/>
      <c r="XEF95" s="49"/>
      <c r="XEG95" s="49"/>
      <c r="XEH95" s="49"/>
      <c r="XEI95" s="49"/>
      <c r="XEJ95" s="49"/>
      <c r="XEK95" s="49"/>
      <c r="XEL95" s="49"/>
      <c r="XEM95" s="49"/>
      <c r="XEN95" s="49"/>
      <c r="XEO95" s="49"/>
      <c r="XEP95" s="49"/>
      <c r="XEQ95" s="49"/>
      <c r="XER95" s="49"/>
      <c r="XES95" s="49"/>
      <c r="XET95" s="49"/>
      <c r="XEU95" s="49"/>
      <c r="XEV95" s="49"/>
      <c r="XEW95" s="49"/>
      <c r="XEX95" s="49"/>
      <c r="XEY95" s="49"/>
      <c r="XEZ95" s="49"/>
      <c r="XFA95" s="49"/>
      <c r="XFB95" s="49"/>
      <c r="XFC95" s="49"/>
      <c r="XFD95" s="49"/>
    </row>
    <row r="96" s="15" customFormat="1" customHeight="1" spans="1:16384">
      <c r="A96" s="27"/>
      <c r="B96" s="28"/>
      <c r="C96" s="28"/>
      <c r="D96" s="28"/>
      <c r="E96" s="28"/>
      <c r="F96" s="28"/>
      <c r="G96" s="28"/>
      <c r="H96" s="28"/>
      <c r="I96" s="28"/>
      <c r="J96" s="36"/>
      <c r="K96" s="41" t="str">
        <f ca="1">IF(A94="","",IF(MOD(ROW(),3)=1,"上午",IF(MOD(ROW(),3)=2,"下午","加班")))</f>
        <v/>
      </c>
      <c r="L96" s="42"/>
      <c r="M96" s="42"/>
      <c r="N96" s="42"/>
      <c r="O96" s="42"/>
      <c r="P96" s="42"/>
      <c r="Q96" s="42"/>
      <c r="R96" s="42"/>
      <c r="S96" s="42"/>
      <c r="T96" s="42"/>
      <c r="U96" s="42"/>
      <c r="V96" s="42"/>
      <c r="W96" s="42"/>
      <c r="X96" s="42"/>
      <c r="Y96" s="42"/>
      <c r="Z96" s="42"/>
      <c r="AA96" s="42"/>
      <c r="AB96" s="42"/>
      <c r="AC96" s="42"/>
      <c r="AD96" s="42"/>
      <c r="AE96" s="42"/>
      <c r="AF96" s="42"/>
      <c r="AG96" s="42"/>
      <c r="AH96" s="42"/>
      <c r="AI96" s="42"/>
      <c r="AJ96" s="42"/>
      <c r="AK96" s="42"/>
      <c r="AL96" s="42"/>
      <c r="AM96" s="42"/>
      <c r="AN96" s="42"/>
      <c r="AO96" s="42"/>
      <c r="AP96" s="48"/>
      <c r="XED96" s="49"/>
      <c r="XEE96" s="49"/>
      <c r="XEF96" s="49"/>
      <c r="XEG96" s="49"/>
      <c r="XEH96" s="49"/>
      <c r="XEI96" s="49"/>
      <c r="XEJ96" s="49"/>
      <c r="XEK96" s="49"/>
      <c r="XEL96" s="49"/>
      <c r="XEM96" s="49"/>
      <c r="XEN96" s="49"/>
      <c r="XEO96" s="49"/>
      <c r="XEP96" s="49"/>
      <c r="XEQ96" s="49"/>
      <c r="XER96" s="49"/>
      <c r="XES96" s="49"/>
      <c r="XET96" s="49"/>
      <c r="XEU96" s="49"/>
      <c r="XEV96" s="49"/>
      <c r="XEW96" s="49"/>
      <c r="XEX96" s="49"/>
      <c r="XEY96" s="49"/>
      <c r="XEZ96" s="49"/>
      <c r="XFA96" s="49"/>
      <c r="XFB96" s="49"/>
      <c r="XFC96" s="49"/>
      <c r="XFD96" s="49"/>
    </row>
    <row r="97" s="15" customFormat="1" customHeight="1" spans="1:16384">
      <c r="A97" s="27" t="str">
        <f ca="1">IF(B97=0,"",COUNTA($B$3:$B96))</f>
        <v/>
      </c>
      <c r="B97" s="28">
        <f ca="1">INDIRECT("员工信息表!B"&amp;COUNTA($B$3:$B96)+2)</f>
        <v>0</v>
      </c>
      <c r="C97" s="28"/>
      <c r="D97" s="28">
        <f>(COUNTIF($L97:$AP97,"出勤")+COUNTIF($L98:$AP98,"出勤"))*0.5</f>
        <v>0</v>
      </c>
      <c r="E97" s="28">
        <f>(COUNTIF($L97:$AP97,"事假")+COUNTIF($L98:$AP98,"事假"))*0.5</f>
        <v>0</v>
      </c>
      <c r="F97" s="28">
        <f>(COUNTIF($L97:$AP97,"病假")+COUNTIF($L98:$AP98,"病假"))*0.5</f>
        <v>0</v>
      </c>
      <c r="G97" s="28">
        <f>(COUNTIF($L97:$AP97,"休假")+COUNTIF($L98:$AP98,"休假"))*0.5</f>
        <v>0</v>
      </c>
      <c r="H97" s="28">
        <f>(COUNTIF($L97:$AP97,"缺勤")+COUNTIF($L98:$AP98,"缺勤"))*0.5</f>
        <v>0</v>
      </c>
      <c r="I97" s="28">
        <f>(COUNTIF($L97:$AP97,"放假")+COUNTIF($L98:$AP98,"放假"))*0.5</f>
        <v>0</v>
      </c>
      <c r="J97" s="36">
        <f>(SUM(L99:AP99))/$AO$2</f>
        <v>0</v>
      </c>
      <c r="K97" s="37" t="str">
        <f ca="1">IF(A97="","",IF(MOD(ROW(),3)=1,"上午",IF(MOD(ROW(),3)=2,"下午","加班")))</f>
        <v/>
      </c>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c r="AL97" s="38"/>
      <c r="AM97" s="38"/>
      <c r="AN97" s="38"/>
      <c r="AO97" s="38"/>
      <c r="AP97" s="46"/>
      <c r="XED97" s="49"/>
      <c r="XEE97" s="49"/>
      <c r="XEF97" s="49"/>
      <c r="XEG97" s="49"/>
      <c r="XEH97" s="49"/>
      <c r="XEI97" s="49"/>
      <c r="XEJ97" s="49"/>
      <c r="XEK97" s="49"/>
      <c r="XEL97" s="49"/>
      <c r="XEM97" s="49"/>
      <c r="XEN97" s="49"/>
      <c r="XEO97" s="49"/>
      <c r="XEP97" s="49"/>
      <c r="XEQ97" s="49"/>
      <c r="XER97" s="49"/>
      <c r="XES97" s="49"/>
      <c r="XET97" s="49"/>
      <c r="XEU97" s="49"/>
      <c r="XEV97" s="49"/>
      <c r="XEW97" s="49"/>
      <c r="XEX97" s="49"/>
      <c r="XEY97" s="49"/>
      <c r="XEZ97" s="49"/>
      <c r="XFA97" s="49"/>
      <c r="XFB97" s="49"/>
      <c r="XFC97" s="49"/>
      <c r="XFD97" s="49"/>
    </row>
    <row r="98" s="15" customFormat="1" customHeight="1" spans="1:16384">
      <c r="A98" s="27"/>
      <c r="B98" s="28"/>
      <c r="C98" s="28"/>
      <c r="D98" s="28"/>
      <c r="E98" s="28"/>
      <c r="F98" s="28"/>
      <c r="G98" s="28"/>
      <c r="H98" s="28"/>
      <c r="I98" s="28"/>
      <c r="J98" s="36"/>
      <c r="K98" s="39" t="str">
        <f ca="1">IF(A97="","",IF(MOD(ROW(),3)=1,"上午",IF(MOD(ROW(),3)=2,"下午","加班")))</f>
        <v/>
      </c>
      <c r="L98" s="40"/>
      <c r="M98" s="40"/>
      <c r="N98" s="40"/>
      <c r="O98" s="40"/>
      <c r="P98" s="40"/>
      <c r="Q98" s="40"/>
      <c r="R98" s="40"/>
      <c r="S98" s="40"/>
      <c r="T98" s="40"/>
      <c r="U98" s="40"/>
      <c r="V98" s="40"/>
      <c r="W98" s="40"/>
      <c r="X98" s="40"/>
      <c r="Y98" s="40"/>
      <c r="Z98" s="40"/>
      <c r="AA98" s="40"/>
      <c r="AB98" s="40"/>
      <c r="AC98" s="40"/>
      <c r="AD98" s="40"/>
      <c r="AE98" s="40"/>
      <c r="AF98" s="40"/>
      <c r="AG98" s="40"/>
      <c r="AH98" s="40"/>
      <c r="AI98" s="40"/>
      <c r="AJ98" s="40"/>
      <c r="AK98" s="40"/>
      <c r="AL98" s="40"/>
      <c r="AM98" s="40"/>
      <c r="AN98" s="40"/>
      <c r="AO98" s="40"/>
      <c r="AP98" s="47"/>
      <c r="XED98" s="49"/>
      <c r="XEE98" s="49"/>
      <c r="XEF98" s="49"/>
      <c r="XEG98" s="49"/>
      <c r="XEH98" s="49"/>
      <c r="XEI98" s="49"/>
      <c r="XEJ98" s="49"/>
      <c r="XEK98" s="49"/>
      <c r="XEL98" s="49"/>
      <c r="XEM98" s="49"/>
      <c r="XEN98" s="49"/>
      <c r="XEO98" s="49"/>
      <c r="XEP98" s="49"/>
      <c r="XEQ98" s="49"/>
      <c r="XER98" s="49"/>
      <c r="XES98" s="49"/>
      <c r="XET98" s="49"/>
      <c r="XEU98" s="49"/>
      <c r="XEV98" s="49"/>
      <c r="XEW98" s="49"/>
      <c r="XEX98" s="49"/>
      <c r="XEY98" s="49"/>
      <c r="XEZ98" s="49"/>
      <c r="XFA98" s="49"/>
      <c r="XFB98" s="49"/>
      <c r="XFC98" s="49"/>
      <c r="XFD98" s="49"/>
    </row>
    <row r="99" s="15" customFormat="1" customHeight="1" spans="1:16384">
      <c r="A99" s="27"/>
      <c r="B99" s="28"/>
      <c r="C99" s="28"/>
      <c r="D99" s="28"/>
      <c r="E99" s="28"/>
      <c r="F99" s="28"/>
      <c r="G99" s="28"/>
      <c r="H99" s="28"/>
      <c r="I99" s="28"/>
      <c r="J99" s="36"/>
      <c r="K99" s="41" t="str">
        <f ca="1">IF(A97="","",IF(MOD(ROW(),3)=1,"上午",IF(MOD(ROW(),3)=2,"下午","加班")))</f>
        <v/>
      </c>
      <c r="L99" s="42"/>
      <c r="M99" s="42"/>
      <c r="N99" s="42"/>
      <c r="O99" s="42"/>
      <c r="P99" s="42"/>
      <c r="Q99" s="42"/>
      <c r="R99" s="42"/>
      <c r="S99" s="42"/>
      <c r="T99" s="42"/>
      <c r="U99" s="42"/>
      <c r="V99" s="42"/>
      <c r="W99" s="42"/>
      <c r="X99" s="42"/>
      <c r="Y99" s="42"/>
      <c r="Z99" s="42"/>
      <c r="AA99" s="42"/>
      <c r="AB99" s="42"/>
      <c r="AC99" s="42"/>
      <c r="AD99" s="42"/>
      <c r="AE99" s="42"/>
      <c r="AF99" s="42"/>
      <c r="AG99" s="42"/>
      <c r="AH99" s="42"/>
      <c r="AI99" s="42"/>
      <c r="AJ99" s="42"/>
      <c r="AK99" s="42"/>
      <c r="AL99" s="42"/>
      <c r="AM99" s="42"/>
      <c r="AN99" s="42"/>
      <c r="AO99" s="42"/>
      <c r="AP99" s="48"/>
      <c r="XED99" s="49"/>
      <c r="XEE99" s="49"/>
      <c r="XEF99" s="49"/>
      <c r="XEG99" s="49"/>
      <c r="XEH99" s="49"/>
      <c r="XEI99" s="49"/>
      <c r="XEJ99" s="49"/>
      <c r="XEK99" s="49"/>
      <c r="XEL99" s="49"/>
      <c r="XEM99" s="49"/>
      <c r="XEN99" s="49"/>
      <c r="XEO99" s="49"/>
      <c r="XEP99" s="49"/>
      <c r="XEQ99" s="49"/>
      <c r="XER99" s="49"/>
      <c r="XES99" s="49"/>
      <c r="XET99" s="49"/>
      <c r="XEU99" s="49"/>
      <c r="XEV99" s="49"/>
      <c r="XEW99" s="49"/>
      <c r="XEX99" s="49"/>
      <c r="XEY99" s="49"/>
      <c r="XEZ99" s="49"/>
      <c r="XFA99" s="49"/>
      <c r="XFB99" s="49"/>
      <c r="XFC99" s="49"/>
      <c r="XFD99" s="49"/>
    </row>
    <row r="100" s="15" customFormat="1" customHeight="1" spans="1:16384">
      <c r="A100" s="27" t="str">
        <f ca="1">IF(B100=0,"",COUNTA($B$3:$B99))</f>
        <v/>
      </c>
      <c r="B100" s="28">
        <f ca="1">INDIRECT("员工信息表!B"&amp;COUNTA($B$3:$B99)+2)</f>
        <v>0</v>
      </c>
      <c r="C100" s="28"/>
      <c r="D100" s="28">
        <f>(COUNTIF($L100:$AP100,"出勤")+COUNTIF($L101:$AP101,"出勤"))*0.5</f>
        <v>0</v>
      </c>
      <c r="E100" s="28">
        <f>(COUNTIF($L100:$AP100,"事假")+COUNTIF($L101:$AP101,"事假"))*0.5</f>
        <v>0</v>
      </c>
      <c r="F100" s="28">
        <f>(COUNTIF($L100:$AP100,"病假")+COUNTIF($L101:$AP101,"病假"))*0.5</f>
        <v>0</v>
      </c>
      <c r="G100" s="28">
        <f>(COUNTIF($L100:$AP100,"休假")+COUNTIF($L101:$AP101,"休假"))*0.5</f>
        <v>0</v>
      </c>
      <c r="H100" s="28">
        <f>(COUNTIF($L100:$AP100,"缺勤")+COUNTIF($L101:$AP101,"缺勤"))*0.5</f>
        <v>0</v>
      </c>
      <c r="I100" s="28">
        <f>(COUNTIF($L100:$AP100,"放假")+COUNTIF($L101:$AP101,"放假"))*0.5</f>
        <v>0</v>
      </c>
      <c r="J100" s="36">
        <f>(SUM(L102:AP102))/$AO$2</f>
        <v>0</v>
      </c>
      <c r="K100" s="37" t="str">
        <f ca="1">IF(A100="","",IF(MOD(ROW(),3)=1,"上午",IF(MOD(ROW(),3)=2,"下午","加班")))</f>
        <v/>
      </c>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c r="AL100" s="38"/>
      <c r="AM100" s="38"/>
      <c r="AN100" s="38"/>
      <c r="AO100" s="38"/>
      <c r="AP100" s="46"/>
      <c r="XED100" s="49"/>
      <c r="XEE100" s="49"/>
      <c r="XEF100" s="49"/>
      <c r="XEG100" s="49"/>
      <c r="XEH100" s="49"/>
      <c r="XEI100" s="49"/>
      <c r="XEJ100" s="49"/>
      <c r="XEK100" s="49"/>
      <c r="XEL100" s="49"/>
      <c r="XEM100" s="49"/>
      <c r="XEN100" s="49"/>
      <c r="XEO100" s="49"/>
      <c r="XEP100" s="49"/>
      <c r="XEQ100" s="49"/>
      <c r="XER100" s="49"/>
      <c r="XES100" s="49"/>
      <c r="XET100" s="49"/>
      <c r="XEU100" s="49"/>
      <c r="XEV100" s="49"/>
      <c r="XEW100" s="49"/>
      <c r="XEX100" s="49"/>
      <c r="XEY100" s="49"/>
      <c r="XEZ100" s="49"/>
      <c r="XFA100" s="49"/>
      <c r="XFB100" s="49"/>
      <c r="XFC100" s="49"/>
      <c r="XFD100" s="49"/>
    </row>
    <row r="101" s="15" customFormat="1" customHeight="1" spans="1:16384">
      <c r="A101" s="27"/>
      <c r="B101" s="28"/>
      <c r="C101" s="28"/>
      <c r="D101" s="28"/>
      <c r="E101" s="28"/>
      <c r="F101" s="28"/>
      <c r="G101" s="28"/>
      <c r="H101" s="28"/>
      <c r="I101" s="28"/>
      <c r="J101" s="36"/>
      <c r="K101" s="39" t="str">
        <f ca="1">IF(A100="","",IF(MOD(ROW(),3)=1,"上午",IF(MOD(ROW(),3)=2,"下午","加班")))</f>
        <v/>
      </c>
      <c r="L101" s="40"/>
      <c r="M101" s="40"/>
      <c r="N101" s="40"/>
      <c r="O101" s="40"/>
      <c r="P101" s="40"/>
      <c r="Q101" s="40"/>
      <c r="R101" s="40"/>
      <c r="S101" s="40"/>
      <c r="T101" s="40"/>
      <c r="U101" s="40"/>
      <c r="V101" s="40"/>
      <c r="W101" s="40"/>
      <c r="X101" s="40"/>
      <c r="Y101" s="40"/>
      <c r="Z101" s="40"/>
      <c r="AA101" s="40"/>
      <c r="AB101" s="40"/>
      <c r="AC101" s="40"/>
      <c r="AD101" s="40"/>
      <c r="AE101" s="40"/>
      <c r="AF101" s="40"/>
      <c r="AG101" s="40"/>
      <c r="AH101" s="40"/>
      <c r="AI101" s="40"/>
      <c r="AJ101" s="40"/>
      <c r="AK101" s="40"/>
      <c r="AL101" s="40"/>
      <c r="AM101" s="40"/>
      <c r="AN101" s="40"/>
      <c r="AO101" s="40"/>
      <c r="AP101" s="47"/>
      <c r="XED101" s="49"/>
      <c r="XEE101" s="49"/>
      <c r="XEF101" s="49"/>
      <c r="XEG101" s="49"/>
      <c r="XEH101" s="49"/>
      <c r="XEI101" s="49"/>
      <c r="XEJ101" s="49"/>
      <c r="XEK101" s="49"/>
      <c r="XEL101" s="49"/>
      <c r="XEM101" s="49"/>
      <c r="XEN101" s="49"/>
      <c r="XEO101" s="49"/>
      <c r="XEP101" s="49"/>
      <c r="XEQ101" s="49"/>
      <c r="XER101" s="49"/>
      <c r="XES101" s="49"/>
      <c r="XET101" s="49"/>
      <c r="XEU101" s="49"/>
      <c r="XEV101" s="49"/>
      <c r="XEW101" s="49"/>
      <c r="XEX101" s="49"/>
      <c r="XEY101" s="49"/>
      <c r="XEZ101" s="49"/>
      <c r="XFA101" s="49"/>
      <c r="XFB101" s="49"/>
      <c r="XFC101" s="49"/>
      <c r="XFD101" s="49"/>
    </row>
    <row r="102" s="15" customFormat="1" customHeight="1" spans="1:16384">
      <c r="A102" s="27"/>
      <c r="B102" s="28"/>
      <c r="C102" s="28"/>
      <c r="D102" s="28"/>
      <c r="E102" s="28"/>
      <c r="F102" s="28"/>
      <c r="G102" s="28"/>
      <c r="H102" s="28"/>
      <c r="I102" s="28"/>
      <c r="J102" s="36"/>
      <c r="K102" s="41" t="str">
        <f ca="1">IF(A100="","",IF(MOD(ROW(),3)=1,"上午",IF(MOD(ROW(),3)=2,"下午","加班")))</f>
        <v/>
      </c>
      <c r="L102" s="42"/>
      <c r="M102" s="42"/>
      <c r="N102" s="42"/>
      <c r="O102" s="42"/>
      <c r="P102" s="42"/>
      <c r="Q102" s="42"/>
      <c r="R102" s="42"/>
      <c r="S102" s="42"/>
      <c r="T102" s="42"/>
      <c r="U102" s="42"/>
      <c r="V102" s="42"/>
      <c r="W102" s="42"/>
      <c r="X102" s="42"/>
      <c r="Y102" s="42"/>
      <c r="Z102" s="42"/>
      <c r="AA102" s="42"/>
      <c r="AB102" s="42"/>
      <c r="AC102" s="42"/>
      <c r="AD102" s="42"/>
      <c r="AE102" s="42"/>
      <c r="AF102" s="42"/>
      <c r="AG102" s="42"/>
      <c r="AH102" s="42"/>
      <c r="AI102" s="42"/>
      <c r="AJ102" s="42"/>
      <c r="AK102" s="42"/>
      <c r="AL102" s="42"/>
      <c r="AM102" s="42"/>
      <c r="AN102" s="42"/>
      <c r="AO102" s="42"/>
      <c r="AP102" s="48"/>
      <c r="XED102" s="49"/>
      <c r="XEE102" s="49"/>
      <c r="XEF102" s="49"/>
      <c r="XEG102" s="49"/>
      <c r="XEH102" s="49"/>
      <c r="XEI102" s="49"/>
      <c r="XEJ102" s="49"/>
      <c r="XEK102" s="49"/>
      <c r="XEL102" s="49"/>
      <c r="XEM102" s="49"/>
      <c r="XEN102" s="49"/>
      <c r="XEO102" s="49"/>
      <c r="XEP102" s="49"/>
      <c r="XEQ102" s="49"/>
      <c r="XER102" s="49"/>
      <c r="XES102" s="49"/>
      <c r="XET102" s="49"/>
      <c r="XEU102" s="49"/>
      <c r="XEV102" s="49"/>
      <c r="XEW102" s="49"/>
      <c r="XEX102" s="49"/>
      <c r="XEY102" s="49"/>
      <c r="XEZ102" s="49"/>
      <c r="XFA102" s="49"/>
      <c r="XFB102" s="49"/>
      <c r="XFC102" s="49"/>
      <c r="XFD102" s="49"/>
    </row>
    <row r="103" s="15" customFormat="1" customHeight="1" spans="1:16384">
      <c r="A103" s="27" t="str">
        <f ca="1">IF(B103=0,"",COUNTA($B$3:$B102))</f>
        <v/>
      </c>
      <c r="B103" s="28">
        <f ca="1">INDIRECT("员工信息表!B"&amp;COUNTA($B$3:$B102)+2)</f>
        <v>0</v>
      </c>
      <c r="C103" s="28"/>
      <c r="D103" s="28">
        <f>(COUNTIF($L103:$AP103,"出勤")+COUNTIF($L104:$AP104,"出勤"))*0.5</f>
        <v>0</v>
      </c>
      <c r="E103" s="28">
        <f>(COUNTIF($L103:$AP103,"事假")+COUNTIF($L104:$AP104,"事假"))*0.5</f>
        <v>0</v>
      </c>
      <c r="F103" s="28">
        <f>(COUNTIF($L103:$AP103,"病假")+COUNTIF($L104:$AP104,"病假"))*0.5</f>
        <v>0</v>
      </c>
      <c r="G103" s="28">
        <f>(COUNTIF($L103:$AP103,"休假")+COUNTIF($L104:$AP104,"休假"))*0.5</f>
        <v>0</v>
      </c>
      <c r="H103" s="28">
        <f>(COUNTIF($L103:$AP103,"缺勤")+COUNTIF($L104:$AP104,"缺勤"))*0.5</f>
        <v>0</v>
      </c>
      <c r="I103" s="28">
        <f>(COUNTIF($L103:$AP103,"放假")+COUNTIF($L104:$AP104,"放假"))*0.5</f>
        <v>0</v>
      </c>
      <c r="J103" s="36">
        <f>(SUM(L105:AP105))/$AO$2</f>
        <v>0</v>
      </c>
      <c r="K103" s="37" t="str">
        <f ca="1">IF(A103="","",IF(MOD(ROW(),3)=1,"上午",IF(MOD(ROW(),3)=2,"下午","加班")))</f>
        <v/>
      </c>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c r="AL103" s="38"/>
      <c r="AM103" s="38"/>
      <c r="AN103" s="38"/>
      <c r="AO103" s="38"/>
      <c r="AP103" s="46"/>
      <c r="XED103" s="49"/>
      <c r="XEE103" s="49"/>
      <c r="XEF103" s="49"/>
      <c r="XEG103" s="49"/>
      <c r="XEH103" s="49"/>
      <c r="XEI103" s="49"/>
      <c r="XEJ103" s="49"/>
      <c r="XEK103" s="49"/>
      <c r="XEL103" s="49"/>
      <c r="XEM103" s="49"/>
      <c r="XEN103" s="49"/>
      <c r="XEO103" s="49"/>
      <c r="XEP103" s="49"/>
      <c r="XEQ103" s="49"/>
      <c r="XER103" s="49"/>
      <c r="XES103" s="49"/>
      <c r="XET103" s="49"/>
      <c r="XEU103" s="49"/>
      <c r="XEV103" s="49"/>
      <c r="XEW103" s="49"/>
      <c r="XEX103" s="49"/>
      <c r="XEY103" s="49"/>
      <c r="XEZ103" s="49"/>
      <c r="XFA103" s="49"/>
      <c r="XFB103" s="49"/>
      <c r="XFC103" s="49"/>
      <c r="XFD103" s="49"/>
    </row>
    <row r="104" s="15" customFormat="1" customHeight="1" spans="1:16384">
      <c r="A104" s="27"/>
      <c r="B104" s="28"/>
      <c r="C104" s="28"/>
      <c r="D104" s="28"/>
      <c r="E104" s="28"/>
      <c r="F104" s="28"/>
      <c r="G104" s="28"/>
      <c r="H104" s="28"/>
      <c r="I104" s="28"/>
      <c r="J104" s="36"/>
      <c r="K104" s="39" t="str">
        <f ca="1">IF(A103="","",IF(MOD(ROW(),3)=1,"上午",IF(MOD(ROW(),3)=2,"下午","加班")))</f>
        <v/>
      </c>
      <c r="L104" s="40"/>
      <c r="M104" s="40"/>
      <c r="N104" s="40"/>
      <c r="O104" s="40"/>
      <c r="P104" s="40"/>
      <c r="Q104" s="40"/>
      <c r="R104" s="40"/>
      <c r="S104" s="40"/>
      <c r="T104" s="40"/>
      <c r="U104" s="40"/>
      <c r="V104" s="40"/>
      <c r="W104" s="40"/>
      <c r="X104" s="40"/>
      <c r="Y104" s="40"/>
      <c r="Z104" s="40"/>
      <c r="AA104" s="40"/>
      <c r="AB104" s="40"/>
      <c r="AC104" s="40"/>
      <c r="AD104" s="40"/>
      <c r="AE104" s="40"/>
      <c r="AF104" s="40"/>
      <c r="AG104" s="40"/>
      <c r="AH104" s="40"/>
      <c r="AI104" s="40"/>
      <c r="AJ104" s="40"/>
      <c r="AK104" s="40"/>
      <c r="AL104" s="40"/>
      <c r="AM104" s="40"/>
      <c r="AN104" s="40"/>
      <c r="AO104" s="40"/>
      <c r="AP104" s="47"/>
      <c r="XED104" s="49"/>
      <c r="XEE104" s="49"/>
      <c r="XEF104" s="49"/>
      <c r="XEG104" s="49"/>
      <c r="XEH104" s="49"/>
      <c r="XEI104" s="49"/>
      <c r="XEJ104" s="49"/>
      <c r="XEK104" s="49"/>
      <c r="XEL104" s="49"/>
      <c r="XEM104" s="49"/>
      <c r="XEN104" s="49"/>
      <c r="XEO104" s="49"/>
      <c r="XEP104" s="49"/>
      <c r="XEQ104" s="49"/>
      <c r="XER104" s="49"/>
      <c r="XES104" s="49"/>
      <c r="XET104" s="49"/>
      <c r="XEU104" s="49"/>
      <c r="XEV104" s="49"/>
      <c r="XEW104" s="49"/>
      <c r="XEX104" s="49"/>
      <c r="XEY104" s="49"/>
      <c r="XEZ104" s="49"/>
      <c r="XFA104" s="49"/>
      <c r="XFB104" s="49"/>
      <c r="XFC104" s="49"/>
      <c r="XFD104" s="49"/>
    </row>
    <row r="105" s="15" customFormat="1" customHeight="1" spans="1:16384">
      <c r="A105" s="27"/>
      <c r="B105" s="28"/>
      <c r="C105" s="28"/>
      <c r="D105" s="28"/>
      <c r="E105" s="28"/>
      <c r="F105" s="28"/>
      <c r="G105" s="28"/>
      <c r="H105" s="28"/>
      <c r="I105" s="28"/>
      <c r="J105" s="36"/>
      <c r="K105" s="41" t="str">
        <f ca="1">IF(A103="","",IF(MOD(ROW(),3)=1,"上午",IF(MOD(ROW(),3)=2,"下午","加班")))</f>
        <v/>
      </c>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8"/>
      <c r="XED105" s="49"/>
      <c r="XEE105" s="49"/>
      <c r="XEF105" s="49"/>
      <c r="XEG105" s="49"/>
      <c r="XEH105" s="49"/>
      <c r="XEI105" s="49"/>
      <c r="XEJ105" s="49"/>
      <c r="XEK105" s="49"/>
      <c r="XEL105" s="49"/>
      <c r="XEM105" s="49"/>
      <c r="XEN105" s="49"/>
      <c r="XEO105" s="49"/>
      <c r="XEP105" s="49"/>
      <c r="XEQ105" s="49"/>
      <c r="XER105" s="49"/>
      <c r="XES105" s="49"/>
      <c r="XET105" s="49"/>
      <c r="XEU105" s="49"/>
      <c r="XEV105" s="49"/>
      <c r="XEW105" s="49"/>
      <c r="XEX105" s="49"/>
      <c r="XEY105" s="49"/>
      <c r="XEZ105" s="49"/>
      <c r="XFA105" s="49"/>
      <c r="XFB105" s="49"/>
      <c r="XFC105" s="49"/>
      <c r="XFD105" s="49"/>
    </row>
    <row r="106" s="15" customFormat="1" customHeight="1" spans="1:16384">
      <c r="A106" s="27" t="str">
        <f ca="1">IF(B106=0,"",COUNTA($B$3:$B105))</f>
        <v/>
      </c>
      <c r="B106" s="28">
        <f ca="1">INDIRECT("员工信息表!B"&amp;COUNTA($B$3:$B105)+2)</f>
        <v>0</v>
      </c>
      <c r="C106" s="28"/>
      <c r="D106" s="28">
        <f>(COUNTIF($L106:$AP106,"出勤")+COUNTIF($L107:$AP107,"出勤"))*0.5</f>
        <v>0</v>
      </c>
      <c r="E106" s="28">
        <f>(COUNTIF($L106:$AP106,"事假")+COUNTIF($L107:$AP107,"事假"))*0.5</f>
        <v>0</v>
      </c>
      <c r="F106" s="28">
        <f>(COUNTIF($L106:$AP106,"病假")+COUNTIF($L107:$AP107,"病假"))*0.5</f>
        <v>0</v>
      </c>
      <c r="G106" s="28">
        <f>(COUNTIF($L106:$AP106,"休假")+COUNTIF($L107:$AP107,"休假"))*0.5</f>
        <v>0</v>
      </c>
      <c r="H106" s="28">
        <f>(COUNTIF($L106:$AP106,"缺勤")+COUNTIF($L107:$AP107,"缺勤"))*0.5</f>
        <v>0</v>
      </c>
      <c r="I106" s="28">
        <f>(COUNTIF($L106:$AP106,"放假")+COUNTIF($L107:$AP107,"放假"))*0.5</f>
        <v>0</v>
      </c>
      <c r="J106" s="36">
        <f>(SUM(L108:AP108))/$AO$2</f>
        <v>0</v>
      </c>
      <c r="K106" s="37" t="str">
        <f ca="1">IF(A106="","",IF(MOD(ROW(),3)=1,"上午",IF(MOD(ROW(),3)=2,"下午","加班")))</f>
        <v/>
      </c>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c r="AL106" s="38"/>
      <c r="AM106" s="38"/>
      <c r="AN106" s="38"/>
      <c r="AO106" s="38"/>
      <c r="AP106" s="46"/>
      <c r="XED106" s="49"/>
      <c r="XEE106" s="49"/>
      <c r="XEF106" s="49"/>
      <c r="XEG106" s="49"/>
      <c r="XEH106" s="49"/>
      <c r="XEI106" s="49"/>
      <c r="XEJ106" s="49"/>
      <c r="XEK106" s="49"/>
      <c r="XEL106" s="49"/>
      <c r="XEM106" s="49"/>
      <c r="XEN106" s="49"/>
      <c r="XEO106" s="49"/>
      <c r="XEP106" s="49"/>
      <c r="XEQ106" s="49"/>
      <c r="XER106" s="49"/>
      <c r="XES106" s="49"/>
      <c r="XET106" s="49"/>
      <c r="XEU106" s="49"/>
      <c r="XEV106" s="49"/>
      <c r="XEW106" s="49"/>
      <c r="XEX106" s="49"/>
      <c r="XEY106" s="49"/>
      <c r="XEZ106" s="49"/>
      <c r="XFA106" s="49"/>
      <c r="XFB106" s="49"/>
      <c r="XFC106" s="49"/>
      <c r="XFD106" s="49"/>
    </row>
    <row r="107" s="15" customFormat="1" customHeight="1" spans="1:16384">
      <c r="A107" s="27"/>
      <c r="B107" s="28"/>
      <c r="C107" s="28"/>
      <c r="D107" s="28"/>
      <c r="E107" s="28"/>
      <c r="F107" s="28"/>
      <c r="G107" s="28"/>
      <c r="H107" s="28"/>
      <c r="I107" s="28"/>
      <c r="J107" s="36"/>
      <c r="K107" s="39" t="str">
        <f ca="1">IF(A106="","",IF(MOD(ROW(),3)=1,"上午",IF(MOD(ROW(),3)=2,"下午","加班")))</f>
        <v/>
      </c>
      <c r="L107" s="40"/>
      <c r="M107" s="40"/>
      <c r="N107" s="40"/>
      <c r="O107" s="40"/>
      <c r="P107" s="40"/>
      <c r="Q107" s="40"/>
      <c r="R107" s="40"/>
      <c r="S107" s="40"/>
      <c r="T107" s="40"/>
      <c r="U107" s="40"/>
      <c r="V107" s="40"/>
      <c r="W107" s="40"/>
      <c r="X107" s="40"/>
      <c r="Y107" s="40"/>
      <c r="Z107" s="40"/>
      <c r="AA107" s="40"/>
      <c r="AB107" s="40"/>
      <c r="AC107" s="40"/>
      <c r="AD107" s="40"/>
      <c r="AE107" s="40"/>
      <c r="AF107" s="40"/>
      <c r="AG107" s="40"/>
      <c r="AH107" s="40"/>
      <c r="AI107" s="40"/>
      <c r="AJ107" s="40"/>
      <c r="AK107" s="40"/>
      <c r="AL107" s="40"/>
      <c r="AM107" s="40"/>
      <c r="AN107" s="40"/>
      <c r="AO107" s="40"/>
      <c r="AP107" s="47"/>
      <c r="XED107" s="49"/>
      <c r="XEE107" s="49"/>
      <c r="XEF107" s="49"/>
      <c r="XEG107" s="49"/>
      <c r="XEH107" s="49"/>
      <c r="XEI107" s="49"/>
      <c r="XEJ107" s="49"/>
      <c r="XEK107" s="49"/>
      <c r="XEL107" s="49"/>
      <c r="XEM107" s="49"/>
      <c r="XEN107" s="49"/>
      <c r="XEO107" s="49"/>
      <c r="XEP107" s="49"/>
      <c r="XEQ107" s="49"/>
      <c r="XER107" s="49"/>
      <c r="XES107" s="49"/>
      <c r="XET107" s="49"/>
      <c r="XEU107" s="49"/>
      <c r="XEV107" s="49"/>
      <c r="XEW107" s="49"/>
      <c r="XEX107" s="49"/>
      <c r="XEY107" s="49"/>
      <c r="XEZ107" s="49"/>
      <c r="XFA107" s="49"/>
      <c r="XFB107" s="49"/>
      <c r="XFC107" s="49"/>
      <c r="XFD107" s="49"/>
    </row>
    <row r="108" s="15" customFormat="1" customHeight="1" spans="1:16384">
      <c r="A108" s="27"/>
      <c r="B108" s="28"/>
      <c r="C108" s="28"/>
      <c r="D108" s="28"/>
      <c r="E108" s="28"/>
      <c r="F108" s="28"/>
      <c r="G108" s="28"/>
      <c r="H108" s="28"/>
      <c r="I108" s="28"/>
      <c r="J108" s="36"/>
      <c r="K108" s="41" t="str">
        <f ca="1">IF(A106="","",IF(MOD(ROW(),3)=1,"上午",IF(MOD(ROW(),3)=2,"下午","加班")))</f>
        <v/>
      </c>
      <c r="L108" s="42"/>
      <c r="M108" s="42"/>
      <c r="N108" s="42"/>
      <c r="O108" s="42"/>
      <c r="P108" s="42"/>
      <c r="Q108" s="42"/>
      <c r="R108" s="42"/>
      <c r="S108" s="42"/>
      <c r="T108" s="42"/>
      <c r="U108" s="42"/>
      <c r="V108" s="42"/>
      <c r="W108" s="42"/>
      <c r="X108" s="42"/>
      <c r="Y108" s="42"/>
      <c r="Z108" s="42"/>
      <c r="AA108" s="42"/>
      <c r="AB108" s="42"/>
      <c r="AC108" s="42"/>
      <c r="AD108" s="42"/>
      <c r="AE108" s="42"/>
      <c r="AF108" s="42"/>
      <c r="AG108" s="42"/>
      <c r="AH108" s="42"/>
      <c r="AI108" s="42"/>
      <c r="AJ108" s="42"/>
      <c r="AK108" s="42"/>
      <c r="AL108" s="42"/>
      <c r="AM108" s="42"/>
      <c r="AN108" s="42"/>
      <c r="AO108" s="42"/>
      <c r="AP108" s="48"/>
      <c r="XED108" s="49"/>
      <c r="XEE108" s="49"/>
      <c r="XEF108" s="49"/>
      <c r="XEG108" s="49"/>
      <c r="XEH108" s="49"/>
      <c r="XEI108" s="49"/>
      <c r="XEJ108" s="49"/>
      <c r="XEK108" s="49"/>
      <c r="XEL108" s="49"/>
      <c r="XEM108" s="49"/>
      <c r="XEN108" s="49"/>
      <c r="XEO108" s="49"/>
      <c r="XEP108" s="49"/>
      <c r="XEQ108" s="49"/>
      <c r="XER108" s="49"/>
      <c r="XES108" s="49"/>
      <c r="XET108" s="49"/>
      <c r="XEU108" s="49"/>
      <c r="XEV108" s="49"/>
      <c r="XEW108" s="49"/>
      <c r="XEX108" s="49"/>
      <c r="XEY108" s="49"/>
      <c r="XEZ108" s="49"/>
      <c r="XFA108" s="49"/>
      <c r="XFB108" s="49"/>
      <c r="XFC108" s="49"/>
      <c r="XFD108" s="49"/>
    </row>
    <row r="109" s="15" customFormat="1" customHeight="1" spans="1:16384">
      <c r="A109" s="27" t="str">
        <f ca="1">IF(B109=0,"",COUNTA($B$3:$B108))</f>
        <v/>
      </c>
      <c r="B109" s="28">
        <f ca="1">INDIRECT("员工信息表!B"&amp;COUNTA($B$3:$B108)+2)</f>
        <v>0</v>
      </c>
      <c r="C109" s="28"/>
      <c r="D109" s="28">
        <f>(COUNTIF($L109:$AP109,"出勤")+COUNTIF($L110:$AP110,"出勤"))*0.5</f>
        <v>0</v>
      </c>
      <c r="E109" s="28">
        <f>(COUNTIF($L109:$AP109,"事假")+COUNTIF($L110:$AP110,"事假"))*0.5</f>
        <v>0</v>
      </c>
      <c r="F109" s="28">
        <f>(COUNTIF($L109:$AP109,"病假")+COUNTIF($L110:$AP110,"病假"))*0.5</f>
        <v>0</v>
      </c>
      <c r="G109" s="28">
        <f>(COUNTIF($L109:$AP109,"休假")+COUNTIF($L110:$AP110,"休假"))*0.5</f>
        <v>0</v>
      </c>
      <c r="H109" s="28">
        <f>(COUNTIF($L109:$AP109,"缺勤")+COUNTIF($L110:$AP110,"缺勤"))*0.5</f>
        <v>0</v>
      </c>
      <c r="I109" s="28">
        <f>(COUNTIF($L109:$AP109,"放假")+COUNTIF($L110:$AP110,"放假"))*0.5</f>
        <v>0</v>
      </c>
      <c r="J109" s="36">
        <f>(SUM(L111:AP111))/$AO$2</f>
        <v>0</v>
      </c>
      <c r="K109" s="37" t="str">
        <f ca="1">IF(A109="","",IF(MOD(ROW(),3)=1,"上午",IF(MOD(ROW(),3)=2,"下午","加班")))</f>
        <v/>
      </c>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46"/>
      <c r="XED109" s="49"/>
      <c r="XEE109" s="49"/>
      <c r="XEF109" s="49"/>
      <c r="XEG109" s="49"/>
      <c r="XEH109" s="49"/>
      <c r="XEI109" s="49"/>
      <c r="XEJ109" s="49"/>
      <c r="XEK109" s="49"/>
      <c r="XEL109" s="49"/>
      <c r="XEM109" s="49"/>
      <c r="XEN109" s="49"/>
      <c r="XEO109" s="49"/>
      <c r="XEP109" s="49"/>
      <c r="XEQ109" s="49"/>
      <c r="XER109" s="49"/>
      <c r="XES109" s="49"/>
      <c r="XET109" s="49"/>
      <c r="XEU109" s="49"/>
      <c r="XEV109" s="49"/>
      <c r="XEW109" s="49"/>
      <c r="XEX109" s="49"/>
      <c r="XEY109" s="49"/>
      <c r="XEZ109" s="49"/>
      <c r="XFA109" s="49"/>
      <c r="XFB109" s="49"/>
      <c r="XFC109" s="49"/>
      <c r="XFD109" s="49"/>
    </row>
    <row r="110" s="15" customFormat="1" customHeight="1" spans="1:16384">
      <c r="A110" s="27"/>
      <c r="B110" s="28"/>
      <c r="C110" s="28"/>
      <c r="D110" s="28"/>
      <c r="E110" s="28"/>
      <c r="F110" s="28"/>
      <c r="G110" s="28"/>
      <c r="H110" s="28"/>
      <c r="I110" s="28"/>
      <c r="J110" s="36"/>
      <c r="K110" s="39" t="str">
        <f ca="1">IF(A109="","",IF(MOD(ROW(),3)=1,"上午",IF(MOD(ROW(),3)=2,"下午","加班")))</f>
        <v/>
      </c>
      <c r="L110" s="40"/>
      <c r="M110" s="40"/>
      <c r="N110" s="40"/>
      <c r="O110" s="40"/>
      <c r="P110" s="40"/>
      <c r="Q110" s="40"/>
      <c r="R110" s="40"/>
      <c r="S110" s="40"/>
      <c r="T110" s="40"/>
      <c r="U110" s="40"/>
      <c r="V110" s="40"/>
      <c r="W110" s="40"/>
      <c r="X110" s="40"/>
      <c r="Y110" s="40"/>
      <c r="Z110" s="40"/>
      <c r="AA110" s="40"/>
      <c r="AB110" s="40"/>
      <c r="AC110" s="40"/>
      <c r="AD110" s="40"/>
      <c r="AE110" s="40"/>
      <c r="AF110" s="40"/>
      <c r="AG110" s="40"/>
      <c r="AH110" s="40"/>
      <c r="AI110" s="40"/>
      <c r="AJ110" s="40"/>
      <c r="AK110" s="40"/>
      <c r="AL110" s="40"/>
      <c r="AM110" s="40"/>
      <c r="AN110" s="40"/>
      <c r="AO110" s="40"/>
      <c r="AP110" s="47"/>
      <c r="XED110" s="49"/>
      <c r="XEE110" s="49"/>
      <c r="XEF110" s="49"/>
      <c r="XEG110" s="49"/>
      <c r="XEH110" s="49"/>
      <c r="XEI110" s="49"/>
      <c r="XEJ110" s="49"/>
      <c r="XEK110" s="49"/>
      <c r="XEL110" s="49"/>
      <c r="XEM110" s="49"/>
      <c r="XEN110" s="49"/>
      <c r="XEO110" s="49"/>
      <c r="XEP110" s="49"/>
      <c r="XEQ110" s="49"/>
      <c r="XER110" s="49"/>
      <c r="XES110" s="49"/>
      <c r="XET110" s="49"/>
      <c r="XEU110" s="49"/>
      <c r="XEV110" s="49"/>
      <c r="XEW110" s="49"/>
      <c r="XEX110" s="49"/>
      <c r="XEY110" s="49"/>
      <c r="XEZ110" s="49"/>
      <c r="XFA110" s="49"/>
      <c r="XFB110" s="49"/>
      <c r="XFC110" s="49"/>
      <c r="XFD110" s="49"/>
    </row>
    <row r="111" s="15" customFormat="1" customHeight="1" spans="1:16384">
      <c r="A111" s="27"/>
      <c r="B111" s="28"/>
      <c r="C111" s="28"/>
      <c r="D111" s="28"/>
      <c r="E111" s="28"/>
      <c r="F111" s="28"/>
      <c r="G111" s="28"/>
      <c r="H111" s="28"/>
      <c r="I111" s="28"/>
      <c r="J111" s="36"/>
      <c r="K111" s="41" t="str">
        <f ca="1">IF(A109="","",IF(MOD(ROW(),3)=1,"上午",IF(MOD(ROW(),3)=2,"下午","加班")))</f>
        <v/>
      </c>
      <c r="L111" s="42"/>
      <c r="M111" s="42"/>
      <c r="N111" s="42"/>
      <c r="O111" s="42"/>
      <c r="P111" s="42"/>
      <c r="Q111" s="42"/>
      <c r="R111" s="42"/>
      <c r="S111" s="42"/>
      <c r="T111" s="42"/>
      <c r="U111" s="42"/>
      <c r="V111" s="42"/>
      <c r="W111" s="42"/>
      <c r="X111" s="42"/>
      <c r="Y111" s="42"/>
      <c r="Z111" s="42"/>
      <c r="AA111" s="42"/>
      <c r="AB111" s="42"/>
      <c r="AC111" s="42"/>
      <c r="AD111" s="42"/>
      <c r="AE111" s="42"/>
      <c r="AF111" s="42"/>
      <c r="AG111" s="42"/>
      <c r="AH111" s="42"/>
      <c r="AI111" s="42"/>
      <c r="AJ111" s="42"/>
      <c r="AK111" s="42"/>
      <c r="AL111" s="42"/>
      <c r="AM111" s="42"/>
      <c r="AN111" s="42"/>
      <c r="AO111" s="42"/>
      <c r="AP111" s="48"/>
      <c r="XED111" s="49"/>
      <c r="XEE111" s="49"/>
      <c r="XEF111" s="49"/>
      <c r="XEG111" s="49"/>
      <c r="XEH111" s="49"/>
      <c r="XEI111" s="49"/>
      <c r="XEJ111" s="49"/>
      <c r="XEK111" s="49"/>
      <c r="XEL111" s="49"/>
      <c r="XEM111" s="49"/>
      <c r="XEN111" s="49"/>
      <c r="XEO111" s="49"/>
      <c r="XEP111" s="49"/>
      <c r="XEQ111" s="49"/>
      <c r="XER111" s="49"/>
      <c r="XES111" s="49"/>
      <c r="XET111" s="49"/>
      <c r="XEU111" s="49"/>
      <c r="XEV111" s="49"/>
      <c r="XEW111" s="49"/>
      <c r="XEX111" s="49"/>
      <c r="XEY111" s="49"/>
      <c r="XEZ111" s="49"/>
      <c r="XFA111" s="49"/>
      <c r="XFB111" s="49"/>
      <c r="XFC111" s="49"/>
      <c r="XFD111" s="49"/>
    </row>
    <row r="112" s="15" customFormat="1" customHeight="1" spans="1:16384">
      <c r="A112" s="27" t="str">
        <f ca="1">IF(B112=0,"",COUNTA($B$3:$B111))</f>
        <v/>
      </c>
      <c r="B112" s="28">
        <f ca="1">INDIRECT("员工信息表!B"&amp;COUNTA($B$3:$B111)+2)</f>
        <v>0</v>
      </c>
      <c r="C112" s="28"/>
      <c r="D112" s="28">
        <f>(COUNTIF($L112:$AP112,"出勤")+COUNTIF($L113:$AP113,"出勤"))*0.5</f>
        <v>0</v>
      </c>
      <c r="E112" s="28">
        <f>(COUNTIF($L112:$AP112,"事假")+COUNTIF($L113:$AP113,"事假"))*0.5</f>
        <v>0</v>
      </c>
      <c r="F112" s="28">
        <f>(COUNTIF($L112:$AP112,"病假")+COUNTIF($L113:$AP113,"病假"))*0.5</f>
        <v>0</v>
      </c>
      <c r="G112" s="28">
        <f>(COUNTIF($L112:$AP112,"休假")+COUNTIF($L113:$AP113,"休假"))*0.5</f>
        <v>0</v>
      </c>
      <c r="H112" s="28">
        <f>(COUNTIF($L112:$AP112,"缺勤")+COUNTIF($L113:$AP113,"缺勤"))*0.5</f>
        <v>0</v>
      </c>
      <c r="I112" s="28">
        <f>(COUNTIF($L112:$AP112,"放假")+COUNTIF($L113:$AP113,"放假"))*0.5</f>
        <v>0</v>
      </c>
      <c r="J112" s="36">
        <f>(SUM(L114:AP114))/$AO$2</f>
        <v>0</v>
      </c>
      <c r="K112" s="37" t="str">
        <f ca="1">IF(A112="","",IF(MOD(ROW(),3)=1,"上午",IF(MOD(ROW(),3)=2,"下午","加班")))</f>
        <v/>
      </c>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46"/>
      <c r="XED112" s="49"/>
      <c r="XEE112" s="49"/>
      <c r="XEF112" s="49"/>
      <c r="XEG112" s="49"/>
      <c r="XEH112" s="49"/>
      <c r="XEI112" s="49"/>
      <c r="XEJ112" s="49"/>
      <c r="XEK112" s="49"/>
      <c r="XEL112" s="49"/>
      <c r="XEM112" s="49"/>
      <c r="XEN112" s="49"/>
      <c r="XEO112" s="49"/>
      <c r="XEP112" s="49"/>
      <c r="XEQ112" s="49"/>
      <c r="XER112" s="49"/>
      <c r="XES112" s="49"/>
      <c r="XET112" s="49"/>
      <c r="XEU112" s="49"/>
      <c r="XEV112" s="49"/>
      <c r="XEW112" s="49"/>
      <c r="XEX112" s="49"/>
      <c r="XEY112" s="49"/>
      <c r="XEZ112" s="49"/>
      <c r="XFA112" s="49"/>
      <c r="XFB112" s="49"/>
      <c r="XFC112" s="49"/>
      <c r="XFD112" s="49"/>
    </row>
    <row r="113" s="15" customFormat="1" customHeight="1" spans="1:16384">
      <c r="A113" s="27"/>
      <c r="B113" s="28"/>
      <c r="C113" s="28"/>
      <c r="D113" s="28"/>
      <c r="E113" s="28"/>
      <c r="F113" s="28"/>
      <c r="G113" s="28"/>
      <c r="H113" s="28"/>
      <c r="I113" s="28"/>
      <c r="J113" s="36"/>
      <c r="K113" s="39" t="str">
        <f ca="1">IF(A112="","",IF(MOD(ROW(),3)=1,"上午",IF(MOD(ROW(),3)=2,"下午","加班")))</f>
        <v/>
      </c>
      <c r="L113" s="40"/>
      <c r="M113" s="40"/>
      <c r="N113" s="40"/>
      <c r="O113" s="40"/>
      <c r="P113" s="40"/>
      <c r="Q113" s="40"/>
      <c r="R113" s="40"/>
      <c r="S113" s="40"/>
      <c r="T113" s="40"/>
      <c r="U113" s="40"/>
      <c r="V113" s="40"/>
      <c r="W113" s="40"/>
      <c r="X113" s="40"/>
      <c r="Y113" s="40"/>
      <c r="Z113" s="40"/>
      <c r="AA113" s="40"/>
      <c r="AB113" s="40"/>
      <c r="AC113" s="40"/>
      <c r="AD113" s="40"/>
      <c r="AE113" s="40"/>
      <c r="AF113" s="40"/>
      <c r="AG113" s="40"/>
      <c r="AH113" s="40"/>
      <c r="AI113" s="40"/>
      <c r="AJ113" s="40"/>
      <c r="AK113" s="40"/>
      <c r="AL113" s="40"/>
      <c r="AM113" s="40"/>
      <c r="AN113" s="40"/>
      <c r="AO113" s="40"/>
      <c r="AP113" s="47"/>
      <c r="XED113" s="49"/>
      <c r="XEE113" s="49"/>
      <c r="XEF113" s="49"/>
      <c r="XEG113" s="49"/>
      <c r="XEH113" s="49"/>
      <c r="XEI113" s="49"/>
      <c r="XEJ113" s="49"/>
      <c r="XEK113" s="49"/>
      <c r="XEL113" s="49"/>
      <c r="XEM113" s="49"/>
      <c r="XEN113" s="49"/>
      <c r="XEO113" s="49"/>
      <c r="XEP113" s="49"/>
      <c r="XEQ113" s="49"/>
      <c r="XER113" s="49"/>
      <c r="XES113" s="49"/>
      <c r="XET113" s="49"/>
      <c r="XEU113" s="49"/>
      <c r="XEV113" s="49"/>
      <c r="XEW113" s="49"/>
      <c r="XEX113" s="49"/>
      <c r="XEY113" s="49"/>
      <c r="XEZ113" s="49"/>
      <c r="XFA113" s="49"/>
      <c r="XFB113" s="49"/>
      <c r="XFC113" s="49"/>
      <c r="XFD113" s="49"/>
    </row>
    <row r="114" s="15" customFormat="1" customHeight="1" spans="1:16384">
      <c r="A114" s="27"/>
      <c r="B114" s="28"/>
      <c r="C114" s="28"/>
      <c r="D114" s="28"/>
      <c r="E114" s="28"/>
      <c r="F114" s="28"/>
      <c r="G114" s="28"/>
      <c r="H114" s="28"/>
      <c r="I114" s="28"/>
      <c r="J114" s="36"/>
      <c r="K114" s="41" t="str">
        <f ca="1">IF(A112="","",IF(MOD(ROW(),3)=1,"上午",IF(MOD(ROW(),3)=2,"下午","加班")))</f>
        <v/>
      </c>
      <c r="L114" s="42"/>
      <c r="M114" s="42"/>
      <c r="N114" s="42"/>
      <c r="O114" s="42"/>
      <c r="P114" s="42"/>
      <c r="Q114" s="42"/>
      <c r="R114" s="42"/>
      <c r="S114" s="42"/>
      <c r="T114" s="42"/>
      <c r="U114" s="42"/>
      <c r="V114" s="42"/>
      <c r="W114" s="42"/>
      <c r="X114" s="42"/>
      <c r="Y114" s="42"/>
      <c r="Z114" s="42"/>
      <c r="AA114" s="42"/>
      <c r="AB114" s="42"/>
      <c r="AC114" s="42"/>
      <c r="AD114" s="42"/>
      <c r="AE114" s="42"/>
      <c r="AF114" s="42"/>
      <c r="AG114" s="42"/>
      <c r="AH114" s="42"/>
      <c r="AI114" s="42"/>
      <c r="AJ114" s="42"/>
      <c r="AK114" s="42"/>
      <c r="AL114" s="42"/>
      <c r="AM114" s="42"/>
      <c r="AN114" s="42"/>
      <c r="AO114" s="42"/>
      <c r="AP114" s="48"/>
      <c r="XED114" s="49"/>
      <c r="XEE114" s="49"/>
      <c r="XEF114" s="49"/>
      <c r="XEG114" s="49"/>
      <c r="XEH114" s="49"/>
      <c r="XEI114" s="49"/>
      <c r="XEJ114" s="49"/>
      <c r="XEK114" s="49"/>
      <c r="XEL114" s="49"/>
      <c r="XEM114" s="49"/>
      <c r="XEN114" s="49"/>
      <c r="XEO114" s="49"/>
      <c r="XEP114" s="49"/>
      <c r="XEQ114" s="49"/>
      <c r="XER114" s="49"/>
      <c r="XES114" s="49"/>
      <c r="XET114" s="49"/>
      <c r="XEU114" s="49"/>
      <c r="XEV114" s="49"/>
      <c r="XEW114" s="49"/>
      <c r="XEX114" s="49"/>
      <c r="XEY114" s="49"/>
      <c r="XEZ114" s="49"/>
      <c r="XFA114" s="49"/>
      <c r="XFB114" s="49"/>
      <c r="XFC114" s="49"/>
      <c r="XFD114" s="49"/>
    </row>
    <row r="115" s="15" customFormat="1" customHeight="1" spans="1:16384">
      <c r="A115" s="27" t="str">
        <f ca="1">IF(B115=0,"",COUNTA($B$3:$B114))</f>
        <v/>
      </c>
      <c r="B115" s="28">
        <f ca="1">INDIRECT("员工信息表!B"&amp;COUNTA($B$3:$B114)+2)</f>
        <v>0</v>
      </c>
      <c r="C115" s="28"/>
      <c r="D115" s="28">
        <f>(COUNTIF($L115:$AP115,"出勤")+COUNTIF($L116:$AP116,"出勤"))*0.5</f>
        <v>0</v>
      </c>
      <c r="E115" s="28">
        <f>(COUNTIF($L115:$AP115,"事假")+COUNTIF($L116:$AP116,"事假"))*0.5</f>
        <v>0</v>
      </c>
      <c r="F115" s="28">
        <f>(COUNTIF($L115:$AP115,"病假")+COUNTIF($L116:$AP116,"病假"))*0.5</f>
        <v>0</v>
      </c>
      <c r="G115" s="28">
        <f>(COUNTIF($L115:$AP115,"休假")+COUNTIF($L116:$AP116,"休假"))*0.5</f>
        <v>0</v>
      </c>
      <c r="H115" s="28">
        <f>(COUNTIF($L115:$AP115,"缺勤")+COUNTIF($L116:$AP116,"缺勤"))*0.5</f>
        <v>0</v>
      </c>
      <c r="I115" s="28">
        <f>(COUNTIF($L115:$AP115,"放假")+COUNTIF($L116:$AP116,"放假"))*0.5</f>
        <v>0</v>
      </c>
      <c r="J115" s="36">
        <f>(SUM(L117:AP117))/$AO$2</f>
        <v>0</v>
      </c>
      <c r="K115" s="37" t="str">
        <f ca="1">IF(A115="","",IF(MOD(ROW(),3)=1,"上午",IF(MOD(ROW(),3)=2,"下午","加班")))</f>
        <v/>
      </c>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c r="AL115" s="38"/>
      <c r="AM115" s="38"/>
      <c r="AN115" s="38"/>
      <c r="AO115" s="38"/>
      <c r="AP115" s="46"/>
      <c r="XED115" s="49"/>
      <c r="XEE115" s="49"/>
      <c r="XEF115" s="49"/>
      <c r="XEG115" s="49"/>
      <c r="XEH115" s="49"/>
      <c r="XEI115" s="49"/>
      <c r="XEJ115" s="49"/>
      <c r="XEK115" s="49"/>
      <c r="XEL115" s="49"/>
      <c r="XEM115" s="49"/>
      <c r="XEN115" s="49"/>
      <c r="XEO115" s="49"/>
      <c r="XEP115" s="49"/>
      <c r="XEQ115" s="49"/>
      <c r="XER115" s="49"/>
      <c r="XES115" s="49"/>
      <c r="XET115" s="49"/>
      <c r="XEU115" s="49"/>
      <c r="XEV115" s="49"/>
      <c r="XEW115" s="49"/>
      <c r="XEX115" s="49"/>
      <c r="XEY115" s="49"/>
      <c r="XEZ115" s="49"/>
      <c r="XFA115" s="49"/>
      <c r="XFB115" s="49"/>
      <c r="XFC115" s="49"/>
      <c r="XFD115" s="49"/>
    </row>
    <row r="116" s="15" customFormat="1" customHeight="1" spans="1:16384">
      <c r="A116" s="27"/>
      <c r="B116" s="28"/>
      <c r="C116" s="28"/>
      <c r="D116" s="28"/>
      <c r="E116" s="28"/>
      <c r="F116" s="28"/>
      <c r="G116" s="28"/>
      <c r="H116" s="28"/>
      <c r="I116" s="28"/>
      <c r="J116" s="36"/>
      <c r="K116" s="39" t="str">
        <f ca="1">IF(A115="","",IF(MOD(ROW(),3)=1,"上午",IF(MOD(ROW(),3)=2,"下午","加班")))</f>
        <v/>
      </c>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0"/>
      <c r="AM116" s="40"/>
      <c r="AN116" s="40"/>
      <c r="AO116" s="40"/>
      <c r="AP116" s="47"/>
      <c r="XED116" s="49"/>
      <c r="XEE116" s="49"/>
      <c r="XEF116" s="49"/>
      <c r="XEG116" s="49"/>
      <c r="XEH116" s="49"/>
      <c r="XEI116" s="49"/>
      <c r="XEJ116" s="49"/>
      <c r="XEK116" s="49"/>
      <c r="XEL116" s="49"/>
      <c r="XEM116" s="49"/>
      <c r="XEN116" s="49"/>
      <c r="XEO116" s="49"/>
      <c r="XEP116" s="49"/>
      <c r="XEQ116" s="49"/>
      <c r="XER116" s="49"/>
      <c r="XES116" s="49"/>
      <c r="XET116" s="49"/>
      <c r="XEU116" s="49"/>
      <c r="XEV116" s="49"/>
      <c r="XEW116" s="49"/>
      <c r="XEX116" s="49"/>
      <c r="XEY116" s="49"/>
      <c r="XEZ116" s="49"/>
      <c r="XFA116" s="49"/>
      <c r="XFB116" s="49"/>
      <c r="XFC116" s="49"/>
      <c r="XFD116" s="49"/>
    </row>
    <row r="117" s="15" customFormat="1" customHeight="1" spans="1:16384">
      <c r="A117" s="27"/>
      <c r="B117" s="28"/>
      <c r="C117" s="28"/>
      <c r="D117" s="28"/>
      <c r="E117" s="28"/>
      <c r="F117" s="28"/>
      <c r="G117" s="28"/>
      <c r="H117" s="28"/>
      <c r="I117" s="28"/>
      <c r="J117" s="36"/>
      <c r="K117" s="41" t="str">
        <f ca="1">IF(A115="","",IF(MOD(ROW(),3)=1,"上午",IF(MOD(ROW(),3)=2,"下午","加班")))</f>
        <v/>
      </c>
      <c r="L117" s="42"/>
      <c r="M117" s="42"/>
      <c r="N117" s="42"/>
      <c r="O117" s="42"/>
      <c r="P117" s="42"/>
      <c r="Q117" s="42"/>
      <c r="R117" s="42"/>
      <c r="S117" s="42"/>
      <c r="T117" s="42"/>
      <c r="U117" s="42"/>
      <c r="V117" s="42"/>
      <c r="W117" s="42"/>
      <c r="X117" s="42"/>
      <c r="Y117" s="42"/>
      <c r="Z117" s="42"/>
      <c r="AA117" s="42"/>
      <c r="AB117" s="42"/>
      <c r="AC117" s="42"/>
      <c r="AD117" s="42"/>
      <c r="AE117" s="42"/>
      <c r="AF117" s="42"/>
      <c r="AG117" s="42"/>
      <c r="AH117" s="42"/>
      <c r="AI117" s="42"/>
      <c r="AJ117" s="42"/>
      <c r="AK117" s="42"/>
      <c r="AL117" s="42"/>
      <c r="AM117" s="42"/>
      <c r="AN117" s="42"/>
      <c r="AO117" s="42"/>
      <c r="AP117" s="48"/>
      <c r="XED117" s="49"/>
      <c r="XEE117" s="49"/>
      <c r="XEF117" s="49"/>
      <c r="XEG117" s="49"/>
      <c r="XEH117" s="49"/>
      <c r="XEI117" s="49"/>
      <c r="XEJ117" s="49"/>
      <c r="XEK117" s="49"/>
      <c r="XEL117" s="49"/>
      <c r="XEM117" s="49"/>
      <c r="XEN117" s="49"/>
      <c r="XEO117" s="49"/>
      <c r="XEP117" s="49"/>
      <c r="XEQ117" s="49"/>
      <c r="XER117" s="49"/>
      <c r="XES117" s="49"/>
      <c r="XET117" s="49"/>
      <c r="XEU117" s="49"/>
      <c r="XEV117" s="49"/>
      <c r="XEW117" s="49"/>
      <c r="XEX117" s="49"/>
      <c r="XEY117" s="49"/>
      <c r="XEZ117" s="49"/>
      <c r="XFA117" s="49"/>
      <c r="XFB117" s="49"/>
      <c r="XFC117" s="49"/>
      <c r="XFD117" s="49"/>
    </row>
    <row r="118" s="15" customFormat="1" customHeight="1" spans="1:16384">
      <c r="A118" s="27" t="str">
        <f ca="1">IF(B118=0,"",COUNTA($B$3:$B117))</f>
        <v/>
      </c>
      <c r="B118" s="28">
        <f ca="1">INDIRECT("员工信息表!B"&amp;COUNTA($B$3:$B117)+2)</f>
        <v>0</v>
      </c>
      <c r="C118" s="28"/>
      <c r="D118" s="28">
        <f>(COUNTIF($L118:$AP118,"出勤")+COUNTIF($L119:$AP119,"出勤"))*0.5</f>
        <v>0</v>
      </c>
      <c r="E118" s="28">
        <f>(COUNTIF($L118:$AP118,"事假")+COUNTIF($L119:$AP119,"事假"))*0.5</f>
        <v>0</v>
      </c>
      <c r="F118" s="28">
        <f>(COUNTIF($L118:$AP118,"病假")+COUNTIF($L119:$AP119,"病假"))*0.5</f>
        <v>0</v>
      </c>
      <c r="G118" s="28">
        <f>(COUNTIF($L118:$AP118,"休假")+COUNTIF($L119:$AP119,"休假"))*0.5</f>
        <v>0</v>
      </c>
      <c r="H118" s="28">
        <f>(COUNTIF($L118:$AP118,"缺勤")+COUNTIF($L119:$AP119,"缺勤"))*0.5</f>
        <v>0</v>
      </c>
      <c r="I118" s="28">
        <f>(COUNTIF($L118:$AP118,"放假")+COUNTIF($L119:$AP119,"放假"))*0.5</f>
        <v>0</v>
      </c>
      <c r="J118" s="36">
        <f>(SUM(L120:AP120))/$AO$2</f>
        <v>0</v>
      </c>
      <c r="K118" s="37" t="str">
        <f ca="1">IF(A118="","",IF(MOD(ROW(),3)=1,"上午",IF(MOD(ROW(),3)=2,"下午","加班")))</f>
        <v/>
      </c>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c r="AL118" s="38"/>
      <c r="AM118" s="38"/>
      <c r="AN118" s="38"/>
      <c r="AO118" s="38"/>
      <c r="AP118" s="46"/>
      <c r="XED118" s="49"/>
      <c r="XEE118" s="49"/>
      <c r="XEF118" s="49"/>
      <c r="XEG118" s="49"/>
      <c r="XEH118" s="49"/>
      <c r="XEI118" s="49"/>
      <c r="XEJ118" s="49"/>
      <c r="XEK118" s="49"/>
      <c r="XEL118" s="49"/>
      <c r="XEM118" s="49"/>
      <c r="XEN118" s="49"/>
      <c r="XEO118" s="49"/>
      <c r="XEP118" s="49"/>
      <c r="XEQ118" s="49"/>
      <c r="XER118" s="49"/>
      <c r="XES118" s="49"/>
      <c r="XET118" s="49"/>
      <c r="XEU118" s="49"/>
      <c r="XEV118" s="49"/>
      <c r="XEW118" s="49"/>
      <c r="XEX118" s="49"/>
      <c r="XEY118" s="49"/>
      <c r="XEZ118" s="49"/>
      <c r="XFA118" s="49"/>
      <c r="XFB118" s="49"/>
      <c r="XFC118" s="49"/>
      <c r="XFD118" s="49"/>
    </row>
    <row r="119" s="15" customFormat="1" customHeight="1" spans="1:16384">
      <c r="A119" s="27"/>
      <c r="B119" s="28"/>
      <c r="C119" s="28"/>
      <c r="D119" s="28"/>
      <c r="E119" s="28"/>
      <c r="F119" s="28"/>
      <c r="G119" s="28"/>
      <c r="H119" s="28"/>
      <c r="I119" s="28"/>
      <c r="J119" s="36"/>
      <c r="K119" s="39" t="str">
        <f ca="1">IF(A118="","",IF(MOD(ROW(),3)=1,"上午",IF(MOD(ROW(),3)=2,"下午","加班")))</f>
        <v/>
      </c>
      <c r="L119" s="40"/>
      <c r="M119" s="40"/>
      <c r="N119" s="40"/>
      <c r="O119" s="40"/>
      <c r="P119" s="40"/>
      <c r="Q119" s="40"/>
      <c r="R119" s="40"/>
      <c r="S119" s="40"/>
      <c r="T119" s="40"/>
      <c r="U119" s="40"/>
      <c r="V119" s="40"/>
      <c r="W119" s="40"/>
      <c r="X119" s="40"/>
      <c r="Y119" s="40"/>
      <c r="Z119" s="40"/>
      <c r="AA119" s="40"/>
      <c r="AB119" s="40"/>
      <c r="AC119" s="40"/>
      <c r="AD119" s="40"/>
      <c r="AE119" s="40"/>
      <c r="AF119" s="40"/>
      <c r="AG119" s="40"/>
      <c r="AH119" s="40"/>
      <c r="AI119" s="40"/>
      <c r="AJ119" s="40"/>
      <c r="AK119" s="40"/>
      <c r="AL119" s="40"/>
      <c r="AM119" s="40"/>
      <c r="AN119" s="40"/>
      <c r="AO119" s="40"/>
      <c r="AP119" s="47"/>
      <c r="XED119" s="49"/>
      <c r="XEE119" s="49"/>
      <c r="XEF119" s="49"/>
      <c r="XEG119" s="49"/>
      <c r="XEH119" s="49"/>
      <c r="XEI119" s="49"/>
      <c r="XEJ119" s="49"/>
      <c r="XEK119" s="49"/>
      <c r="XEL119" s="49"/>
      <c r="XEM119" s="49"/>
      <c r="XEN119" s="49"/>
      <c r="XEO119" s="49"/>
      <c r="XEP119" s="49"/>
      <c r="XEQ119" s="49"/>
      <c r="XER119" s="49"/>
      <c r="XES119" s="49"/>
      <c r="XET119" s="49"/>
      <c r="XEU119" s="49"/>
      <c r="XEV119" s="49"/>
      <c r="XEW119" s="49"/>
      <c r="XEX119" s="49"/>
      <c r="XEY119" s="49"/>
      <c r="XEZ119" s="49"/>
      <c r="XFA119" s="49"/>
      <c r="XFB119" s="49"/>
      <c r="XFC119" s="49"/>
      <c r="XFD119" s="49"/>
    </row>
    <row r="120" s="15" customFormat="1" customHeight="1" spans="1:16384">
      <c r="A120" s="27"/>
      <c r="B120" s="28"/>
      <c r="C120" s="28"/>
      <c r="D120" s="28"/>
      <c r="E120" s="28"/>
      <c r="F120" s="28"/>
      <c r="G120" s="28"/>
      <c r="H120" s="28"/>
      <c r="I120" s="28"/>
      <c r="J120" s="36"/>
      <c r="K120" s="41" t="str">
        <f ca="1">IF(A118="","",IF(MOD(ROW(),3)=1,"上午",IF(MOD(ROW(),3)=2,"下午","加班")))</f>
        <v/>
      </c>
      <c r="L120" s="42"/>
      <c r="M120" s="42"/>
      <c r="N120" s="42"/>
      <c r="O120" s="42"/>
      <c r="P120" s="42"/>
      <c r="Q120" s="42"/>
      <c r="R120" s="42"/>
      <c r="S120" s="42"/>
      <c r="T120" s="42"/>
      <c r="U120" s="42"/>
      <c r="V120" s="42"/>
      <c r="W120" s="42"/>
      <c r="X120" s="42"/>
      <c r="Y120" s="42"/>
      <c r="Z120" s="42"/>
      <c r="AA120" s="42"/>
      <c r="AB120" s="42"/>
      <c r="AC120" s="42"/>
      <c r="AD120" s="42"/>
      <c r="AE120" s="42"/>
      <c r="AF120" s="42"/>
      <c r="AG120" s="42"/>
      <c r="AH120" s="42"/>
      <c r="AI120" s="42"/>
      <c r="AJ120" s="42"/>
      <c r="AK120" s="42"/>
      <c r="AL120" s="42"/>
      <c r="AM120" s="42"/>
      <c r="AN120" s="42"/>
      <c r="AO120" s="42"/>
      <c r="AP120" s="48"/>
      <c r="XED120" s="49"/>
      <c r="XEE120" s="49"/>
      <c r="XEF120" s="49"/>
      <c r="XEG120" s="49"/>
      <c r="XEH120" s="49"/>
      <c r="XEI120" s="49"/>
      <c r="XEJ120" s="49"/>
      <c r="XEK120" s="49"/>
      <c r="XEL120" s="49"/>
      <c r="XEM120" s="49"/>
      <c r="XEN120" s="49"/>
      <c r="XEO120" s="49"/>
      <c r="XEP120" s="49"/>
      <c r="XEQ120" s="49"/>
      <c r="XER120" s="49"/>
      <c r="XES120" s="49"/>
      <c r="XET120" s="49"/>
      <c r="XEU120" s="49"/>
      <c r="XEV120" s="49"/>
      <c r="XEW120" s="49"/>
      <c r="XEX120" s="49"/>
      <c r="XEY120" s="49"/>
      <c r="XEZ120" s="49"/>
      <c r="XFA120" s="49"/>
      <c r="XFB120" s="49"/>
      <c r="XFC120" s="49"/>
      <c r="XFD120" s="49"/>
    </row>
    <row r="121" s="15" customFormat="1" customHeight="1" spans="1:16384">
      <c r="A121" s="27" t="str">
        <f ca="1">IF(B121=0,"",COUNTA($B$3:$B120))</f>
        <v/>
      </c>
      <c r="B121" s="28">
        <f ca="1">INDIRECT("员工信息表!B"&amp;COUNTA($B$3:$B120)+2)</f>
        <v>0</v>
      </c>
      <c r="C121" s="28"/>
      <c r="D121" s="28">
        <f>(COUNTIF($L121:$AP121,"出勤")+COUNTIF($L122:$AP122,"出勤"))*0.5</f>
        <v>0</v>
      </c>
      <c r="E121" s="28">
        <f>(COUNTIF($L121:$AP121,"事假")+COUNTIF($L122:$AP122,"事假"))*0.5</f>
        <v>0</v>
      </c>
      <c r="F121" s="28">
        <f>(COUNTIF($L121:$AP121,"病假")+COUNTIF($L122:$AP122,"病假"))*0.5</f>
        <v>0</v>
      </c>
      <c r="G121" s="28">
        <f>(COUNTIF($L121:$AP121,"休假")+COUNTIF($L122:$AP122,"休假"))*0.5</f>
        <v>0</v>
      </c>
      <c r="H121" s="28">
        <f>(COUNTIF($L121:$AP121,"缺勤")+COUNTIF($L122:$AP122,"缺勤"))*0.5</f>
        <v>0</v>
      </c>
      <c r="I121" s="28">
        <f>(COUNTIF($L121:$AP121,"放假")+COUNTIF($L122:$AP122,"放假"))*0.5</f>
        <v>0</v>
      </c>
      <c r="J121" s="36">
        <f>(SUM(L123:AP123))/$AO$2</f>
        <v>0</v>
      </c>
      <c r="K121" s="37" t="str">
        <f ca="1">IF(A121="","",IF(MOD(ROW(),3)=1,"上午",IF(MOD(ROW(),3)=2,"下午","加班")))</f>
        <v/>
      </c>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c r="AL121" s="38"/>
      <c r="AM121" s="38"/>
      <c r="AN121" s="38"/>
      <c r="AO121" s="38"/>
      <c r="AP121" s="46"/>
      <c r="XED121" s="49"/>
      <c r="XEE121" s="49"/>
      <c r="XEF121" s="49"/>
      <c r="XEG121" s="49"/>
      <c r="XEH121" s="49"/>
      <c r="XEI121" s="49"/>
      <c r="XEJ121" s="49"/>
      <c r="XEK121" s="49"/>
      <c r="XEL121" s="49"/>
      <c r="XEM121" s="49"/>
      <c r="XEN121" s="49"/>
      <c r="XEO121" s="49"/>
      <c r="XEP121" s="49"/>
      <c r="XEQ121" s="49"/>
      <c r="XER121" s="49"/>
      <c r="XES121" s="49"/>
      <c r="XET121" s="49"/>
      <c r="XEU121" s="49"/>
      <c r="XEV121" s="49"/>
      <c r="XEW121" s="49"/>
      <c r="XEX121" s="49"/>
      <c r="XEY121" s="49"/>
      <c r="XEZ121" s="49"/>
      <c r="XFA121" s="49"/>
      <c r="XFB121" s="49"/>
      <c r="XFC121" s="49"/>
      <c r="XFD121" s="49"/>
    </row>
    <row r="122" s="15" customFormat="1" customHeight="1" spans="1:16384">
      <c r="A122" s="27"/>
      <c r="B122" s="28"/>
      <c r="C122" s="28"/>
      <c r="D122" s="28"/>
      <c r="E122" s="28"/>
      <c r="F122" s="28"/>
      <c r="G122" s="28"/>
      <c r="H122" s="28"/>
      <c r="I122" s="28"/>
      <c r="J122" s="36"/>
      <c r="K122" s="39" t="str">
        <f ca="1">IF(A121="","",IF(MOD(ROW(),3)=1,"上午",IF(MOD(ROW(),3)=2,"下午","加班")))</f>
        <v/>
      </c>
      <c r="L122" s="40"/>
      <c r="M122" s="40"/>
      <c r="N122" s="40"/>
      <c r="O122" s="40"/>
      <c r="P122" s="40"/>
      <c r="Q122" s="40"/>
      <c r="R122" s="40"/>
      <c r="S122" s="40"/>
      <c r="T122" s="40"/>
      <c r="U122" s="40"/>
      <c r="V122" s="40"/>
      <c r="W122" s="40"/>
      <c r="X122" s="40"/>
      <c r="Y122" s="40"/>
      <c r="Z122" s="40"/>
      <c r="AA122" s="40"/>
      <c r="AB122" s="40"/>
      <c r="AC122" s="40"/>
      <c r="AD122" s="40"/>
      <c r="AE122" s="40"/>
      <c r="AF122" s="40"/>
      <c r="AG122" s="40"/>
      <c r="AH122" s="40"/>
      <c r="AI122" s="40"/>
      <c r="AJ122" s="40"/>
      <c r="AK122" s="40"/>
      <c r="AL122" s="40"/>
      <c r="AM122" s="40"/>
      <c r="AN122" s="40"/>
      <c r="AO122" s="40"/>
      <c r="AP122" s="47"/>
      <c r="XED122" s="49"/>
      <c r="XEE122" s="49"/>
      <c r="XEF122" s="49"/>
      <c r="XEG122" s="49"/>
      <c r="XEH122" s="49"/>
      <c r="XEI122" s="49"/>
      <c r="XEJ122" s="49"/>
      <c r="XEK122" s="49"/>
      <c r="XEL122" s="49"/>
      <c r="XEM122" s="49"/>
      <c r="XEN122" s="49"/>
      <c r="XEO122" s="49"/>
      <c r="XEP122" s="49"/>
      <c r="XEQ122" s="49"/>
      <c r="XER122" s="49"/>
      <c r="XES122" s="49"/>
      <c r="XET122" s="49"/>
      <c r="XEU122" s="49"/>
      <c r="XEV122" s="49"/>
      <c r="XEW122" s="49"/>
      <c r="XEX122" s="49"/>
      <c r="XEY122" s="49"/>
      <c r="XEZ122" s="49"/>
      <c r="XFA122" s="49"/>
      <c r="XFB122" s="49"/>
      <c r="XFC122" s="49"/>
      <c r="XFD122" s="49"/>
    </row>
    <row r="123" s="15" customFormat="1" customHeight="1" spans="1:16384">
      <c r="A123" s="27"/>
      <c r="B123" s="28"/>
      <c r="C123" s="28"/>
      <c r="D123" s="28"/>
      <c r="E123" s="28"/>
      <c r="F123" s="28"/>
      <c r="G123" s="28"/>
      <c r="H123" s="28"/>
      <c r="I123" s="28"/>
      <c r="J123" s="36"/>
      <c r="K123" s="41" t="str">
        <f ca="1">IF(A121="","",IF(MOD(ROW(),3)=1,"上午",IF(MOD(ROW(),3)=2,"下午","加班")))</f>
        <v/>
      </c>
      <c r="L123" s="42"/>
      <c r="M123" s="42"/>
      <c r="N123" s="42"/>
      <c r="O123" s="42"/>
      <c r="P123" s="42"/>
      <c r="Q123" s="42"/>
      <c r="R123" s="42"/>
      <c r="S123" s="42"/>
      <c r="T123" s="42"/>
      <c r="U123" s="42"/>
      <c r="V123" s="42"/>
      <c r="W123" s="42"/>
      <c r="X123" s="42"/>
      <c r="Y123" s="42"/>
      <c r="Z123" s="42"/>
      <c r="AA123" s="42"/>
      <c r="AB123" s="42"/>
      <c r="AC123" s="42"/>
      <c r="AD123" s="42"/>
      <c r="AE123" s="42"/>
      <c r="AF123" s="42"/>
      <c r="AG123" s="42"/>
      <c r="AH123" s="42"/>
      <c r="AI123" s="42"/>
      <c r="AJ123" s="42"/>
      <c r="AK123" s="42"/>
      <c r="AL123" s="42"/>
      <c r="AM123" s="42"/>
      <c r="AN123" s="42"/>
      <c r="AO123" s="42"/>
      <c r="AP123" s="48"/>
      <c r="XED123" s="49"/>
      <c r="XEE123" s="49"/>
      <c r="XEF123" s="49"/>
      <c r="XEG123" s="49"/>
      <c r="XEH123" s="49"/>
      <c r="XEI123" s="49"/>
      <c r="XEJ123" s="49"/>
      <c r="XEK123" s="49"/>
      <c r="XEL123" s="49"/>
      <c r="XEM123" s="49"/>
      <c r="XEN123" s="49"/>
      <c r="XEO123" s="49"/>
      <c r="XEP123" s="49"/>
      <c r="XEQ123" s="49"/>
      <c r="XER123" s="49"/>
      <c r="XES123" s="49"/>
      <c r="XET123" s="49"/>
      <c r="XEU123" s="49"/>
      <c r="XEV123" s="49"/>
      <c r="XEW123" s="49"/>
      <c r="XEX123" s="49"/>
      <c r="XEY123" s="49"/>
      <c r="XEZ123" s="49"/>
      <c r="XFA123" s="49"/>
      <c r="XFB123" s="49"/>
      <c r="XFC123" s="49"/>
      <c r="XFD123" s="49"/>
    </row>
    <row r="124" s="15" customFormat="1" customHeight="1" spans="1:16384">
      <c r="A124" s="27" t="str">
        <f ca="1">IF(B124=0,"",COUNTA($B$3:$B123))</f>
        <v/>
      </c>
      <c r="B124" s="28">
        <f ca="1">INDIRECT("员工信息表!B"&amp;COUNTA($B$3:$B123)+2)</f>
        <v>0</v>
      </c>
      <c r="C124" s="28"/>
      <c r="D124" s="28">
        <f>(COUNTIF($L124:$AP124,"出勤")+COUNTIF($L125:$AP125,"出勤"))*0.5</f>
        <v>0</v>
      </c>
      <c r="E124" s="28">
        <f>(COUNTIF($L124:$AP124,"事假")+COUNTIF($L125:$AP125,"事假"))*0.5</f>
        <v>0</v>
      </c>
      <c r="F124" s="28">
        <f>(COUNTIF($L124:$AP124,"病假")+COUNTIF($L125:$AP125,"病假"))*0.5</f>
        <v>0</v>
      </c>
      <c r="G124" s="28">
        <f>(COUNTIF($L124:$AP124,"休假")+COUNTIF($L125:$AP125,"休假"))*0.5</f>
        <v>0</v>
      </c>
      <c r="H124" s="28">
        <f>(COUNTIF($L124:$AP124,"缺勤")+COUNTIF($L125:$AP125,"缺勤"))*0.5</f>
        <v>0</v>
      </c>
      <c r="I124" s="28">
        <f>(COUNTIF($L124:$AP124,"放假")+COUNTIF($L125:$AP125,"放假"))*0.5</f>
        <v>0</v>
      </c>
      <c r="J124" s="36">
        <f>(SUM(L126:AP126))/$AO$2</f>
        <v>0</v>
      </c>
      <c r="K124" s="37" t="str">
        <f ca="1">IF(A124="","",IF(MOD(ROW(),3)=1,"上午",IF(MOD(ROW(),3)=2,"下午","加班")))</f>
        <v/>
      </c>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c r="AL124" s="38"/>
      <c r="AM124" s="38"/>
      <c r="AN124" s="38"/>
      <c r="AO124" s="38"/>
      <c r="AP124" s="46"/>
      <c r="XED124" s="49"/>
      <c r="XEE124" s="49"/>
      <c r="XEF124" s="49"/>
      <c r="XEG124" s="49"/>
      <c r="XEH124" s="49"/>
      <c r="XEI124" s="49"/>
      <c r="XEJ124" s="49"/>
      <c r="XEK124" s="49"/>
      <c r="XEL124" s="49"/>
      <c r="XEM124" s="49"/>
      <c r="XEN124" s="49"/>
      <c r="XEO124" s="49"/>
      <c r="XEP124" s="49"/>
      <c r="XEQ124" s="49"/>
      <c r="XER124" s="49"/>
      <c r="XES124" s="49"/>
      <c r="XET124" s="49"/>
      <c r="XEU124" s="49"/>
      <c r="XEV124" s="49"/>
      <c r="XEW124" s="49"/>
      <c r="XEX124" s="49"/>
      <c r="XEY124" s="49"/>
      <c r="XEZ124" s="49"/>
      <c r="XFA124" s="49"/>
      <c r="XFB124" s="49"/>
      <c r="XFC124" s="49"/>
      <c r="XFD124" s="49"/>
    </row>
    <row r="125" s="15" customFormat="1" customHeight="1" spans="1:16384">
      <c r="A125" s="27"/>
      <c r="B125" s="28"/>
      <c r="C125" s="28"/>
      <c r="D125" s="28"/>
      <c r="E125" s="28"/>
      <c r="F125" s="28"/>
      <c r="G125" s="28"/>
      <c r="H125" s="28"/>
      <c r="I125" s="28"/>
      <c r="J125" s="36"/>
      <c r="K125" s="39" t="str">
        <f ca="1">IF(A124="","",IF(MOD(ROW(),3)=1,"上午",IF(MOD(ROW(),3)=2,"下午","加班")))</f>
        <v/>
      </c>
      <c r="L125" s="40"/>
      <c r="M125" s="40"/>
      <c r="N125" s="40"/>
      <c r="O125" s="40"/>
      <c r="P125" s="40"/>
      <c r="Q125" s="40"/>
      <c r="R125" s="40"/>
      <c r="S125" s="40"/>
      <c r="T125" s="40"/>
      <c r="U125" s="40"/>
      <c r="V125" s="40"/>
      <c r="W125" s="40"/>
      <c r="X125" s="40"/>
      <c r="Y125" s="40"/>
      <c r="Z125" s="40"/>
      <c r="AA125" s="40"/>
      <c r="AB125" s="40"/>
      <c r="AC125" s="40"/>
      <c r="AD125" s="40"/>
      <c r="AE125" s="40"/>
      <c r="AF125" s="40"/>
      <c r="AG125" s="40"/>
      <c r="AH125" s="40"/>
      <c r="AI125" s="40"/>
      <c r="AJ125" s="40"/>
      <c r="AK125" s="40"/>
      <c r="AL125" s="40"/>
      <c r="AM125" s="40"/>
      <c r="AN125" s="40"/>
      <c r="AO125" s="40"/>
      <c r="AP125" s="47"/>
      <c r="XED125" s="49"/>
      <c r="XEE125" s="49"/>
      <c r="XEF125" s="49"/>
      <c r="XEG125" s="49"/>
      <c r="XEH125" s="49"/>
      <c r="XEI125" s="49"/>
      <c r="XEJ125" s="49"/>
      <c r="XEK125" s="49"/>
      <c r="XEL125" s="49"/>
      <c r="XEM125" s="49"/>
      <c r="XEN125" s="49"/>
      <c r="XEO125" s="49"/>
      <c r="XEP125" s="49"/>
      <c r="XEQ125" s="49"/>
      <c r="XER125" s="49"/>
      <c r="XES125" s="49"/>
      <c r="XET125" s="49"/>
      <c r="XEU125" s="49"/>
      <c r="XEV125" s="49"/>
      <c r="XEW125" s="49"/>
      <c r="XEX125" s="49"/>
      <c r="XEY125" s="49"/>
      <c r="XEZ125" s="49"/>
      <c r="XFA125" s="49"/>
      <c r="XFB125" s="49"/>
      <c r="XFC125" s="49"/>
      <c r="XFD125" s="49"/>
    </row>
    <row r="126" s="15" customFormat="1" customHeight="1" spans="1:16384">
      <c r="A126" s="27"/>
      <c r="B126" s="28"/>
      <c r="C126" s="28"/>
      <c r="D126" s="28"/>
      <c r="E126" s="28"/>
      <c r="F126" s="28"/>
      <c r="G126" s="28"/>
      <c r="H126" s="28"/>
      <c r="I126" s="28"/>
      <c r="J126" s="36"/>
      <c r="K126" s="41" t="str">
        <f ca="1">IF(A124="","",IF(MOD(ROW(),3)=1,"上午",IF(MOD(ROW(),3)=2,"下午","加班")))</f>
        <v/>
      </c>
      <c r="L126" s="42"/>
      <c r="M126" s="42"/>
      <c r="N126" s="42"/>
      <c r="O126" s="42"/>
      <c r="P126" s="42"/>
      <c r="Q126" s="42"/>
      <c r="R126" s="42"/>
      <c r="S126" s="42"/>
      <c r="T126" s="42"/>
      <c r="U126" s="42"/>
      <c r="V126" s="42"/>
      <c r="W126" s="42"/>
      <c r="X126" s="42"/>
      <c r="Y126" s="42"/>
      <c r="Z126" s="42"/>
      <c r="AA126" s="42"/>
      <c r="AB126" s="42"/>
      <c r="AC126" s="42"/>
      <c r="AD126" s="42"/>
      <c r="AE126" s="42"/>
      <c r="AF126" s="42"/>
      <c r="AG126" s="42"/>
      <c r="AH126" s="42"/>
      <c r="AI126" s="42"/>
      <c r="AJ126" s="42"/>
      <c r="AK126" s="42"/>
      <c r="AL126" s="42"/>
      <c r="AM126" s="42"/>
      <c r="AN126" s="42"/>
      <c r="AO126" s="42"/>
      <c r="AP126" s="48"/>
      <c r="XED126" s="49"/>
      <c r="XEE126" s="49"/>
      <c r="XEF126" s="49"/>
      <c r="XEG126" s="49"/>
      <c r="XEH126" s="49"/>
      <c r="XEI126" s="49"/>
      <c r="XEJ126" s="49"/>
      <c r="XEK126" s="49"/>
      <c r="XEL126" s="49"/>
      <c r="XEM126" s="49"/>
      <c r="XEN126" s="49"/>
      <c r="XEO126" s="49"/>
      <c r="XEP126" s="49"/>
      <c r="XEQ126" s="49"/>
      <c r="XER126" s="49"/>
      <c r="XES126" s="49"/>
      <c r="XET126" s="49"/>
      <c r="XEU126" s="49"/>
      <c r="XEV126" s="49"/>
      <c r="XEW126" s="49"/>
      <c r="XEX126" s="49"/>
      <c r="XEY126" s="49"/>
      <c r="XEZ126" s="49"/>
      <c r="XFA126" s="49"/>
      <c r="XFB126" s="49"/>
      <c r="XFC126" s="49"/>
      <c r="XFD126" s="49"/>
    </row>
    <row r="127" s="15" customFormat="1" customHeight="1" spans="1:16384">
      <c r="A127" s="27" t="str">
        <f ca="1">IF(B127=0,"",COUNTA($B$3:$B126))</f>
        <v/>
      </c>
      <c r="B127" s="28">
        <f ca="1">INDIRECT("员工信息表!B"&amp;COUNTA($B$3:$B126)+2)</f>
        <v>0</v>
      </c>
      <c r="C127" s="28"/>
      <c r="D127" s="28">
        <f>(COUNTIF($L127:$AP127,"出勤")+COUNTIF($L128:$AP128,"出勤"))*0.5</f>
        <v>0</v>
      </c>
      <c r="E127" s="28">
        <f>(COUNTIF($L127:$AP127,"事假")+COUNTIF($L128:$AP128,"事假"))*0.5</f>
        <v>0</v>
      </c>
      <c r="F127" s="28">
        <f>(COUNTIF($L127:$AP127,"病假")+COUNTIF($L128:$AP128,"病假"))*0.5</f>
        <v>0</v>
      </c>
      <c r="G127" s="28">
        <f>(COUNTIF($L127:$AP127,"休假")+COUNTIF($L128:$AP128,"休假"))*0.5</f>
        <v>0</v>
      </c>
      <c r="H127" s="28">
        <f>(COUNTIF($L127:$AP127,"缺勤")+COUNTIF($L128:$AP128,"缺勤"))*0.5</f>
        <v>0</v>
      </c>
      <c r="I127" s="28">
        <f>(COUNTIF($L127:$AP127,"放假")+COUNTIF($L128:$AP128,"放假"))*0.5</f>
        <v>0</v>
      </c>
      <c r="J127" s="36">
        <f>(SUM(L129:AP129))/$AO$2</f>
        <v>0</v>
      </c>
      <c r="K127" s="37" t="str">
        <f ca="1">IF(A127="","",IF(MOD(ROW(),3)=1,"上午",IF(MOD(ROW(),3)=2,"下午","加班")))</f>
        <v/>
      </c>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c r="AL127" s="38"/>
      <c r="AM127" s="38"/>
      <c r="AN127" s="38"/>
      <c r="AO127" s="38"/>
      <c r="AP127" s="46"/>
      <c r="XED127" s="49"/>
      <c r="XEE127" s="49"/>
      <c r="XEF127" s="49"/>
      <c r="XEG127" s="49"/>
      <c r="XEH127" s="49"/>
      <c r="XEI127" s="49"/>
      <c r="XEJ127" s="49"/>
      <c r="XEK127" s="49"/>
      <c r="XEL127" s="49"/>
      <c r="XEM127" s="49"/>
      <c r="XEN127" s="49"/>
      <c r="XEO127" s="49"/>
      <c r="XEP127" s="49"/>
      <c r="XEQ127" s="49"/>
      <c r="XER127" s="49"/>
      <c r="XES127" s="49"/>
      <c r="XET127" s="49"/>
      <c r="XEU127" s="49"/>
      <c r="XEV127" s="49"/>
      <c r="XEW127" s="49"/>
      <c r="XEX127" s="49"/>
      <c r="XEY127" s="49"/>
      <c r="XEZ127" s="49"/>
      <c r="XFA127" s="49"/>
      <c r="XFB127" s="49"/>
      <c r="XFC127" s="49"/>
      <c r="XFD127" s="49"/>
    </row>
    <row r="128" s="15" customFormat="1" customHeight="1" spans="1:16384">
      <c r="A128" s="27"/>
      <c r="B128" s="28"/>
      <c r="C128" s="28"/>
      <c r="D128" s="28"/>
      <c r="E128" s="28"/>
      <c r="F128" s="28"/>
      <c r="G128" s="28"/>
      <c r="H128" s="28"/>
      <c r="I128" s="28"/>
      <c r="J128" s="36"/>
      <c r="K128" s="39" t="str">
        <f ca="1">IF(A127="","",IF(MOD(ROW(),3)=1,"上午",IF(MOD(ROW(),3)=2,"下午","加班")))</f>
        <v/>
      </c>
      <c r="L128" s="40"/>
      <c r="M128" s="40"/>
      <c r="N128" s="40"/>
      <c r="O128" s="40"/>
      <c r="P128" s="40"/>
      <c r="Q128" s="40"/>
      <c r="R128" s="40"/>
      <c r="S128" s="40"/>
      <c r="T128" s="40"/>
      <c r="U128" s="40"/>
      <c r="V128" s="40"/>
      <c r="W128" s="40"/>
      <c r="X128" s="40"/>
      <c r="Y128" s="40"/>
      <c r="Z128" s="40"/>
      <c r="AA128" s="40"/>
      <c r="AB128" s="40"/>
      <c r="AC128" s="40"/>
      <c r="AD128" s="40"/>
      <c r="AE128" s="40"/>
      <c r="AF128" s="40"/>
      <c r="AG128" s="40"/>
      <c r="AH128" s="40"/>
      <c r="AI128" s="40"/>
      <c r="AJ128" s="40"/>
      <c r="AK128" s="40"/>
      <c r="AL128" s="40"/>
      <c r="AM128" s="40"/>
      <c r="AN128" s="40"/>
      <c r="AO128" s="40"/>
      <c r="AP128" s="47"/>
      <c r="XED128" s="49"/>
      <c r="XEE128" s="49"/>
      <c r="XEF128" s="49"/>
      <c r="XEG128" s="49"/>
      <c r="XEH128" s="49"/>
      <c r="XEI128" s="49"/>
      <c r="XEJ128" s="49"/>
      <c r="XEK128" s="49"/>
      <c r="XEL128" s="49"/>
      <c r="XEM128" s="49"/>
      <c r="XEN128" s="49"/>
      <c r="XEO128" s="49"/>
      <c r="XEP128" s="49"/>
      <c r="XEQ128" s="49"/>
      <c r="XER128" s="49"/>
      <c r="XES128" s="49"/>
      <c r="XET128" s="49"/>
      <c r="XEU128" s="49"/>
      <c r="XEV128" s="49"/>
      <c r="XEW128" s="49"/>
      <c r="XEX128" s="49"/>
      <c r="XEY128" s="49"/>
      <c r="XEZ128" s="49"/>
      <c r="XFA128" s="49"/>
      <c r="XFB128" s="49"/>
      <c r="XFC128" s="49"/>
      <c r="XFD128" s="49"/>
    </row>
    <row r="129" s="15" customFormat="1" customHeight="1" spans="1:16384">
      <c r="A129" s="27"/>
      <c r="B129" s="28"/>
      <c r="C129" s="28"/>
      <c r="D129" s="28"/>
      <c r="E129" s="28"/>
      <c r="F129" s="28"/>
      <c r="G129" s="28"/>
      <c r="H129" s="28"/>
      <c r="I129" s="28"/>
      <c r="J129" s="36"/>
      <c r="K129" s="41" t="str">
        <f ca="1">IF(A127="","",IF(MOD(ROW(),3)=1,"上午",IF(MOD(ROW(),3)=2,"下午","加班")))</f>
        <v/>
      </c>
      <c r="L129" s="42"/>
      <c r="M129" s="42"/>
      <c r="N129" s="42"/>
      <c r="O129" s="42"/>
      <c r="P129" s="42"/>
      <c r="Q129" s="42"/>
      <c r="R129" s="42"/>
      <c r="S129" s="42"/>
      <c r="T129" s="42"/>
      <c r="U129" s="42"/>
      <c r="V129" s="42"/>
      <c r="W129" s="42"/>
      <c r="X129" s="42"/>
      <c r="Y129" s="42"/>
      <c r="Z129" s="42"/>
      <c r="AA129" s="42"/>
      <c r="AB129" s="42"/>
      <c r="AC129" s="42"/>
      <c r="AD129" s="42"/>
      <c r="AE129" s="42"/>
      <c r="AF129" s="42"/>
      <c r="AG129" s="42"/>
      <c r="AH129" s="42"/>
      <c r="AI129" s="42"/>
      <c r="AJ129" s="42"/>
      <c r="AK129" s="42"/>
      <c r="AL129" s="42"/>
      <c r="AM129" s="42"/>
      <c r="AN129" s="42"/>
      <c r="AO129" s="42"/>
      <c r="AP129" s="48"/>
      <c r="XED129" s="49"/>
      <c r="XEE129" s="49"/>
      <c r="XEF129" s="49"/>
      <c r="XEG129" s="49"/>
      <c r="XEH129" s="49"/>
      <c r="XEI129" s="49"/>
      <c r="XEJ129" s="49"/>
      <c r="XEK129" s="49"/>
      <c r="XEL129" s="49"/>
      <c r="XEM129" s="49"/>
      <c r="XEN129" s="49"/>
      <c r="XEO129" s="49"/>
      <c r="XEP129" s="49"/>
      <c r="XEQ129" s="49"/>
      <c r="XER129" s="49"/>
      <c r="XES129" s="49"/>
      <c r="XET129" s="49"/>
      <c r="XEU129" s="49"/>
      <c r="XEV129" s="49"/>
      <c r="XEW129" s="49"/>
      <c r="XEX129" s="49"/>
      <c r="XEY129" s="49"/>
      <c r="XEZ129" s="49"/>
      <c r="XFA129" s="49"/>
      <c r="XFB129" s="49"/>
      <c r="XFC129" s="49"/>
      <c r="XFD129" s="49"/>
    </row>
    <row r="130" s="15" customFormat="1" customHeight="1" spans="1:16384">
      <c r="A130" s="27" t="str">
        <f ca="1">IF(B130=0,"",COUNTA($B$3:$B129))</f>
        <v/>
      </c>
      <c r="B130" s="28">
        <f ca="1">INDIRECT("员工信息表!B"&amp;COUNTA($B$3:$B129)+2)</f>
        <v>0</v>
      </c>
      <c r="C130" s="28"/>
      <c r="D130" s="28">
        <f>(COUNTIF($L130:$AP130,"出勤")+COUNTIF($L131:$AP131,"出勤"))*0.5</f>
        <v>0</v>
      </c>
      <c r="E130" s="28">
        <f>(COUNTIF($L130:$AP130,"事假")+COUNTIF($L131:$AP131,"事假"))*0.5</f>
        <v>0</v>
      </c>
      <c r="F130" s="28">
        <f>(COUNTIF($L130:$AP130,"病假")+COUNTIF($L131:$AP131,"病假"))*0.5</f>
        <v>0</v>
      </c>
      <c r="G130" s="28">
        <f>(COUNTIF($L130:$AP130,"休假")+COUNTIF($L131:$AP131,"休假"))*0.5</f>
        <v>0</v>
      </c>
      <c r="H130" s="28">
        <f>(COUNTIF($L130:$AP130,"缺勤")+COUNTIF($L131:$AP131,"缺勤"))*0.5</f>
        <v>0</v>
      </c>
      <c r="I130" s="28">
        <f>(COUNTIF($L130:$AP130,"放假")+COUNTIF($L131:$AP131,"放假"))*0.5</f>
        <v>0</v>
      </c>
      <c r="J130" s="36">
        <f>(SUM(L132:AP132))/$AO$2</f>
        <v>0</v>
      </c>
      <c r="K130" s="37" t="str">
        <f ca="1">IF(A130="","",IF(MOD(ROW(),3)=1,"上午",IF(MOD(ROW(),3)=2,"下午","加班")))</f>
        <v/>
      </c>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c r="AL130" s="38"/>
      <c r="AM130" s="38"/>
      <c r="AN130" s="38"/>
      <c r="AO130" s="38"/>
      <c r="AP130" s="46"/>
      <c r="XED130" s="49"/>
      <c r="XEE130" s="49"/>
      <c r="XEF130" s="49"/>
      <c r="XEG130" s="49"/>
      <c r="XEH130" s="49"/>
      <c r="XEI130" s="49"/>
      <c r="XEJ130" s="49"/>
      <c r="XEK130" s="49"/>
      <c r="XEL130" s="49"/>
      <c r="XEM130" s="49"/>
      <c r="XEN130" s="49"/>
      <c r="XEO130" s="49"/>
      <c r="XEP130" s="49"/>
      <c r="XEQ130" s="49"/>
      <c r="XER130" s="49"/>
      <c r="XES130" s="49"/>
      <c r="XET130" s="49"/>
      <c r="XEU130" s="49"/>
      <c r="XEV130" s="49"/>
      <c r="XEW130" s="49"/>
      <c r="XEX130" s="49"/>
      <c r="XEY130" s="49"/>
      <c r="XEZ130" s="49"/>
      <c r="XFA130" s="49"/>
      <c r="XFB130" s="49"/>
      <c r="XFC130" s="49"/>
      <c r="XFD130" s="49"/>
    </row>
    <row r="131" s="15" customFormat="1" customHeight="1" spans="1:16384">
      <c r="A131" s="27"/>
      <c r="B131" s="28"/>
      <c r="C131" s="28"/>
      <c r="D131" s="28"/>
      <c r="E131" s="28"/>
      <c r="F131" s="28"/>
      <c r="G131" s="28"/>
      <c r="H131" s="28"/>
      <c r="I131" s="28"/>
      <c r="J131" s="36"/>
      <c r="K131" s="39" t="str">
        <f ca="1">IF(A130="","",IF(MOD(ROW(),3)=1,"上午",IF(MOD(ROW(),3)=2,"下午","加班")))</f>
        <v/>
      </c>
      <c r="L131" s="40"/>
      <c r="M131" s="40"/>
      <c r="N131" s="40"/>
      <c r="O131" s="40"/>
      <c r="P131" s="40"/>
      <c r="Q131" s="40"/>
      <c r="R131" s="40"/>
      <c r="S131" s="40"/>
      <c r="T131" s="40"/>
      <c r="U131" s="40"/>
      <c r="V131" s="40"/>
      <c r="W131" s="40"/>
      <c r="X131" s="40"/>
      <c r="Y131" s="40"/>
      <c r="Z131" s="40"/>
      <c r="AA131" s="40"/>
      <c r="AB131" s="40"/>
      <c r="AC131" s="40"/>
      <c r="AD131" s="40"/>
      <c r="AE131" s="40"/>
      <c r="AF131" s="40"/>
      <c r="AG131" s="40"/>
      <c r="AH131" s="40"/>
      <c r="AI131" s="40"/>
      <c r="AJ131" s="40"/>
      <c r="AK131" s="40"/>
      <c r="AL131" s="40"/>
      <c r="AM131" s="40"/>
      <c r="AN131" s="40"/>
      <c r="AO131" s="40"/>
      <c r="AP131" s="47"/>
      <c r="XED131" s="49"/>
      <c r="XEE131" s="49"/>
      <c r="XEF131" s="49"/>
      <c r="XEG131" s="49"/>
      <c r="XEH131" s="49"/>
      <c r="XEI131" s="49"/>
      <c r="XEJ131" s="49"/>
      <c r="XEK131" s="49"/>
      <c r="XEL131" s="49"/>
      <c r="XEM131" s="49"/>
      <c r="XEN131" s="49"/>
      <c r="XEO131" s="49"/>
      <c r="XEP131" s="49"/>
      <c r="XEQ131" s="49"/>
      <c r="XER131" s="49"/>
      <c r="XES131" s="49"/>
      <c r="XET131" s="49"/>
      <c r="XEU131" s="49"/>
      <c r="XEV131" s="49"/>
      <c r="XEW131" s="49"/>
      <c r="XEX131" s="49"/>
      <c r="XEY131" s="49"/>
      <c r="XEZ131" s="49"/>
      <c r="XFA131" s="49"/>
      <c r="XFB131" s="49"/>
      <c r="XFC131" s="49"/>
      <c r="XFD131" s="49"/>
    </row>
    <row r="132" s="15" customFormat="1" customHeight="1" spans="1:16384">
      <c r="A132" s="27"/>
      <c r="B132" s="28"/>
      <c r="C132" s="28"/>
      <c r="D132" s="28"/>
      <c r="E132" s="28"/>
      <c r="F132" s="28"/>
      <c r="G132" s="28"/>
      <c r="H132" s="28"/>
      <c r="I132" s="28"/>
      <c r="J132" s="36"/>
      <c r="K132" s="41" t="str">
        <f ca="1">IF(A130="","",IF(MOD(ROW(),3)=1,"上午",IF(MOD(ROW(),3)=2,"下午","加班")))</f>
        <v/>
      </c>
      <c r="L132" s="42"/>
      <c r="M132" s="42"/>
      <c r="N132" s="42"/>
      <c r="O132" s="42"/>
      <c r="P132" s="42"/>
      <c r="Q132" s="42"/>
      <c r="R132" s="42"/>
      <c r="S132" s="42"/>
      <c r="T132" s="42"/>
      <c r="U132" s="42"/>
      <c r="V132" s="42"/>
      <c r="W132" s="42"/>
      <c r="X132" s="42"/>
      <c r="Y132" s="42"/>
      <c r="Z132" s="42"/>
      <c r="AA132" s="42"/>
      <c r="AB132" s="42"/>
      <c r="AC132" s="42"/>
      <c r="AD132" s="42"/>
      <c r="AE132" s="42"/>
      <c r="AF132" s="42"/>
      <c r="AG132" s="42"/>
      <c r="AH132" s="42"/>
      <c r="AI132" s="42"/>
      <c r="AJ132" s="42"/>
      <c r="AK132" s="42"/>
      <c r="AL132" s="42"/>
      <c r="AM132" s="42"/>
      <c r="AN132" s="42"/>
      <c r="AO132" s="42"/>
      <c r="AP132" s="48"/>
      <c r="XED132" s="49"/>
      <c r="XEE132" s="49"/>
      <c r="XEF132" s="49"/>
      <c r="XEG132" s="49"/>
      <c r="XEH132" s="49"/>
      <c r="XEI132" s="49"/>
      <c r="XEJ132" s="49"/>
      <c r="XEK132" s="49"/>
      <c r="XEL132" s="49"/>
      <c r="XEM132" s="49"/>
      <c r="XEN132" s="49"/>
      <c r="XEO132" s="49"/>
      <c r="XEP132" s="49"/>
      <c r="XEQ132" s="49"/>
      <c r="XER132" s="49"/>
      <c r="XES132" s="49"/>
      <c r="XET132" s="49"/>
      <c r="XEU132" s="49"/>
      <c r="XEV132" s="49"/>
      <c r="XEW132" s="49"/>
      <c r="XEX132" s="49"/>
      <c r="XEY132" s="49"/>
      <c r="XEZ132" s="49"/>
      <c r="XFA132" s="49"/>
      <c r="XFB132" s="49"/>
      <c r="XFC132" s="49"/>
      <c r="XFD132" s="49"/>
    </row>
    <row r="133" s="15" customFormat="1" customHeight="1" spans="1:16384">
      <c r="A133" s="27" t="str">
        <f ca="1">IF(B133=0,"",COUNTA($B$3:$B132))</f>
        <v/>
      </c>
      <c r="B133" s="28">
        <f ca="1">INDIRECT("员工信息表!B"&amp;COUNTA($B$3:$B132)+2)</f>
        <v>0</v>
      </c>
      <c r="C133" s="28"/>
      <c r="D133" s="28">
        <f>(COUNTIF($L133:$AP133,"出勤")+COUNTIF($L134:$AP134,"出勤"))*0.5</f>
        <v>0</v>
      </c>
      <c r="E133" s="28">
        <f>(COUNTIF($L133:$AP133,"事假")+COUNTIF($L134:$AP134,"事假"))*0.5</f>
        <v>0</v>
      </c>
      <c r="F133" s="28">
        <f>(COUNTIF($L133:$AP133,"病假")+COUNTIF($L134:$AP134,"病假"))*0.5</f>
        <v>0</v>
      </c>
      <c r="G133" s="28">
        <f>(COUNTIF($L133:$AP133,"休假")+COUNTIF($L134:$AP134,"休假"))*0.5</f>
        <v>0</v>
      </c>
      <c r="H133" s="28">
        <f>(COUNTIF($L133:$AP133,"缺勤")+COUNTIF($L134:$AP134,"缺勤"))*0.5</f>
        <v>0</v>
      </c>
      <c r="I133" s="28">
        <f>(COUNTIF($L133:$AP133,"放假")+COUNTIF($L134:$AP134,"放假"))*0.5</f>
        <v>0</v>
      </c>
      <c r="J133" s="36">
        <f>(SUM(L135:AP135))/$AO$2</f>
        <v>0</v>
      </c>
      <c r="K133" s="37" t="str">
        <f ca="1">IF(A133="","",IF(MOD(ROW(),3)=1,"上午",IF(MOD(ROW(),3)=2,"下午","加班")))</f>
        <v/>
      </c>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c r="AL133" s="38"/>
      <c r="AM133" s="38"/>
      <c r="AN133" s="38"/>
      <c r="AO133" s="38"/>
      <c r="AP133" s="46"/>
      <c r="XED133" s="49"/>
      <c r="XEE133" s="49"/>
      <c r="XEF133" s="49"/>
      <c r="XEG133" s="49"/>
      <c r="XEH133" s="49"/>
      <c r="XEI133" s="49"/>
      <c r="XEJ133" s="49"/>
      <c r="XEK133" s="49"/>
      <c r="XEL133" s="49"/>
      <c r="XEM133" s="49"/>
      <c r="XEN133" s="49"/>
      <c r="XEO133" s="49"/>
      <c r="XEP133" s="49"/>
      <c r="XEQ133" s="49"/>
      <c r="XER133" s="49"/>
      <c r="XES133" s="49"/>
      <c r="XET133" s="49"/>
      <c r="XEU133" s="49"/>
      <c r="XEV133" s="49"/>
      <c r="XEW133" s="49"/>
      <c r="XEX133" s="49"/>
      <c r="XEY133" s="49"/>
      <c r="XEZ133" s="49"/>
      <c r="XFA133" s="49"/>
      <c r="XFB133" s="49"/>
      <c r="XFC133" s="49"/>
      <c r="XFD133" s="49"/>
    </row>
    <row r="134" s="15" customFormat="1" customHeight="1" spans="1:16384">
      <c r="A134" s="27"/>
      <c r="B134" s="28"/>
      <c r="C134" s="28"/>
      <c r="D134" s="28"/>
      <c r="E134" s="28"/>
      <c r="F134" s="28"/>
      <c r="G134" s="28"/>
      <c r="H134" s="28"/>
      <c r="I134" s="28"/>
      <c r="J134" s="36"/>
      <c r="K134" s="39" t="str">
        <f ca="1">IF(A133="","",IF(MOD(ROW(),3)=1,"上午",IF(MOD(ROW(),3)=2,"下午","加班")))</f>
        <v/>
      </c>
      <c r="L134" s="40"/>
      <c r="M134" s="40"/>
      <c r="N134" s="40"/>
      <c r="O134" s="40"/>
      <c r="P134" s="40"/>
      <c r="Q134" s="40"/>
      <c r="R134" s="40"/>
      <c r="S134" s="40"/>
      <c r="T134" s="40"/>
      <c r="U134" s="40"/>
      <c r="V134" s="40"/>
      <c r="W134" s="40"/>
      <c r="X134" s="40"/>
      <c r="Y134" s="40"/>
      <c r="Z134" s="40"/>
      <c r="AA134" s="40"/>
      <c r="AB134" s="40"/>
      <c r="AC134" s="40"/>
      <c r="AD134" s="40"/>
      <c r="AE134" s="40"/>
      <c r="AF134" s="40"/>
      <c r="AG134" s="40"/>
      <c r="AH134" s="40"/>
      <c r="AI134" s="40"/>
      <c r="AJ134" s="40"/>
      <c r="AK134" s="40"/>
      <c r="AL134" s="40"/>
      <c r="AM134" s="40"/>
      <c r="AN134" s="40"/>
      <c r="AO134" s="40"/>
      <c r="AP134" s="47"/>
      <c r="XED134" s="49"/>
      <c r="XEE134" s="49"/>
      <c r="XEF134" s="49"/>
      <c r="XEG134" s="49"/>
      <c r="XEH134" s="49"/>
      <c r="XEI134" s="49"/>
      <c r="XEJ134" s="49"/>
      <c r="XEK134" s="49"/>
      <c r="XEL134" s="49"/>
      <c r="XEM134" s="49"/>
      <c r="XEN134" s="49"/>
      <c r="XEO134" s="49"/>
      <c r="XEP134" s="49"/>
      <c r="XEQ134" s="49"/>
      <c r="XER134" s="49"/>
      <c r="XES134" s="49"/>
      <c r="XET134" s="49"/>
      <c r="XEU134" s="49"/>
      <c r="XEV134" s="49"/>
      <c r="XEW134" s="49"/>
      <c r="XEX134" s="49"/>
      <c r="XEY134" s="49"/>
      <c r="XEZ134" s="49"/>
      <c r="XFA134" s="49"/>
      <c r="XFB134" s="49"/>
      <c r="XFC134" s="49"/>
      <c r="XFD134" s="49"/>
    </row>
    <row r="135" s="15" customFormat="1" customHeight="1" spans="1:16384">
      <c r="A135" s="27"/>
      <c r="B135" s="28"/>
      <c r="C135" s="28"/>
      <c r="D135" s="28"/>
      <c r="E135" s="28"/>
      <c r="F135" s="28"/>
      <c r="G135" s="28"/>
      <c r="H135" s="28"/>
      <c r="I135" s="28"/>
      <c r="J135" s="36"/>
      <c r="K135" s="41" t="str">
        <f ca="1">IF(A133="","",IF(MOD(ROW(),3)=1,"上午",IF(MOD(ROW(),3)=2,"下午","加班")))</f>
        <v/>
      </c>
      <c r="L135" s="42"/>
      <c r="M135" s="42"/>
      <c r="N135" s="42"/>
      <c r="O135" s="42"/>
      <c r="P135" s="42"/>
      <c r="Q135" s="42"/>
      <c r="R135" s="42"/>
      <c r="S135" s="42"/>
      <c r="T135" s="42"/>
      <c r="U135" s="42"/>
      <c r="V135" s="42"/>
      <c r="W135" s="42"/>
      <c r="X135" s="42"/>
      <c r="Y135" s="42"/>
      <c r="Z135" s="42"/>
      <c r="AA135" s="42"/>
      <c r="AB135" s="42"/>
      <c r="AC135" s="42"/>
      <c r="AD135" s="42"/>
      <c r="AE135" s="42"/>
      <c r="AF135" s="42"/>
      <c r="AG135" s="42"/>
      <c r="AH135" s="42"/>
      <c r="AI135" s="42"/>
      <c r="AJ135" s="42"/>
      <c r="AK135" s="42"/>
      <c r="AL135" s="42"/>
      <c r="AM135" s="42"/>
      <c r="AN135" s="42"/>
      <c r="AO135" s="42"/>
      <c r="AP135" s="48"/>
      <c r="XED135" s="49"/>
      <c r="XEE135" s="49"/>
      <c r="XEF135" s="49"/>
      <c r="XEG135" s="49"/>
      <c r="XEH135" s="49"/>
      <c r="XEI135" s="49"/>
      <c r="XEJ135" s="49"/>
      <c r="XEK135" s="49"/>
      <c r="XEL135" s="49"/>
      <c r="XEM135" s="49"/>
      <c r="XEN135" s="49"/>
      <c r="XEO135" s="49"/>
      <c r="XEP135" s="49"/>
      <c r="XEQ135" s="49"/>
      <c r="XER135" s="49"/>
      <c r="XES135" s="49"/>
      <c r="XET135" s="49"/>
      <c r="XEU135" s="49"/>
      <c r="XEV135" s="49"/>
      <c r="XEW135" s="49"/>
      <c r="XEX135" s="49"/>
      <c r="XEY135" s="49"/>
      <c r="XEZ135" s="49"/>
      <c r="XFA135" s="49"/>
      <c r="XFB135" s="49"/>
      <c r="XFC135" s="49"/>
      <c r="XFD135" s="49"/>
    </row>
    <row r="136" s="15" customFormat="1" customHeight="1" spans="1:16384">
      <c r="A136" s="27" t="str">
        <f ca="1">IF(B136=0,"",COUNTA($B$3:$B135))</f>
        <v/>
      </c>
      <c r="B136" s="28">
        <f ca="1">INDIRECT("员工信息表!B"&amp;COUNTA($B$3:$B135)+2)</f>
        <v>0</v>
      </c>
      <c r="C136" s="28"/>
      <c r="D136" s="28">
        <f>(COUNTIF($L136:$AP136,"出勤")+COUNTIF($L137:$AP137,"出勤"))*0.5</f>
        <v>0</v>
      </c>
      <c r="E136" s="28">
        <f>(COUNTIF($L136:$AP136,"事假")+COUNTIF($L137:$AP137,"事假"))*0.5</f>
        <v>0</v>
      </c>
      <c r="F136" s="28">
        <f>(COUNTIF($L136:$AP136,"病假")+COUNTIF($L137:$AP137,"病假"))*0.5</f>
        <v>0</v>
      </c>
      <c r="G136" s="28">
        <f>(COUNTIF($L136:$AP136,"休假")+COUNTIF($L137:$AP137,"休假"))*0.5</f>
        <v>0</v>
      </c>
      <c r="H136" s="28">
        <f>(COUNTIF($L136:$AP136,"缺勤")+COUNTIF($L137:$AP137,"缺勤"))*0.5</f>
        <v>0</v>
      </c>
      <c r="I136" s="28">
        <f>(COUNTIF($L136:$AP136,"放假")+COUNTIF($L137:$AP137,"放假"))*0.5</f>
        <v>0</v>
      </c>
      <c r="J136" s="36">
        <f>(SUM(L138:AP138))/$AO$2</f>
        <v>0</v>
      </c>
      <c r="K136" s="37" t="str">
        <f ca="1">IF(A136="","",IF(MOD(ROW(),3)=1,"上午",IF(MOD(ROW(),3)=2,"下午","加班")))</f>
        <v/>
      </c>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c r="AL136" s="38"/>
      <c r="AM136" s="38"/>
      <c r="AN136" s="38"/>
      <c r="AO136" s="38"/>
      <c r="AP136" s="46"/>
      <c r="XED136" s="49"/>
      <c r="XEE136" s="49"/>
      <c r="XEF136" s="49"/>
      <c r="XEG136" s="49"/>
      <c r="XEH136" s="49"/>
      <c r="XEI136" s="49"/>
      <c r="XEJ136" s="49"/>
      <c r="XEK136" s="49"/>
      <c r="XEL136" s="49"/>
      <c r="XEM136" s="49"/>
      <c r="XEN136" s="49"/>
      <c r="XEO136" s="49"/>
      <c r="XEP136" s="49"/>
      <c r="XEQ136" s="49"/>
      <c r="XER136" s="49"/>
      <c r="XES136" s="49"/>
      <c r="XET136" s="49"/>
      <c r="XEU136" s="49"/>
      <c r="XEV136" s="49"/>
      <c r="XEW136" s="49"/>
      <c r="XEX136" s="49"/>
      <c r="XEY136" s="49"/>
      <c r="XEZ136" s="49"/>
      <c r="XFA136" s="49"/>
      <c r="XFB136" s="49"/>
      <c r="XFC136" s="49"/>
      <c r="XFD136" s="49"/>
    </row>
    <row r="137" s="15" customFormat="1" customHeight="1" spans="1:16384">
      <c r="A137" s="27"/>
      <c r="B137" s="28"/>
      <c r="C137" s="28"/>
      <c r="D137" s="28"/>
      <c r="E137" s="28"/>
      <c r="F137" s="28"/>
      <c r="G137" s="28"/>
      <c r="H137" s="28"/>
      <c r="I137" s="28"/>
      <c r="J137" s="36"/>
      <c r="K137" s="39" t="str">
        <f ca="1">IF(A136="","",IF(MOD(ROW(),3)=1,"上午",IF(MOD(ROW(),3)=2,"下午","加班")))</f>
        <v/>
      </c>
      <c r="L137" s="40"/>
      <c r="M137" s="40"/>
      <c r="N137" s="40"/>
      <c r="O137" s="40"/>
      <c r="P137" s="40"/>
      <c r="Q137" s="40"/>
      <c r="R137" s="40"/>
      <c r="S137" s="40"/>
      <c r="T137" s="40"/>
      <c r="U137" s="40"/>
      <c r="V137" s="40"/>
      <c r="W137" s="40"/>
      <c r="X137" s="40"/>
      <c r="Y137" s="40"/>
      <c r="Z137" s="40"/>
      <c r="AA137" s="40"/>
      <c r="AB137" s="40"/>
      <c r="AC137" s="40"/>
      <c r="AD137" s="40"/>
      <c r="AE137" s="40"/>
      <c r="AF137" s="40"/>
      <c r="AG137" s="40"/>
      <c r="AH137" s="40"/>
      <c r="AI137" s="40"/>
      <c r="AJ137" s="40"/>
      <c r="AK137" s="40"/>
      <c r="AL137" s="40"/>
      <c r="AM137" s="40"/>
      <c r="AN137" s="40"/>
      <c r="AO137" s="40"/>
      <c r="AP137" s="47"/>
      <c r="XED137" s="49"/>
      <c r="XEE137" s="49"/>
      <c r="XEF137" s="49"/>
      <c r="XEG137" s="49"/>
      <c r="XEH137" s="49"/>
      <c r="XEI137" s="49"/>
      <c r="XEJ137" s="49"/>
      <c r="XEK137" s="49"/>
      <c r="XEL137" s="49"/>
      <c r="XEM137" s="49"/>
      <c r="XEN137" s="49"/>
      <c r="XEO137" s="49"/>
      <c r="XEP137" s="49"/>
      <c r="XEQ137" s="49"/>
      <c r="XER137" s="49"/>
      <c r="XES137" s="49"/>
      <c r="XET137" s="49"/>
      <c r="XEU137" s="49"/>
      <c r="XEV137" s="49"/>
      <c r="XEW137" s="49"/>
      <c r="XEX137" s="49"/>
      <c r="XEY137" s="49"/>
      <c r="XEZ137" s="49"/>
      <c r="XFA137" s="49"/>
      <c r="XFB137" s="49"/>
      <c r="XFC137" s="49"/>
      <c r="XFD137" s="49"/>
    </row>
    <row r="138" s="15" customFormat="1" customHeight="1" spans="1:16384">
      <c r="A138" s="27"/>
      <c r="B138" s="28"/>
      <c r="C138" s="28"/>
      <c r="D138" s="28"/>
      <c r="E138" s="28"/>
      <c r="F138" s="28"/>
      <c r="G138" s="28"/>
      <c r="H138" s="28"/>
      <c r="I138" s="28"/>
      <c r="J138" s="36"/>
      <c r="K138" s="41" t="str">
        <f ca="1">IF(A136="","",IF(MOD(ROW(),3)=1,"上午",IF(MOD(ROW(),3)=2,"下午","加班")))</f>
        <v/>
      </c>
      <c r="L138" s="42"/>
      <c r="M138" s="42"/>
      <c r="N138" s="42"/>
      <c r="O138" s="42"/>
      <c r="P138" s="42"/>
      <c r="Q138" s="42"/>
      <c r="R138" s="42"/>
      <c r="S138" s="42"/>
      <c r="T138" s="42"/>
      <c r="U138" s="42"/>
      <c r="V138" s="42"/>
      <c r="W138" s="42"/>
      <c r="X138" s="42"/>
      <c r="Y138" s="42"/>
      <c r="Z138" s="42"/>
      <c r="AA138" s="42"/>
      <c r="AB138" s="42"/>
      <c r="AC138" s="42"/>
      <c r="AD138" s="42"/>
      <c r="AE138" s="42"/>
      <c r="AF138" s="42"/>
      <c r="AG138" s="42"/>
      <c r="AH138" s="42"/>
      <c r="AI138" s="42"/>
      <c r="AJ138" s="42"/>
      <c r="AK138" s="42"/>
      <c r="AL138" s="42"/>
      <c r="AM138" s="42"/>
      <c r="AN138" s="42"/>
      <c r="AO138" s="42"/>
      <c r="AP138" s="48"/>
      <c r="XED138" s="49"/>
      <c r="XEE138" s="49"/>
      <c r="XEF138" s="49"/>
      <c r="XEG138" s="49"/>
      <c r="XEH138" s="49"/>
      <c r="XEI138" s="49"/>
      <c r="XEJ138" s="49"/>
      <c r="XEK138" s="49"/>
      <c r="XEL138" s="49"/>
      <c r="XEM138" s="49"/>
      <c r="XEN138" s="49"/>
      <c r="XEO138" s="49"/>
      <c r="XEP138" s="49"/>
      <c r="XEQ138" s="49"/>
      <c r="XER138" s="49"/>
      <c r="XES138" s="49"/>
      <c r="XET138" s="49"/>
      <c r="XEU138" s="49"/>
      <c r="XEV138" s="49"/>
      <c r="XEW138" s="49"/>
      <c r="XEX138" s="49"/>
      <c r="XEY138" s="49"/>
      <c r="XEZ138" s="49"/>
      <c r="XFA138" s="49"/>
      <c r="XFB138" s="49"/>
      <c r="XFC138" s="49"/>
      <c r="XFD138" s="49"/>
    </row>
    <row r="139" s="15" customFormat="1" customHeight="1" spans="1:16384">
      <c r="A139" s="27" t="str">
        <f ca="1">IF(B139=0,"",COUNTA($B$3:$B138))</f>
        <v/>
      </c>
      <c r="B139" s="28">
        <f ca="1">INDIRECT("员工信息表!B"&amp;COUNTA($B$3:$B138)+2)</f>
        <v>0</v>
      </c>
      <c r="C139" s="28"/>
      <c r="D139" s="28">
        <f>(COUNTIF($L139:$AP139,"出勤")+COUNTIF($L140:$AP140,"出勤"))*0.5</f>
        <v>0</v>
      </c>
      <c r="E139" s="28">
        <f>(COUNTIF($L139:$AP139,"事假")+COUNTIF($L140:$AP140,"事假"))*0.5</f>
        <v>0</v>
      </c>
      <c r="F139" s="28">
        <f>(COUNTIF($L139:$AP139,"病假")+COUNTIF($L140:$AP140,"病假"))*0.5</f>
        <v>0</v>
      </c>
      <c r="G139" s="28">
        <f>(COUNTIF($L139:$AP139,"休假")+COUNTIF($L140:$AP140,"休假"))*0.5</f>
        <v>0</v>
      </c>
      <c r="H139" s="28">
        <f>(COUNTIF($L139:$AP139,"缺勤")+COUNTIF($L140:$AP140,"缺勤"))*0.5</f>
        <v>0</v>
      </c>
      <c r="I139" s="28">
        <f>(COUNTIF($L139:$AP139,"放假")+COUNTIF($L140:$AP140,"放假"))*0.5</f>
        <v>0</v>
      </c>
      <c r="J139" s="36">
        <f>(SUM(L141:AP141))/$AO$2</f>
        <v>0</v>
      </c>
      <c r="K139" s="37" t="str">
        <f ca="1">IF(A139="","",IF(MOD(ROW(),3)=1,"上午",IF(MOD(ROW(),3)=2,"下午","加班")))</f>
        <v/>
      </c>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c r="AL139" s="38"/>
      <c r="AM139" s="38"/>
      <c r="AN139" s="38"/>
      <c r="AO139" s="38"/>
      <c r="AP139" s="46"/>
      <c r="XED139" s="49"/>
      <c r="XEE139" s="49"/>
      <c r="XEF139" s="49"/>
      <c r="XEG139" s="49"/>
      <c r="XEH139" s="49"/>
      <c r="XEI139" s="49"/>
      <c r="XEJ139" s="49"/>
      <c r="XEK139" s="49"/>
      <c r="XEL139" s="49"/>
      <c r="XEM139" s="49"/>
      <c r="XEN139" s="49"/>
      <c r="XEO139" s="49"/>
      <c r="XEP139" s="49"/>
      <c r="XEQ139" s="49"/>
      <c r="XER139" s="49"/>
      <c r="XES139" s="49"/>
      <c r="XET139" s="49"/>
      <c r="XEU139" s="49"/>
      <c r="XEV139" s="49"/>
      <c r="XEW139" s="49"/>
      <c r="XEX139" s="49"/>
      <c r="XEY139" s="49"/>
      <c r="XEZ139" s="49"/>
      <c r="XFA139" s="49"/>
      <c r="XFB139" s="49"/>
      <c r="XFC139" s="49"/>
      <c r="XFD139" s="49"/>
    </row>
    <row r="140" s="15" customFormat="1" customHeight="1" spans="1:16384">
      <c r="A140" s="27"/>
      <c r="B140" s="28"/>
      <c r="C140" s="28"/>
      <c r="D140" s="28"/>
      <c r="E140" s="28"/>
      <c r="F140" s="28"/>
      <c r="G140" s="28"/>
      <c r="H140" s="28"/>
      <c r="I140" s="28"/>
      <c r="J140" s="36"/>
      <c r="K140" s="39" t="str">
        <f ca="1">IF(A139="","",IF(MOD(ROW(),3)=1,"上午",IF(MOD(ROW(),3)=2,"下午","加班")))</f>
        <v/>
      </c>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7"/>
      <c r="XED140" s="49"/>
      <c r="XEE140" s="49"/>
      <c r="XEF140" s="49"/>
      <c r="XEG140" s="49"/>
      <c r="XEH140" s="49"/>
      <c r="XEI140" s="49"/>
      <c r="XEJ140" s="49"/>
      <c r="XEK140" s="49"/>
      <c r="XEL140" s="49"/>
      <c r="XEM140" s="49"/>
      <c r="XEN140" s="49"/>
      <c r="XEO140" s="49"/>
      <c r="XEP140" s="49"/>
      <c r="XEQ140" s="49"/>
      <c r="XER140" s="49"/>
      <c r="XES140" s="49"/>
      <c r="XET140" s="49"/>
      <c r="XEU140" s="49"/>
      <c r="XEV140" s="49"/>
      <c r="XEW140" s="49"/>
      <c r="XEX140" s="49"/>
      <c r="XEY140" s="49"/>
      <c r="XEZ140" s="49"/>
      <c r="XFA140" s="49"/>
      <c r="XFB140" s="49"/>
      <c r="XFC140" s="49"/>
      <c r="XFD140" s="49"/>
    </row>
    <row r="141" s="15" customFormat="1" customHeight="1" spans="1:16384">
      <c r="A141" s="27"/>
      <c r="B141" s="28"/>
      <c r="C141" s="28"/>
      <c r="D141" s="28"/>
      <c r="E141" s="28"/>
      <c r="F141" s="28"/>
      <c r="G141" s="28"/>
      <c r="H141" s="28"/>
      <c r="I141" s="28"/>
      <c r="J141" s="36"/>
      <c r="K141" s="41" t="str">
        <f ca="1">IF(A139="","",IF(MOD(ROW(),3)=1,"上午",IF(MOD(ROW(),3)=2,"下午","加班")))</f>
        <v/>
      </c>
      <c r="L141" s="42"/>
      <c r="M141" s="42"/>
      <c r="N141" s="42"/>
      <c r="O141" s="42"/>
      <c r="P141" s="42"/>
      <c r="Q141" s="42"/>
      <c r="R141" s="42"/>
      <c r="S141" s="42"/>
      <c r="T141" s="42"/>
      <c r="U141" s="42"/>
      <c r="V141" s="42"/>
      <c r="W141" s="42"/>
      <c r="X141" s="42"/>
      <c r="Y141" s="42"/>
      <c r="Z141" s="42"/>
      <c r="AA141" s="42"/>
      <c r="AB141" s="42"/>
      <c r="AC141" s="42"/>
      <c r="AD141" s="42"/>
      <c r="AE141" s="42"/>
      <c r="AF141" s="42"/>
      <c r="AG141" s="42"/>
      <c r="AH141" s="42"/>
      <c r="AI141" s="42"/>
      <c r="AJ141" s="42"/>
      <c r="AK141" s="42"/>
      <c r="AL141" s="42"/>
      <c r="AM141" s="42"/>
      <c r="AN141" s="42"/>
      <c r="AO141" s="42"/>
      <c r="AP141" s="48"/>
      <c r="XED141" s="49"/>
      <c r="XEE141" s="49"/>
      <c r="XEF141" s="49"/>
      <c r="XEG141" s="49"/>
      <c r="XEH141" s="49"/>
      <c r="XEI141" s="49"/>
      <c r="XEJ141" s="49"/>
      <c r="XEK141" s="49"/>
      <c r="XEL141" s="49"/>
      <c r="XEM141" s="49"/>
      <c r="XEN141" s="49"/>
      <c r="XEO141" s="49"/>
      <c r="XEP141" s="49"/>
      <c r="XEQ141" s="49"/>
      <c r="XER141" s="49"/>
      <c r="XES141" s="49"/>
      <c r="XET141" s="49"/>
      <c r="XEU141" s="49"/>
      <c r="XEV141" s="49"/>
      <c r="XEW141" s="49"/>
      <c r="XEX141" s="49"/>
      <c r="XEY141" s="49"/>
      <c r="XEZ141" s="49"/>
      <c r="XFA141" s="49"/>
      <c r="XFB141" s="49"/>
      <c r="XFC141" s="49"/>
      <c r="XFD141" s="49"/>
    </row>
    <row r="142" s="15" customFormat="1" customHeight="1" spans="1:16384">
      <c r="A142" s="27" t="str">
        <f ca="1">IF(B142=0,"",COUNTA($B$3:$B141))</f>
        <v/>
      </c>
      <c r="B142" s="28">
        <f ca="1">INDIRECT("员工信息表!B"&amp;COUNTA($B$3:$B141)+2)</f>
        <v>0</v>
      </c>
      <c r="C142" s="28"/>
      <c r="D142" s="28">
        <f>(COUNTIF($L142:$AP142,"出勤")+COUNTIF($L143:$AP143,"出勤"))*0.5</f>
        <v>0</v>
      </c>
      <c r="E142" s="28">
        <f>(COUNTIF($L142:$AP142,"事假")+COUNTIF($L143:$AP143,"事假"))*0.5</f>
        <v>0</v>
      </c>
      <c r="F142" s="28">
        <f>(COUNTIF($L142:$AP142,"病假")+COUNTIF($L143:$AP143,"病假"))*0.5</f>
        <v>0</v>
      </c>
      <c r="G142" s="28">
        <f>(COUNTIF($L142:$AP142,"休假")+COUNTIF($L143:$AP143,"休假"))*0.5</f>
        <v>0</v>
      </c>
      <c r="H142" s="28">
        <f>(COUNTIF($L142:$AP142,"缺勤")+COUNTIF($L143:$AP143,"缺勤"))*0.5</f>
        <v>0</v>
      </c>
      <c r="I142" s="28">
        <f>(COUNTIF($L142:$AP142,"放假")+COUNTIF($L143:$AP143,"放假"))*0.5</f>
        <v>0</v>
      </c>
      <c r="J142" s="36">
        <f>(SUM(L144:AP144))/$AO$2</f>
        <v>0</v>
      </c>
      <c r="K142" s="37" t="str">
        <f ca="1">IF(A142="","",IF(MOD(ROW(),3)=1,"上午",IF(MOD(ROW(),3)=2,"下午","加班")))</f>
        <v/>
      </c>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c r="AL142" s="38"/>
      <c r="AM142" s="38"/>
      <c r="AN142" s="38"/>
      <c r="AO142" s="38"/>
      <c r="AP142" s="46"/>
      <c r="XED142" s="49"/>
      <c r="XEE142" s="49"/>
      <c r="XEF142" s="49"/>
      <c r="XEG142" s="49"/>
      <c r="XEH142" s="49"/>
      <c r="XEI142" s="49"/>
      <c r="XEJ142" s="49"/>
      <c r="XEK142" s="49"/>
      <c r="XEL142" s="49"/>
      <c r="XEM142" s="49"/>
      <c r="XEN142" s="49"/>
      <c r="XEO142" s="49"/>
      <c r="XEP142" s="49"/>
      <c r="XEQ142" s="49"/>
      <c r="XER142" s="49"/>
      <c r="XES142" s="49"/>
      <c r="XET142" s="49"/>
      <c r="XEU142" s="49"/>
      <c r="XEV142" s="49"/>
      <c r="XEW142" s="49"/>
      <c r="XEX142" s="49"/>
      <c r="XEY142" s="49"/>
      <c r="XEZ142" s="49"/>
      <c r="XFA142" s="49"/>
      <c r="XFB142" s="49"/>
      <c r="XFC142" s="49"/>
      <c r="XFD142" s="49"/>
    </row>
    <row r="143" s="15" customFormat="1" customHeight="1" spans="1:16384">
      <c r="A143" s="27"/>
      <c r="B143" s="28"/>
      <c r="C143" s="28"/>
      <c r="D143" s="28"/>
      <c r="E143" s="28"/>
      <c r="F143" s="28"/>
      <c r="G143" s="28"/>
      <c r="H143" s="28"/>
      <c r="I143" s="28"/>
      <c r="J143" s="36"/>
      <c r="K143" s="39" t="str">
        <f ca="1">IF(A142="","",IF(MOD(ROW(),3)=1,"上午",IF(MOD(ROW(),3)=2,"下午","加班")))</f>
        <v/>
      </c>
      <c r="L143" s="40"/>
      <c r="M143" s="40"/>
      <c r="N143" s="40"/>
      <c r="O143" s="40"/>
      <c r="P143" s="40"/>
      <c r="Q143" s="40"/>
      <c r="R143" s="40"/>
      <c r="S143" s="40"/>
      <c r="T143" s="40"/>
      <c r="U143" s="40"/>
      <c r="V143" s="40"/>
      <c r="W143" s="40"/>
      <c r="X143" s="40"/>
      <c r="Y143" s="40"/>
      <c r="Z143" s="40"/>
      <c r="AA143" s="40"/>
      <c r="AB143" s="40"/>
      <c r="AC143" s="40"/>
      <c r="AD143" s="40"/>
      <c r="AE143" s="40"/>
      <c r="AF143" s="40"/>
      <c r="AG143" s="40"/>
      <c r="AH143" s="40"/>
      <c r="AI143" s="40"/>
      <c r="AJ143" s="40"/>
      <c r="AK143" s="40"/>
      <c r="AL143" s="40"/>
      <c r="AM143" s="40"/>
      <c r="AN143" s="40"/>
      <c r="AO143" s="40"/>
      <c r="AP143" s="47"/>
      <c r="XED143" s="49"/>
      <c r="XEE143" s="49"/>
      <c r="XEF143" s="49"/>
      <c r="XEG143" s="49"/>
      <c r="XEH143" s="49"/>
      <c r="XEI143" s="49"/>
      <c r="XEJ143" s="49"/>
      <c r="XEK143" s="49"/>
      <c r="XEL143" s="49"/>
      <c r="XEM143" s="49"/>
      <c r="XEN143" s="49"/>
      <c r="XEO143" s="49"/>
      <c r="XEP143" s="49"/>
      <c r="XEQ143" s="49"/>
      <c r="XER143" s="49"/>
      <c r="XES143" s="49"/>
      <c r="XET143" s="49"/>
      <c r="XEU143" s="49"/>
      <c r="XEV143" s="49"/>
      <c r="XEW143" s="49"/>
      <c r="XEX143" s="49"/>
      <c r="XEY143" s="49"/>
      <c r="XEZ143" s="49"/>
      <c r="XFA143" s="49"/>
      <c r="XFB143" s="49"/>
      <c r="XFC143" s="49"/>
      <c r="XFD143" s="49"/>
    </row>
    <row r="144" s="15" customFormat="1" customHeight="1" spans="1:16384">
      <c r="A144" s="27"/>
      <c r="B144" s="28"/>
      <c r="C144" s="28"/>
      <c r="D144" s="28"/>
      <c r="E144" s="28"/>
      <c r="F144" s="28"/>
      <c r="G144" s="28"/>
      <c r="H144" s="28"/>
      <c r="I144" s="28"/>
      <c r="J144" s="36"/>
      <c r="K144" s="41" t="str">
        <f ca="1">IF(A142="","",IF(MOD(ROW(),3)=1,"上午",IF(MOD(ROW(),3)=2,"下午","加班")))</f>
        <v/>
      </c>
      <c r="L144" s="42"/>
      <c r="M144" s="42"/>
      <c r="N144" s="42"/>
      <c r="O144" s="42"/>
      <c r="P144" s="42"/>
      <c r="Q144" s="42"/>
      <c r="R144" s="42"/>
      <c r="S144" s="42"/>
      <c r="T144" s="42"/>
      <c r="U144" s="42"/>
      <c r="V144" s="42"/>
      <c r="W144" s="42"/>
      <c r="X144" s="42"/>
      <c r="Y144" s="42"/>
      <c r="Z144" s="42"/>
      <c r="AA144" s="42"/>
      <c r="AB144" s="42"/>
      <c r="AC144" s="42"/>
      <c r="AD144" s="42"/>
      <c r="AE144" s="42"/>
      <c r="AF144" s="42"/>
      <c r="AG144" s="42"/>
      <c r="AH144" s="42"/>
      <c r="AI144" s="42"/>
      <c r="AJ144" s="42"/>
      <c r="AK144" s="42"/>
      <c r="AL144" s="42"/>
      <c r="AM144" s="42"/>
      <c r="AN144" s="42"/>
      <c r="AO144" s="42"/>
      <c r="AP144" s="48"/>
      <c r="XED144" s="49"/>
      <c r="XEE144" s="49"/>
      <c r="XEF144" s="49"/>
      <c r="XEG144" s="49"/>
      <c r="XEH144" s="49"/>
      <c r="XEI144" s="49"/>
      <c r="XEJ144" s="49"/>
      <c r="XEK144" s="49"/>
      <c r="XEL144" s="49"/>
      <c r="XEM144" s="49"/>
      <c r="XEN144" s="49"/>
      <c r="XEO144" s="49"/>
      <c r="XEP144" s="49"/>
      <c r="XEQ144" s="49"/>
      <c r="XER144" s="49"/>
      <c r="XES144" s="49"/>
      <c r="XET144" s="49"/>
      <c r="XEU144" s="49"/>
      <c r="XEV144" s="49"/>
      <c r="XEW144" s="49"/>
      <c r="XEX144" s="49"/>
      <c r="XEY144" s="49"/>
      <c r="XEZ144" s="49"/>
      <c r="XFA144" s="49"/>
      <c r="XFB144" s="49"/>
      <c r="XFC144" s="49"/>
      <c r="XFD144" s="49"/>
    </row>
    <row r="145" s="15" customFormat="1" customHeight="1" spans="1:16384">
      <c r="A145" s="27" t="str">
        <f ca="1">IF(B145=0,"",COUNTA($B$3:$B144))</f>
        <v/>
      </c>
      <c r="B145" s="28">
        <f ca="1">INDIRECT("员工信息表!B"&amp;COUNTA($B$3:$B144)+2)</f>
        <v>0</v>
      </c>
      <c r="C145" s="28"/>
      <c r="D145" s="28">
        <f>(COUNTIF($L145:$AP145,"出勤")+COUNTIF($L146:$AP146,"出勤"))*0.5</f>
        <v>0</v>
      </c>
      <c r="E145" s="28">
        <f>(COUNTIF($L145:$AP145,"事假")+COUNTIF($L146:$AP146,"事假"))*0.5</f>
        <v>0</v>
      </c>
      <c r="F145" s="28">
        <f>(COUNTIF($L145:$AP145,"病假")+COUNTIF($L146:$AP146,"病假"))*0.5</f>
        <v>0</v>
      </c>
      <c r="G145" s="28">
        <f>(COUNTIF($L145:$AP145,"休假")+COUNTIF($L146:$AP146,"休假"))*0.5</f>
        <v>0</v>
      </c>
      <c r="H145" s="28">
        <f>(COUNTIF($L145:$AP145,"缺勤")+COUNTIF($L146:$AP146,"缺勤"))*0.5</f>
        <v>0</v>
      </c>
      <c r="I145" s="28">
        <f>(COUNTIF($L145:$AP145,"放假")+COUNTIF($L146:$AP146,"放假"))*0.5</f>
        <v>0</v>
      </c>
      <c r="J145" s="36">
        <f>(SUM(L147:AP147))/$AO$2</f>
        <v>0</v>
      </c>
      <c r="K145" s="37" t="str">
        <f ca="1">IF(A145="","",IF(MOD(ROW(),3)=1,"上午",IF(MOD(ROW(),3)=2,"下午","加班")))</f>
        <v/>
      </c>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c r="AL145" s="38"/>
      <c r="AM145" s="38"/>
      <c r="AN145" s="38"/>
      <c r="AO145" s="38"/>
      <c r="AP145" s="46"/>
      <c r="XED145" s="49"/>
      <c r="XEE145" s="49"/>
      <c r="XEF145" s="49"/>
      <c r="XEG145" s="49"/>
      <c r="XEH145" s="49"/>
      <c r="XEI145" s="49"/>
      <c r="XEJ145" s="49"/>
      <c r="XEK145" s="49"/>
      <c r="XEL145" s="49"/>
      <c r="XEM145" s="49"/>
      <c r="XEN145" s="49"/>
      <c r="XEO145" s="49"/>
      <c r="XEP145" s="49"/>
      <c r="XEQ145" s="49"/>
      <c r="XER145" s="49"/>
      <c r="XES145" s="49"/>
      <c r="XET145" s="49"/>
      <c r="XEU145" s="49"/>
      <c r="XEV145" s="49"/>
      <c r="XEW145" s="49"/>
      <c r="XEX145" s="49"/>
      <c r="XEY145" s="49"/>
      <c r="XEZ145" s="49"/>
      <c r="XFA145" s="49"/>
      <c r="XFB145" s="49"/>
      <c r="XFC145" s="49"/>
      <c r="XFD145" s="49"/>
    </row>
    <row r="146" s="15" customFormat="1" customHeight="1" spans="1:16384">
      <c r="A146" s="27"/>
      <c r="B146" s="28"/>
      <c r="C146" s="28"/>
      <c r="D146" s="28"/>
      <c r="E146" s="28"/>
      <c r="F146" s="28"/>
      <c r="G146" s="28"/>
      <c r="H146" s="28"/>
      <c r="I146" s="28"/>
      <c r="J146" s="36"/>
      <c r="K146" s="39" t="str">
        <f ca="1">IF(A145="","",IF(MOD(ROW(),3)=1,"上午",IF(MOD(ROW(),3)=2,"下午","加班")))</f>
        <v/>
      </c>
      <c r="L146" s="40"/>
      <c r="M146" s="40"/>
      <c r="N146" s="40"/>
      <c r="O146" s="40"/>
      <c r="P146" s="40"/>
      <c r="Q146" s="40"/>
      <c r="R146" s="40"/>
      <c r="S146" s="40"/>
      <c r="T146" s="40"/>
      <c r="U146" s="40"/>
      <c r="V146" s="40"/>
      <c r="W146" s="40"/>
      <c r="X146" s="40"/>
      <c r="Y146" s="40"/>
      <c r="Z146" s="40"/>
      <c r="AA146" s="40"/>
      <c r="AB146" s="40"/>
      <c r="AC146" s="40"/>
      <c r="AD146" s="40"/>
      <c r="AE146" s="40"/>
      <c r="AF146" s="40"/>
      <c r="AG146" s="40"/>
      <c r="AH146" s="40"/>
      <c r="AI146" s="40"/>
      <c r="AJ146" s="40"/>
      <c r="AK146" s="40"/>
      <c r="AL146" s="40"/>
      <c r="AM146" s="40"/>
      <c r="AN146" s="40"/>
      <c r="AO146" s="40"/>
      <c r="AP146" s="47"/>
      <c r="XED146" s="49"/>
      <c r="XEE146" s="49"/>
      <c r="XEF146" s="49"/>
      <c r="XEG146" s="49"/>
      <c r="XEH146" s="49"/>
      <c r="XEI146" s="49"/>
      <c r="XEJ146" s="49"/>
      <c r="XEK146" s="49"/>
      <c r="XEL146" s="49"/>
      <c r="XEM146" s="49"/>
      <c r="XEN146" s="49"/>
      <c r="XEO146" s="49"/>
      <c r="XEP146" s="49"/>
      <c r="XEQ146" s="49"/>
      <c r="XER146" s="49"/>
      <c r="XES146" s="49"/>
      <c r="XET146" s="49"/>
      <c r="XEU146" s="49"/>
      <c r="XEV146" s="49"/>
      <c r="XEW146" s="49"/>
      <c r="XEX146" s="49"/>
      <c r="XEY146" s="49"/>
      <c r="XEZ146" s="49"/>
      <c r="XFA146" s="49"/>
      <c r="XFB146" s="49"/>
      <c r="XFC146" s="49"/>
      <c r="XFD146" s="49"/>
    </row>
    <row r="147" s="15" customFormat="1" customHeight="1" spans="1:16384">
      <c r="A147" s="27"/>
      <c r="B147" s="28"/>
      <c r="C147" s="28"/>
      <c r="D147" s="28"/>
      <c r="E147" s="28"/>
      <c r="F147" s="28"/>
      <c r="G147" s="28"/>
      <c r="H147" s="28"/>
      <c r="I147" s="28"/>
      <c r="J147" s="36"/>
      <c r="K147" s="41" t="str">
        <f ca="1">IF(A145="","",IF(MOD(ROW(),3)=1,"上午",IF(MOD(ROW(),3)=2,"下午","加班")))</f>
        <v/>
      </c>
      <c r="L147" s="42"/>
      <c r="M147" s="42"/>
      <c r="N147" s="42"/>
      <c r="O147" s="42"/>
      <c r="P147" s="42"/>
      <c r="Q147" s="42"/>
      <c r="R147" s="42"/>
      <c r="S147" s="42"/>
      <c r="T147" s="42"/>
      <c r="U147" s="42"/>
      <c r="V147" s="42"/>
      <c r="W147" s="42"/>
      <c r="X147" s="42"/>
      <c r="Y147" s="42"/>
      <c r="Z147" s="42"/>
      <c r="AA147" s="42"/>
      <c r="AB147" s="42"/>
      <c r="AC147" s="42"/>
      <c r="AD147" s="42"/>
      <c r="AE147" s="42"/>
      <c r="AF147" s="42"/>
      <c r="AG147" s="42"/>
      <c r="AH147" s="42"/>
      <c r="AI147" s="42"/>
      <c r="AJ147" s="42"/>
      <c r="AK147" s="42"/>
      <c r="AL147" s="42"/>
      <c r="AM147" s="42"/>
      <c r="AN147" s="42"/>
      <c r="AO147" s="42"/>
      <c r="AP147" s="48"/>
      <c r="XED147" s="49"/>
      <c r="XEE147" s="49"/>
      <c r="XEF147" s="49"/>
      <c r="XEG147" s="49"/>
      <c r="XEH147" s="49"/>
      <c r="XEI147" s="49"/>
      <c r="XEJ147" s="49"/>
      <c r="XEK147" s="49"/>
      <c r="XEL147" s="49"/>
      <c r="XEM147" s="49"/>
      <c r="XEN147" s="49"/>
      <c r="XEO147" s="49"/>
      <c r="XEP147" s="49"/>
      <c r="XEQ147" s="49"/>
      <c r="XER147" s="49"/>
      <c r="XES147" s="49"/>
      <c r="XET147" s="49"/>
      <c r="XEU147" s="49"/>
      <c r="XEV147" s="49"/>
      <c r="XEW147" s="49"/>
      <c r="XEX147" s="49"/>
      <c r="XEY147" s="49"/>
      <c r="XEZ147" s="49"/>
      <c r="XFA147" s="49"/>
      <c r="XFB147" s="49"/>
      <c r="XFC147" s="49"/>
      <c r="XFD147" s="49"/>
    </row>
    <row r="148" s="15" customFormat="1" customHeight="1" spans="1:16384">
      <c r="A148" s="27" t="str">
        <f ca="1">IF(B148=0,"",COUNTA($B$3:$B147))</f>
        <v/>
      </c>
      <c r="B148" s="28">
        <f ca="1">INDIRECT("员工信息表!B"&amp;COUNTA($B$3:$B147)+2)</f>
        <v>0</v>
      </c>
      <c r="C148" s="28"/>
      <c r="D148" s="28">
        <f>(COUNTIF($L148:$AP148,"出勤")+COUNTIF($L149:$AP149,"出勤"))*0.5</f>
        <v>0</v>
      </c>
      <c r="E148" s="28">
        <f>(COUNTIF($L148:$AP148,"事假")+COUNTIF($L149:$AP149,"事假"))*0.5</f>
        <v>0</v>
      </c>
      <c r="F148" s="28">
        <f>(COUNTIF($L148:$AP148,"病假")+COUNTIF($L149:$AP149,"病假"))*0.5</f>
        <v>0</v>
      </c>
      <c r="G148" s="28">
        <f>(COUNTIF($L148:$AP148,"休假")+COUNTIF($L149:$AP149,"休假"))*0.5</f>
        <v>0</v>
      </c>
      <c r="H148" s="28">
        <f>(COUNTIF($L148:$AP148,"缺勤")+COUNTIF($L149:$AP149,"缺勤"))*0.5</f>
        <v>0</v>
      </c>
      <c r="I148" s="28">
        <f>(COUNTIF($L148:$AP148,"放假")+COUNTIF($L149:$AP149,"放假"))*0.5</f>
        <v>0</v>
      </c>
      <c r="J148" s="36">
        <f>(SUM(L150:AP150))/$AO$2</f>
        <v>0</v>
      </c>
      <c r="K148" s="37" t="str">
        <f ca="1">IF(A148="","",IF(MOD(ROW(),3)=1,"上午",IF(MOD(ROW(),3)=2,"下午","加班")))</f>
        <v/>
      </c>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c r="AL148" s="38"/>
      <c r="AM148" s="38"/>
      <c r="AN148" s="38"/>
      <c r="AO148" s="38"/>
      <c r="AP148" s="46"/>
      <c r="XED148" s="49"/>
      <c r="XEE148" s="49"/>
      <c r="XEF148" s="49"/>
      <c r="XEG148" s="49"/>
      <c r="XEH148" s="49"/>
      <c r="XEI148" s="49"/>
      <c r="XEJ148" s="49"/>
      <c r="XEK148" s="49"/>
      <c r="XEL148" s="49"/>
      <c r="XEM148" s="49"/>
      <c r="XEN148" s="49"/>
      <c r="XEO148" s="49"/>
      <c r="XEP148" s="49"/>
      <c r="XEQ148" s="49"/>
      <c r="XER148" s="49"/>
      <c r="XES148" s="49"/>
      <c r="XET148" s="49"/>
      <c r="XEU148" s="49"/>
      <c r="XEV148" s="49"/>
      <c r="XEW148" s="49"/>
      <c r="XEX148" s="49"/>
      <c r="XEY148" s="49"/>
      <c r="XEZ148" s="49"/>
      <c r="XFA148" s="49"/>
      <c r="XFB148" s="49"/>
      <c r="XFC148" s="49"/>
      <c r="XFD148" s="49"/>
    </row>
    <row r="149" s="15" customFormat="1" customHeight="1" spans="1:16384">
      <c r="A149" s="27"/>
      <c r="B149" s="28"/>
      <c r="C149" s="28"/>
      <c r="D149" s="28"/>
      <c r="E149" s="28"/>
      <c r="F149" s="28"/>
      <c r="G149" s="28"/>
      <c r="H149" s="28"/>
      <c r="I149" s="28"/>
      <c r="J149" s="36"/>
      <c r="K149" s="39" t="str">
        <f ca="1">IF(A148="","",IF(MOD(ROW(),3)=1,"上午",IF(MOD(ROW(),3)=2,"下午","加班")))</f>
        <v/>
      </c>
      <c r="L149" s="40"/>
      <c r="M149" s="40"/>
      <c r="N149" s="40"/>
      <c r="O149" s="40"/>
      <c r="P149" s="40"/>
      <c r="Q149" s="40"/>
      <c r="R149" s="40"/>
      <c r="S149" s="40"/>
      <c r="T149" s="40"/>
      <c r="U149" s="40"/>
      <c r="V149" s="40"/>
      <c r="W149" s="40"/>
      <c r="X149" s="40"/>
      <c r="Y149" s="40"/>
      <c r="Z149" s="40"/>
      <c r="AA149" s="40"/>
      <c r="AB149" s="40"/>
      <c r="AC149" s="40"/>
      <c r="AD149" s="40"/>
      <c r="AE149" s="40"/>
      <c r="AF149" s="40"/>
      <c r="AG149" s="40"/>
      <c r="AH149" s="40"/>
      <c r="AI149" s="40"/>
      <c r="AJ149" s="40"/>
      <c r="AK149" s="40"/>
      <c r="AL149" s="40"/>
      <c r="AM149" s="40"/>
      <c r="AN149" s="40"/>
      <c r="AO149" s="40"/>
      <c r="AP149" s="47"/>
      <c r="XED149" s="49"/>
      <c r="XEE149" s="49"/>
      <c r="XEF149" s="49"/>
      <c r="XEG149" s="49"/>
      <c r="XEH149" s="49"/>
      <c r="XEI149" s="49"/>
      <c r="XEJ149" s="49"/>
      <c r="XEK149" s="49"/>
      <c r="XEL149" s="49"/>
      <c r="XEM149" s="49"/>
      <c r="XEN149" s="49"/>
      <c r="XEO149" s="49"/>
      <c r="XEP149" s="49"/>
      <c r="XEQ149" s="49"/>
      <c r="XER149" s="49"/>
      <c r="XES149" s="49"/>
      <c r="XET149" s="49"/>
      <c r="XEU149" s="49"/>
      <c r="XEV149" s="49"/>
      <c r="XEW149" s="49"/>
      <c r="XEX149" s="49"/>
      <c r="XEY149" s="49"/>
      <c r="XEZ149" s="49"/>
      <c r="XFA149" s="49"/>
      <c r="XFB149" s="49"/>
      <c r="XFC149" s="49"/>
      <c r="XFD149" s="49"/>
    </row>
    <row r="150" s="15" customFormat="1" customHeight="1" spans="1:16384">
      <c r="A150" s="27"/>
      <c r="B150" s="28"/>
      <c r="C150" s="28"/>
      <c r="D150" s="28"/>
      <c r="E150" s="28"/>
      <c r="F150" s="28"/>
      <c r="G150" s="28"/>
      <c r="H150" s="28"/>
      <c r="I150" s="28"/>
      <c r="J150" s="36"/>
      <c r="K150" s="41" t="str">
        <f ca="1">IF(A148="","",IF(MOD(ROW(),3)=1,"上午",IF(MOD(ROW(),3)=2,"下午","加班")))</f>
        <v/>
      </c>
      <c r="L150" s="42"/>
      <c r="M150" s="42"/>
      <c r="N150" s="42"/>
      <c r="O150" s="42"/>
      <c r="P150" s="42"/>
      <c r="Q150" s="42"/>
      <c r="R150" s="42"/>
      <c r="S150" s="42"/>
      <c r="T150" s="42"/>
      <c r="U150" s="42"/>
      <c r="V150" s="42"/>
      <c r="W150" s="42"/>
      <c r="X150" s="42"/>
      <c r="Y150" s="42"/>
      <c r="Z150" s="42"/>
      <c r="AA150" s="42"/>
      <c r="AB150" s="42"/>
      <c r="AC150" s="42"/>
      <c r="AD150" s="42"/>
      <c r="AE150" s="42"/>
      <c r="AF150" s="42"/>
      <c r="AG150" s="42"/>
      <c r="AH150" s="42"/>
      <c r="AI150" s="42"/>
      <c r="AJ150" s="42"/>
      <c r="AK150" s="42"/>
      <c r="AL150" s="42"/>
      <c r="AM150" s="42"/>
      <c r="AN150" s="42"/>
      <c r="AO150" s="42"/>
      <c r="AP150" s="48"/>
      <c r="XED150" s="49"/>
      <c r="XEE150" s="49"/>
      <c r="XEF150" s="49"/>
      <c r="XEG150" s="49"/>
      <c r="XEH150" s="49"/>
      <c r="XEI150" s="49"/>
      <c r="XEJ150" s="49"/>
      <c r="XEK150" s="49"/>
      <c r="XEL150" s="49"/>
      <c r="XEM150" s="49"/>
      <c r="XEN150" s="49"/>
      <c r="XEO150" s="49"/>
      <c r="XEP150" s="49"/>
      <c r="XEQ150" s="49"/>
      <c r="XER150" s="49"/>
      <c r="XES150" s="49"/>
      <c r="XET150" s="49"/>
      <c r="XEU150" s="49"/>
      <c r="XEV150" s="49"/>
      <c r="XEW150" s="49"/>
      <c r="XEX150" s="49"/>
      <c r="XEY150" s="49"/>
      <c r="XEZ150" s="49"/>
      <c r="XFA150" s="49"/>
      <c r="XFB150" s="49"/>
      <c r="XFC150" s="49"/>
      <c r="XFD150" s="49"/>
    </row>
    <row r="151" s="15" customFormat="1" customHeight="1" spans="1:16384">
      <c r="A151" s="27" t="str">
        <f ca="1">IF(B151=0,"",COUNTA($B$3:$B150))</f>
        <v/>
      </c>
      <c r="B151" s="28">
        <f ca="1">INDIRECT("员工信息表!B"&amp;COUNTA($B$3:$B150)+2)</f>
        <v>0</v>
      </c>
      <c r="C151" s="28"/>
      <c r="D151" s="28">
        <f>(COUNTIF($L151:$AP151,"出勤")+COUNTIF($L152:$AP152,"出勤"))*0.5</f>
        <v>0</v>
      </c>
      <c r="E151" s="28">
        <f>(COUNTIF($L151:$AP151,"事假")+COUNTIF($L152:$AP152,"事假"))*0.5</f>
        <v>0</v>
      </c>
      <c r="F151" s="28">
        <f>(COUNTIF($L151:$AP151,"病假")+COUNTIF($L152:$AP152,"病假"))*0.5</f>
        <v>0</v>
      </c>
      <c r="G151" s="28">
        <f>(COUNTIF($L151:$AP151,"休假")+COUNTIF($L152:$AP152,"休假"))*0.5</f>
        <v>0</v>
      </c>
      <c r="H151" s="28">
        <f>(COUNTIF($L151:$AP151,"缺勤")+COUNTIF($L152:$AP152,"缺勤"))*0.5</f>
        <v>0</v>
      </c>
      <c r="I151" s="28">
        <f>(COUNTIF($L151:$AP151,"放假")+COUNTIF($L152:$AP152,"放假"))*0.5</f>
        <v>0</v>
      </c>
      <c r="J151" s="36">
        <f>(SUM(L153:AP153))/$AO$2</f>
        <v>0</v>
      </c>
      <c r="K151" s="37" t="str">
        <f ca="1">IF(A151="","",IF(MOD(ROW(),3)=1,"上午",IF(MOD(ROW(),3)=2,"下午","加班")))</f>
        <v/>
      </c>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c r="AL151" s="38"/>
      <c r="AM151" s="38"/>
      <c r="AN151" s="38"/>
      <c r="AO151" s="38"/>
      <c r="AP151" s="46"/>
      <c r="XED151" s="49"/>
      <c r="XEE151" s="49"/>
      <c r="XEF151" s="49"/>
      <c r="XEG151" s="49"/>
      <c r="XEH151" s="49"/>
      <c r="XEI151" s="49"/>
      <c r="XEJ151" s="49"/>
      <c r="XEK151" s="49"/>
      <c r="XEL151" s="49"/>
      <c r="XEM151" s="49"/>
      <c r="XEN151" s="49"/>
      <c r="XEO151" s="49"/>
      <c r="XEP151" s="49"/>
      <c r="XEQ151" s="49"/>
      <c r="XER151" s="49"/>
      <c r="XES151" s="49"/>
      <c r="XET151" s="49"/>
      <c r="XEU151" s="49"/>
      <c r="XEV151" s="49"/>
      <c r="XEW151" s="49"/>
      <c r="XEX151" s="49"/>
      <c r="XEY151" s="49"/>
      <c r="XEZ151" s="49"/>
      <c r="XFA151" s="49"/>
      <c r="XFB151" s="49"/>
      <c r="XFC151" s="49"/>
      <c r="XFD151" s="49"/>
    </row>
    <row r="152" s="15" customFormat="1" customHeight="1" spans="1:16384">
      <c r="A152" s="27"/>
      <c r="B152" s="28"/>
      <c r="C152" s="28"/>
      <c r="D152" s="28"/>
      <c r="E152" s="28"/>
      <c r="F152" s="28"/>
      <c r="G152" s="28"/>
      <c r="H152" s="28"/>
      <c r="I152" s="28"/>
      <c r="J152" s="36"/>
      <c r="K152" s="39" t="str">
        <f ca="1">IF(A151="","",IF(MOD(ROW(),3)=1,"上午",IF(MOD(ROW(),3)=2,"下午","加班")))</f>
        <v/>
      </c>
      <c r="L152" s="40"/>
      <c r="M152" s="40"/>
      <c r="N152" s="40"/>
      <c r="O152" s="40"/>
      <c r="P152" s="40"/>
      <c r="Q152" s="40"/>
      <c r="R152" s="40"/>
      <c r="S152" s="40"/>
      <c r="T152" s="40"/>
      <c r="U152" s="40"/>
      <c r="V152" s="40"/>
      <c r="W152" s="40"/>
      <c r="X152" s="40"/>
      <c r="Y152" s="40"/>
      <c r="Z152" s="40"/>
      <c r="AA152" s="40"/>
      <c r="AB152" s="40"/>
      <c r="AC152" s="40"/>
      <c r="AD152" s="40"/>
      <c r="AE152" s="40"/>
      <c r="AF152" s="40"/>
      <c r="AG152" s="40"/>
      <c r="AH152" s="40"/>
      <c r="AI152" s="40"/>
      <c r="AJ152" s="40"/>
      <c r="AK152" s="40"/>
      <c r="AL152" s="40"/>
      <c r="AM152" s="40"/>
      <c r="AN152" s="40"/>
      <c r="AO152" s="40"/>
      <c r="AP152" s="47"/>
      <c r="XED152" s="49"/>
      <c r="XEE152" s="49"/>
      <c r="XEF152" s="49"/>
      <c r="XEG152" s="49"/>
      <c r="XEH152" s="49"/>
      <c r="XEI152" s="49"/>
      <c r="XEJ152" s="49"/>
      <c r="XEK152" s="49"/>
      <c r="XEL152" s="49"/>
      <c r="XEM152" s="49"/>
      <c r="XEN152" s="49"/>
      <c r="XEO152" s="49"/>
      <c r="XEP152" s="49"/>
      <c r="XEQ152" s="49"/>
      <c r="XER152" s="49"/>
      <c r="XES152" s="49"/>
      <c r="XET152" s="49"/>
      <c r="XEU152" s="49"/>
      <c r="XEV152" s="49"/>
      <c r="XEW152" s="49"/>
      <c r="XEX152" s="49"/>
      <c r="XEY152" s="49"/>
      <c r="XEZ152" s="49"/>
      <c r="XFA152" s="49"/>
      <c r="XFB152" s="49"/>
      <c r="XFC152" s="49"/>
      <c r="XFD152" s="49"/>
    </row>
    <row r="153" s="15" customFormat="1" customHeight="1" spans="1:16384">
      <c r="A153" s="27"/>
      <c r="B153" s="28"/>
      <c r="C153" s="28"/>
      <c r="D153" s="28"/>
      <c r="E153" s="28"/>
      <c r="F153" s="28"/>
      <c r="G153" s="28"/>
      <c r="H153" s="28"/>
      <c r="I153" s="28"/>
      <c r="J153" s="36"/>
      <c r="K153" s="41" t="str">
        <f ca="1">IF(A151="","",IF(MOD(ROW(),3)=1,"上午",IF(MOD(ROW(),3)=2,"下午","加班")))</f>
        <v/>
      </c>
      <c r="L153" s="42"/>
      <c r="M153" s="42"/>
      <c r="N153" s="42"/>
      <c r="O153" s="42"/>
      <c r="P153" s="42"/>
      <c r="Q153" s="42"/>
      <c r="R153" s="42"/>
      <c r="S153" s="42"/>
      <c r="T153" s="42"/>
      <c r="U153" s="42"/>
      <c r="V153" s="42"/>
      <c r="W153" s="42"/>
      <c r="X153" s="42"/>
      <c r="Y153" s="42"/>
      <c r="Z153" s="42"/>
      <c r="AA153" s="42"/>
      <c r="AB153" s="42"/>
      <c r="AC153" s="42"/>
      <c r="AD153" s="42"/>
      <c r="AE153" s="42"/>
      <c r="AF153" s="42"/>
      <c r="AG153" s="42"/>
      <c r="AH153" s="42"/>
      <c r="AI153" s="42"/>
      <c r="AJ153" s="42"/>
      <c r="AK153" s="42"/>
      <c r="AL153" s="42"/>
      <c r="AM153" s="42"/>
      <c r="AN153" s="42"/>
      <c r="AO153" s="42"/>
      <c r="AP153" s="48"/>
      <c r="XED153" s="49"/>
      <c r="XEE153" s="49"/>
      <c r="XEF153" s="49"/>
      <c r="XEG153" s="49"/>
      <c r="XEH153" s="49"/>
      <c r="XEI153" s="49"/>
      <c r="XEJ153" s="49"/>
      <c r="XEK153" s="49"/>
      <c r="XEL153" s="49"/>
      <c r="XEM153" s="49"/>
      <c r="XEN153" s="49"/>
      <c r="XEO153" s="49"/>
      <c r="XEP153" s="49"/>
      <c r="XEQ153" s="49"/>
      <c r="XER153" s="49"/>
      <c r="XES153" s="49"/>
      <c r="XET153" s="49"/>
      <c r="XEU153" s="49"/>
      <c r="XEV153" s="49"/>
      <c r="XEW153" s="49"/>
      <c r="XEX153" s="49"/>
      <c r="XEY153" s="49"/>
      <c r="XEZ153" s="49"/>
      <c r="XFA153" s="49"/>
      <c r="XFB153" s="49"/>
      <c r="XFC153" s="49"/>
      <c r="XFD153" s="49"/>
    </row>
    <row r="154" s="15" customFormat="1" customHeight="1" spans="1:16384">
      <c r="A154" s="27" t="str">
        <f ca="1">IF(B154=0,"",COUNTA($B$3:$B153))</f>
        <v/>
      </c>
      <c r="B154" s="28">
        <f ca="1">INDIRECT("员工信息表!B"&amp;COUNTA($B$3:$B153)+2)</f>
        <v>0</v>
      </c>
      <c r="C154" s="28"/>
      <c r="D154" s="28">
        <f>(COUNTIF($L154:$AP154,"出勤")+COUNTIF($L155:$AP155,"出勤"))*0.5</f>
        <v>0</v>
      </c>
      <c r="E154" s="28">
        <f>(COUNTIF($L154:$AP154,"事假")+COUNTIF($L155:$AP155,"事假"))*0.5</f>
        <v>0</v>
      </c>
      <c r="F154" s="28">
        <f>(COUNTIF($L154:$AP154,"病假")+COUNTIF($L155:$AP155,"病假"))*0.5</f>
        <v>0</v>
      </c>
      <c r="G154" s="28">
        <f>(COUNTIF($L154:$AP154,"休假")+COUNTIF($L155:$AP155,"休假"))*0.5</f>
        <v>0</v>
      </c>
      <c r="H154" s="28">
        <f>(COUNTIF($L154:$AP154,"缺勤")+COUNTIF($L155:$AP155,"缺勤"))*0.5</f>
        <v>0</v>
      </c>
      <c r="I154" s="28">
        <f>(COUNTIF($L154:$AP154,"放假")+COUNTIF($L155:$AP155,"放假"))*0.5</f>
        <v>0</v>
      </c>
      <c r="J154" s="36">
        <f>(SUM(L156:AP156))/$AO$2</f>
        <v>0</v>
      </c>
      <c r="K154" s="37" t="str">
        <f ca="1">IF(A154="","",IF(MOD(ROW(),3)=1,"上午",IF(MOD(ROW(),3)=2,"下午","加班")))</f>
        <v/>
      </c>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c r="AL154" s="38"/>
      <c r="AM154" s="38"/>
      <c r="AN154" s="38"/>
      <c r="AO154" s="38"/>
      <c r="AP154" s="46"/>
      <c r="XED154" s="49"/>
      <c r="XEE154" s="49"/>
      <c r="XEF154" s="49"/>
      <c r="XEG154" s="49"/>
      <c r="XEH154" s="49"/>
      <c r="XEI154" s="49"/>
      <c r="XEJ154" s="49"/>
      <c r="XEK154" s="49"/>
      <c r="XEL154" s="49"/>
      <c r="XEM154" s="49"/>
      <c r="XEN154" s="49"/>
      <c r="XEO154" s="49"/>
      <c r="XEP154" s="49"/>
      <c r="XEQ154" s="49"/>
      <c r="XER154" s="49"/>
      <c r="XES154" s="49"/>
      <c r="XET154" s="49"/>
      <c r="XEU154" s="49"/>
      <c r="XEV154" s="49"/>
      <c r="XEW154" s="49"/>
      <c r="XEX154" s="49"/>
      <c r="XEY154" s="49"/>
      <c r="XEZ154" s="49"/>
      <c r="XFA154" s="49"/>
      <c r="XFB154" s="49"/>
      <c r="XFC154" s="49"/>
      <c r="XFD154" s="49"/>
    </row>
    <row r="155" s="15" customFormat="1" customHeight="1" spans="1:16384">
      <c r="A155" s="27"/>
      <c r="B155" s="28"/>
      <c r="C155" s="28"/>
      <c r="D155" s="28"/>
      <c r="E155" s="28"/>
      <c r="F155" s="28"/>
      <c r="G155" s="28"/>
      <c r="H155" s="28"/>
      <c r="I155" s="28"/>
      <c r="J155" s="36"/>
      <c r="K155" s="39" t="str">
        <f ca="1">IF(A154="","",IF(MOD(ROW(),3)=1,"上午",IF(MOD(ROW(),3)=2,"下午","加班")))</f>
        <v/>
      </c>
      <c r="L155" s="40"/>
      <c r="M155" s="40"/>
      <c r="N155" s="40"/>
      <c r="O155" s="40"/>
      <c r="P155" s="40"/>
      <c r="Q155" s="40"/>
      <c r="R155" s="40"/>
      <c r="S155" s="40"/>
      <c r="T155" s="40"/>
      <c r="U155" s="40"/>
      <c r="V155" s="40"/>
      <c r="W155" s="40"/>
      <c r="X155" s="40"/>
      <c r="Y155" s="40"/>
      <c r="Z155" s="40"/>
      <c r="AA155" s="40"/>
      <c r="AB155" s="40"/>
      <c r="AC155" s="40"/>
      <c r="AD155" s="40"/>
      <c r="AE155" s="40"/>
      <c r="AF155" s="40"/>
      <c r="AG155" s="40"/>
      <c r="AH155" s="40"/>
      <c r="AI155" s="40"/>
      <c r="AJ155" s="40"/>
      <c r="AK155" s="40"/>
      <c r="AL155" s="40"/>
      <c r="AM155" s="40"/>
      <c r="AN155" s="40"/>
      <c r="AO155" s="40"/>
      <c r="AP155" s="47"/>
      <c r="XED155" s="49"/>
      <c r="XEE155" s="49"/>
      <c r="XEF155" s="49"/>
      <c r="XEG155" s="49"/>
      <c r="XEH155" s="49"/>
      <c r="XEI155" s="49"/>
      <c r="XEJ155" s="49"/>
      <c r="XEK155" s="49"/>
      <c r="XEL155" s="49"/>
      <c r="XEM155" s="49"/>
      <c r="XEN155" s="49"/>
      <c r="XEO155" s="49"/>
      <c r="XEP155" s="49"/>
      <c r="XEQ155" s="49"/>
      <c r="XER155" s="49"/>
      <c r="XES155" s="49"/>
      <c r="XET155" s="49"/>
      <c r="XEU155" s="49"/>
      <c r="XEV155" s="49"/>
      <c r="XEW155" s="49"/>
      <c r="XEX155" s="49"/>
      <c r="XEY155" s="49"/>
      <c r="XEZ155" s="49"/>
      <c r="XFA155" s="49"/>
      <c r="XFB155" s="49"/>
      <c r="XFC155" s="49"/>
      <c r="XFD155" s="49"/>
    </row>
    <row r="156" s="15" customFormat="1" customHeight="1" spans="1:16384">
      <c r="A156" s="27"/>
      <c r="B156" s="28"/>
      <c r="C156" s="28"/>
      <c r="D156" s="28"/>
      <c r="E156" s="28"/>
      <c r="F156" s="28"/>
      <c r="G156" s="28"/>
      <c r="H156" s="28"/>
      <c r="I156" s="28"/>
      <c r="J156" s="36"/>
      <c r="K156" s="41" t="str">
        <f ca="1">IF(A154="","",IF(MOD(ROW(),3)=1,"上午",IF(MOD(ROW(),3)=2,"下午","加班")))</f>
        <v/>
      </c>
      <c r="L156" s="42"/>
      <c r="M156" s="42"/>
      <c r="N156" s="42"/>
      <c r="O156" s="42"/>
      <c r="P156" s="42"/>
      <c r="Q156" s="42"/>
      <c r="R156" s="42"/>
      <c r="S156" s="42"/>
      <c r="T156" s="42"/>
      <c r="U156" s="42"/>
      <c r="V156" s="42"/>
      <c r="W156" s="42"/>
      <c r="X156" s="42"/>
      <c r="Y156" s="42"/>
      <c r="Z156" s="42"/>
      <c r="AA156" s="42"/>
      <c r="AB156" s="42"/>
      <c r="AC156" s="42"/>
      <c r="AD156" s="42"/>
      <c r="AE156" s="42"/>
      <c r="AF156" s="42"/>
      <c r="AG156" s="42"/>
      <c r="AH156" s="42"/>
      <c r="AI156" s="42"/>
      <c r="AJ156" s="42"/>
      <c r="AK156" s="42"/>
      <c r="AL156" s="42"/>
      <c r="AM156" s="42"/>
      <c r="AN156" s="42"/>
      <c r="AO156" s="42"/>
      <c r="AP156" s="48"/>
      <c r="XED156" s="49"/>
      <c r="XEE156" s="49"/>
      <c r="XEF156" s="49"/>
      <c r="XEG156" s="49"/>
      <c r="XEH156" s="49"/>
      <c r="XEI156" s="49"/>
      <c r="XEJ156" s="49"/>
      <c r="XEK156" s="49"/>
      <c r="XEL156" s="49"/>
      <c r="XEM156" s="49"/>
      <c r="XEN156" s="49"/>
      <c r="XEO156" s="49"/>
      <c r="XEP156" s="49"/>
      <c r="XEQ156" s="49"/>
      <c r="XER156" s="49"/>
      <c r="XES156" s="49"/>
      <c r="XET156" s="49"/>
      <c r="XEU156" s="49"/>
      <c r="XEV156" s="49"/>
      <c r="XEW156" s="49"/>
      <c r="XEX156" s="49"/>
      <c r="XEY156" s="49"/>
      <c r="XEZ156" s="49"/>
      <c r="XFA156" s="49"/>
      <c r="XFB156" s="49"/>
      <c r="XFC156" s="49"/>
      <c r="XFD156" s="49"/>
    </row>
    <row r="157" s="15" customFormat="1" customHeight="1" spans="1:16384">
      <c r="A157" s="27" t="str">
        <f ca="1">IF(B157=0,"",COUNTA($B$3:$B156))</f>
        <v/>
      </c>
      <c r="B157" s="28">
        <f ca="1">INDIRECT("员工信息表!B"&amp;COUNTA($B$3:$B156)+2)</f>
        <v>0</v>
      </c>
      <c r="C157" s="28"/>
      <c r="D157" s="28">
        <f>(COUNTIF($L157:$AP157,"出勤")+COUNTIF($L158:$AP158,"出勤"))*0.5</f>
        <v>0</v>
      </c>
      <c r="E157" s="28">
        <f>(COUNTIF($L157:$AP157,"事假")+COUNTIF($L158:$AP158,"事假"))*0.5</f>
        <v>0</v>
      </c>
      <c r="F157" s="28">
        <f>(COUNTIF($L157:$AP157,"病假")+COUNTIF($L158:$AP158,"病假"))*0.5</f>
        <v>0</v>
      </c>
      <c r="G157" s="28">
        <f>(COUNTIF($L157:$AP157,"休假")+COUNTIF($L158:$AP158,"休假"))*0.5</f>
        <v>0</v>
      </c>
      <c r="H157" s="28">
        <f>(COUNTIF($L157:$AP157,"缺勤")+COUNTIF($L158:$AP158,"缺勤"))*0.5</f>
        <v>0</v>
      </c>
      <c r="I157" s="28">
        <f>(COUNTIF($L157:$AP157,"放假")+COUNTIF($L158:$AP158,"放假"))*0.5</f>
        <v>0</v>
      </c>
      <c r="J157" s="36">
        <f>(SUM(L159:AP159))/$AO$2</f>
        <v>0</v>
      </c>
      <c r="K157" s="37" t="str">
        <f ca="1">IF(A157="","",IF(MOD(ROW(),3)=1,"上午",IF(MOD(ROW(),3)=2,"下午","加班")))</f>
        <v/>
      </c>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c r="AL157" s="38"/>
      <c r="AM157" s="38"/>
      <c r="AN157" s="38"/>
      <c r="AO157" s="38"/>
      <c r="AP157" s="46"/>
      <c r="XED157" s="49"/>
      <c r="XEE157" s="49"/>
      <c r="XEF157" s="49"/>
      <c r="XEG157" s="49"/>
      <c r="XEH157" s="49"/>
      <c r="XEI157" s="49"/>
      <c r="XEJ157" s="49"/>
      <c r="XEK157" s="49"/>
      <c r="XEL157" s="49"/>
      <c r="XEM157" s="49"/>
      <c r="XEN157" s="49"/>
      <c r="XEO157" s="49"/>
      <c r="XEP157" s="49"/>
      <c r="XEQ157" s="49"/>
      <c r="XER157" s="49"/>
      <c r="XES157" s="49"/>
      <c r="XET157" s="49"/>
      <c r="XEU157" s="49"/>
      <c r="XEV157" s="49"/>
      <c r="XEW157" s="49"/>
      <c r="XEX157" s="49"/>
      <c r="XEY157" s="49"/>
      <c r="XEZ157" s="49"/>
      <c r="XFA157" s="49"/>
      <c r="XFB157" s="49"/>
      <c r="XFC157" s="49"/>
      <c r="XFD157" s="49"/>
    </row>
    <row r="158" s="15" customFormat="1" customHeight="1" spans="1:16384">
      <c r="A158" s="27"/>
      <c r="B158" s="28"/>
      <c r="C158" s="28"/>
      <c r="D158" s="28"/>
      <c r="E158" s="28"/>
      <c r="F158" s="28"/>
      <c r="G158" s="28"/>
      <c r="H158" s="28"/>
      <c r="I158" s="28"/>
      <c r="J158" s="36"/>
      <c r="K158" s="39" t="str">
        <f ca="1">IF(A157="","",IF(MOD(ROW(),3)=1,"上午",IF(MOD(ROW(),3)=2,"下午","加班")))</f>
        <v/>
      </c>
      <c r="L158" s="40"/>
      <c r="M158" s="40"/>
      <c r="N158" s="40"/>
      <c r="O158" s="40"/>
      <c r="P158" s="40"/>
      <c r="Q158" s="40"/>
      <c r="R158" s="40"/>
      <c r="S158" s="40"/>
      <c r="T158" s="40"/>
      <c r="U158" s="40"/>
      <c r="V158" s="40"/>
      <c r="W158" s="40"/>
      <c r="X158" s="40"/>
      <c r="Y158" s="40"/>
      <c r="Z158" s="40"/>
      <c r="AA158" s="40"/>
      <c r="AB158" s="40"/>
      <c r="AC158" s="40"/>
      <c r="AD158" s="40"/>
      <c r="AE158" s="40"/>
      <c r="AF158" s="40"/>
      <c r="AG158" s="40"/>
      <c r="AH158" s="40"/>
      <c r="AI158" s="40"/>
      <c r="AJ158" s="40"/>
      <c r="AK158" s="40"/>
      <c r="AL158" s="40"/>
      <c r="AM158" s="40"/>
      <c r="AN158" s="40"/>
      <c r="AO158" s="40"/>
      <c r="AP158" s="47"/>
      <c r="XED158" s="49"/>
      <c r="XEE158" s="49"/>
      <c r="XEF158" s="49"/>
      <c r="XEG158" s="49"/>
      <c r="XEH158" s="49"/>
      <c r="XEI158" s="49"/>
      <c r="XEJ158" s="49"/>
      <c r="XEK158" s="49"/>
      <c r="XEL158" s="49"/>
      <c r="XEM158" s="49"/>
      <c r="XEN158" s="49"/>
      <c r="XEO158" s="49"/>
      <c r="XEP158" s="49"/>
      <c r="XEQ158" s="49"/>
      <c r="XER158" s="49"/>
      <c r="XES158" s="49"/>
      <c r="XET158" s="49"/>
      <c r="XEU158" s="49"/>
      <c r="XEV158" s="49"/>
      <c r="XEW158" s="49"/>
      <c r="XEX158" s="49"/>
      <c r="XEY158" s="49"/>
      <c r="XEZ158" s="49"/>
      <c r="XFA158" s="49"/>
      <c r="XFB158" s="49"/>
      <c r="XFC158" s="49"/>
      <c r="XFD158" s="49"/>
    </row>
    <row r="159" s="15" customFormat="1" customHeight="1" spans="1:16384">
      <c r="A159" s="27"/>
      <c r="B159" s="28"/>
      <c r="C159" s="28"/>
      <c r="D159" s="28"/>
      <c r="E159" s="28"/>
      <c r="F159" s="28"/>
      <c r="G159" s="28"/>
      <c r="H159" s="28"/>
      <c r="I159" s="28"/>
      <c r="J159" s="36"/>
      <c r="K159" s="41" t="str">
        <f ca="1">IF(A157="","",IF(MOD(ROW(),3)=1,"上午",IF(MOD(ROW(),3)=2,"下午","加班")))</f>
        <v/>
      </c>
      <c r="L159" s="42"/>
      <c r="M159" s="42"/>
      <c r="N159" s="42"/>
      <c r="O159" s="42"/>
      <c r="P159" s="42"/>
      <c r="Q159" s="42"/>
      <c r="R159" s="42"/>
      <c r="S159" s="42"/>
      <c r="T159" s="42"/>
      <c r="U159" s="42"/>
      <c r="V159" s="42"/>
      <c r="W159" s="42"/>
      <c r="X159" s="42"/>
      <c r="Y159" s="42"/>
      <c r="Z159" s="42"/>
      <c r="AA159" s="42"/>
      <c r="AB159" s="42"/>
      <c r="AC159" s="42"/>
      <c r="AD159" s="42"/>
      <c r="AE159" s="42"/>
      <c r="AF159" s="42"/>
      <c r="AG159" s="42"/>
      <c r="AH159" s="42"/>
      <c r="AI159" s="42"/>
      <c r="AJ159" s="42"/>
      <c r="AK159" s="42"/>
      <c r="AL159" s="42"/>
      <c r="AM159" s="42"/>
      <c r="AN159" s="42"/>
      <c r="AO159" s="42"/>
      <c r="AP159" s="48"/>
      <c r="XED159" s="49"/>
      <c r="XEE159" s="49"/>
      <c r="XEF159" s="49"/>
      <c r="XEG159" s="49"/>
      <c r="XEH159" s="49"/>
      <c r="XEI159" s="49"/>
      <c r="XEJ159" s="49"/>
      <c r="XEK159" s="49"/>
      <c r="XEL159" s="49"/>
      <c r="XEM159" s="49"/>
      <c r="XEN159" s="49"/>
      <c r="XEO159" s="49"/>
      <c r="XEP159" s="49"/>
      <c r="XEQ159" s="49"/>
      <c r="XER159" s="49"/>
      <c r="XES159" s="49"/>
      <c r="XET159" s="49"/>
      <c r="XEU159" s="49"/>
      <c r="XEV159" s="49"/>
      <c r="XEW159" s="49"/>
      <c r="XEX159" s="49"/>
      <c r="XEY159" s="49"/>
      <c r="XEZ159" s="49"/>
      <c r="XFA159" s="49"/>
      <c r="XFB159" s="49"/>
      <c r="XFC159" s="49"/>
      <c r="XFD159" s="49"/>
    </row>
    <row r="160" s="15" customFormat="1" customHeight="1" spans="1:16384">
      <c r="A160" s="27" t="str">
        <f ca="1">IF(B160=0,"",COUNTA($B$3:$B159))</f>
        <v/>
      </c>
      <c r="B160" s="28">
        <f ca="1">INDIRECT("员工信息表!B"&amp;COUNTA($B$3:$B159)+2)</f>
        <v>0</v>
      </c>
      <c r="C160" s="28"/>
      <c r="D160" s="28">
        <f>(COUNTIF($L160:$AP160,"出勤")+COUNTIF($L161:$AP161,"出勤"))*0.5</f>
        <v>0</v>
      </c>
      <c r="E160" s="28">
        <f>(COUNTIF($L160:$AP160,"事假")+COUNTIF($L161:$AP161,"事假"))*0.5</f>
        <v>0</v>
      </c>
      <c r="F160" s="28">
        <f>(COUNTIF($L160:$AP160,"病假")+COUNTIF($L161:$AP161,"病假"))*0.5</f>
        <v>0</v>
      </c>
      <c r="G160" s="28">
        <f>(COUNTIF($L160:$AP160,"休假")+COUNTIF($L161:$AP161,"休假"))*0.5</f>
        <v>0</v>
      </c>
      <c r="H160" s="28">
        <f>(COUNTIF($L160:$AP160,"缺勤")+COUNTIF($L161:$AP161,"缺勤"))*0.5</f>
        <v>0</v>
      </c>
      <c r="I160" s="28">
        <f>(COUNTIF($L160:$AP160,"放假")+COUNTIF($L161:$AP161,"放假"))*0.5</f>
        <v>0</v>
      </c>
      <c r="J160" s="36">
        <f>(SUM(L162:AP162))/$AO$2</f>
        <v>0</v>
      </c>
      <c r="K160" s="37" t="str">
        <f ca="1">IF(A160="","",IF(MOD(ROW(),3)=1,"上午",IF(MOD(ROW(),3)=2,"下午","加班")))</f>
        <v/>
      </c>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c r="AL160" s="38"/>
      <c r="AM160" s="38"/>
      <c r="AN160" s="38"/>
      <c r="AO160" s="38"/>
      <c r="AP160" s="46"/>
      <c r="XED160" s="49"/>
      <c r="XEE160" s="49"/>
      <c r="XEF160" s="49"/>
      <c r="XEG160" s="49"/>
      <c r="XEH160" s="49"/>
      <c r="XEI160" s="49"/>
      <c r="XEJ160" s="49"/>
      <c r="XEK160" s="49"/>
      <c r="XEL160" s="49"/>
      <c r="XEM160" s="49"/>
      <c r="XEN160" s="49"/>
      <c r="XEO160" s="49"/>
      <c r="XEP160" s="49"/>
      <c r="XEQ160" s="49"/>
      <c r="XER160" s="49"/>
      <c r="XES160" s="49"/>
      <c r="XET160" s="49"/>
      <c r="XEU160" s="49"/>
      <c r="XEV160" s="49"/>
      <c r="XEW160" s="49"/>
      <c r="XEX160" s="49"/>
      <c r="XEY160" s="49"/>
      <c r="XEZ160" s="49"/>
      <c r="XFA160" s="49"/>
      <c r="XFB160" s="49"/>
      <c r="XFC160" s="49"/>
      <c r="XFD160" s="49"/>
    </row>
    <row r="161" s="15" customFormat="1" customHeight="1" spans="1:16384">
      <c r="A161" s="27"/>
      <c r="B161" s="28"/>
      <c r="C161" s="28"/>
      <c r="D161" s="28"/>
      <c r="E161" s="28"/>
      <c r="F161" s="28"/>
      <c r="G161" s="28"/>
      <c r="H161" s="28"/>
      <c r="I161" s="28"/>
      <c r="J161" s="36"/>
      <c r="K161" s="39" t="str">
        <f ca="1">IF(A160="","",IF(MOD(ROW(),3)=1,"上午",IF(MOD(ROW(),3)=2,"下午","加班")))</f>
        <v/>
      </c>
      <c r="L161" s="40"/>
      <c r="M161" s="40"/>
      <c r="N161" s="40"/>
      <c r="O161" s="40"/>
      <c r="P161" s="40"/>
      <c r="Q161" s="40"/>
      <c r="R161" s="40"/>
      <c r="S161" s="40"/>
      <c r="T161" s="40"/>
      <c r="U161" s="40"/>
      <c r="V161" s="40"/>
      <c r="W161" s="40"/>
      <c r="X161" s="40"/>
      <c r="Y161" s="40"/>
      <c r="Z161" s="40"/>
      <c r="AA161" s="40"/>
      <c r="AB161" s="40"/>
      <c r="AC161" s="40"/>
      <c r="AD161" s="40"/>
      <c r="AE161" s="40"/>
      <c r="AF161" s="40"/>
      <c r="AG161" s="40"/>
      <c r="AH161" s="40"/>
      <c r="AI161" s="40"/>
      <c r="AJ161" s="40"/>
      <c r="AK161" s="40"/>
      <c r="AL161" s="40"/>
      <c r="AM161" s="40"/>
      <c r="AN161" s="40"/>
      <c r="AO161" s="40"/>
      <c r="AP161" s="47"/>
      <c r="XED161" s="49"/>
      <c r="XEE161" s="49"/>
      <c r="XEF161" s="49"/>
      <c r="XEG161" s="49"/>
      <c r="XEH161" s="49"/>
      <c r="XEI161" s="49"/>
      <c r="XEJ161" s="49"/>
      <c r="XEK161" s="49"/>
      <c r="XEL161" s="49"/>
      <c r="XEM161" s="49"/>
      <c r="XEN161" s="49"/>
      <c r="XEO161" s="49"/>
      <c r="XEP161" s="49"/>
      <c r="XEQ161" s="49"/>
      <c r="XER161" s="49"/>
      <c r="XES161" s="49"/>
      <c r="XET161" s="49"/>
      <c r="XEU161" s="49"/>
      <c r="XEV161" s="49"/>
      <c r="XEW161" s="49"/>
      <c r="XEX161" s="49"/>
      <c r="XEY161" s="49"/>
      <c r="XEZ161" s="49"/>
      <c r="XFA161" s="49"/>
      <c r="XFB161" s="49"/>
      <c r="XFC161" s="49"/>
      <c r="XFD161" s="49"/>
    </row>
    <row r="162" s="15" customFormat="1" customHeight="1" spans="1:16384">
      <c r="A162" s="27"/>
      <c r="B162" s="28"/>
      <c r="C162" s="28"/>
      <c r="D162" s="28"/>
      <c r="E162" s="28"/>
      <c r="F162" s="28"/>
      <c r="G162" s="28"/>
      <c r="H162" s="28"/>
      <c r="I162" s="28"/>
      <c r="J162" s="36"/>
      <c r="K162" s="41" t="str">
        <f ca="1">IF(A160="","",IF(MOD(ROW(),3)=1,"上午",IF(MOD(ROW(),3)=2,"下午","加班")))</f>
        <v/>
      </c>
      <c r="L162" s="42"/>
      <c r="M162" s="42"/>
      <c r="N162" s="42"/>
      <c r="O162" s="42"/>
      <c r="P162" s="42"/>
      <c r="Q162" s="42"/>
      <c r="R162" s="42"/>
      <c r="S162" s="42"/>
      <c r="T162" s="42"/>
      <c r="U162" s="42"/>
      <c r="V162" s="42"/>
      <c r="W162" s="42"/>
      <c r="X162" s="42"/>
      <c r="Y162" s="42"/>
      <c r="Z162" s="42"/>
      <c r="AA162" s="42"/>
      <c r="AB162" s="42"/>
      <c r="AC162" s="42"/>
      <c r="AD162" s="42"/>
      <c r="AE162" s="42"/>
      <c r="AF162" s="42"/>
      <c r="AG162" s="42"/>
      <c r="AH162" s="42"/>
      <c r="AI162" s="42"/>
      <c r="AJ162" s="42"/>
      <c r="AK162" s="42"/>
      <c r="AL162" s="42"/>
      <c r="AM162" s="42"/>
      <c r="AN162" s="42"/>
      <c r="AO162" s="42"/>
      <c r="AP162" s="48"/>
      <c r="XED162" s="49"/>
      <c r="XEE162" s="49"/>
      <c r="XEF162" s="49"/>
      <c r="XEG162" s="49"/>
      <c r="XEH162" s="49"/>
      <c r="XEI162" s="49"/>
      <c r="XEJ162" s="49"/>
      <c r="XEK162" s="49"/>
      <c r="XEL162" s="49"/>
      <c r="XEM162" s="49"/>
      <c r="XEN162" s="49"/>
      <c r="XEO162" s="49"/>
      <c r="XEP162" s="49"/>
      <c r="XEQ162" s="49"/>
      <c r="XER162" s="49"/>
      <c r="XES162" s="49"/>
      <c r="XET162" s="49"/>
      <c r="XEU162" s="49"/>
      <c r="XEV162" s="49"/>
      <c r="XEW162" s="49"/>
      <c r="XEX162" s="49"/>
      <c r="XEY162" s="49"/>
      <c r="XEZ162" s="49"/>
      <c r="XFA162" s="49"/>
      <c r="XFB162" s="49"/>
      <c r="XFC162" s="49"/>
      <c r="XFD162" s="49"/>
    </row>
    <row r="163" s="15" customFormat="1" customHeight="1" spans="1:16384">
      <c r="A163" s="27" t="str">
        <f ca="1">IF(B163=0,"",COUNTA($B$3:$B162))</f>
        <v/>
      </c>
      <c r="B163" s="28">
        <f ca="1">INDIRECT("员工信息表!B"&amp;COUNTA($B$3:$B162)+2)</f>
        <v>0</v>
      </c>
      <c r="C163" s="28"/>
      <c r="D163" s="28">
        <f>(COUNTIF($L163:$AP163,"出勤")+COUNTIF($L164:$AP164,"出勤"))*0.5</f>
        <v>0</v>
      </c>
      <c r="E163" s="28">
        <f>(COUNTIF($L163:$AP163,"事假")+COUNTIF($L164:$AP164,"事假"))*0.5</f>
        <v>0</v>
      </c>
      <c r="F163" s="28">
        <f>(COUNTIF($L163:$AP163,"病假")+COUNTIF($L164:$AP164,"病假"))*0.5</f>
        <v>0</v>
      </c>
      <c r="G163" s="28">
        <f>(COUNTIF($L163:$AP163,"休假")+COUNTIF($L164:$AP164,"休假"))*0.5</f>
        <v>0</v>
      </c>
      <c r="H163" s="28">
        <f>(COUNTIF($L163:$AP163,"缺勤")+COUNTIF($L164:$AP164,"缺勤"))*0.5</f>
        <v>0</v>
      </c>
      <c r="I163" s="28">
        <f>(COUNTIF($L163:$AP163,"放假")+COUNTIF($L164:$AP164,"放假"))*0.5</f>
        <v>0</v>
      </c>
      <c r="J163" s="36">
        <f>(SUM(L165:AP165))/$AO$2</f>
        <v>0</v>
      </c>
      <c r="K163" s="37" t="str">
        <f ca="1">IF(A163="","",IF(MOD(ROW(),3)=1,"上午",IF(MOD(ROW(),3)=2,"下午","加班")))</f>
        <v/>
      </c>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c r="AL163" s="38"/>
      <c r="AM163" s="38"/>
      <c r="AN163" s="38"/>
      <c r="AO163" s="38"/>
      <c r="AP163" s="46"/>
      <c r="XED163" s="49"/>
      <c r="XEE163" s="49"/>
      <c r="XEF163" s="49"/>
      <c r="XEG163" s="49"/>
      <c r="XEH163" s="49"/>
      <c r="XEI163" s="49"/>
      <c r="XEJ163" s="49"/>
      <c r="XEK163" s="49"/>
      <c r="XEL163" s="49"/>
      <c r="XEM163" s="49"/>
      <c r="XEN163" s="49"/>
      <c r="XEO163" s="49"/>
      <c r="XEP163" s="49"/>
      <c r="XEQ163" s="49"/>
      <c r="XER163" s="49"/>
      <c r="XES163" s="49"/>
      <c r="XET163" s="49"/>
      <c r="XEU163" s="49"/>
      <c r="XEV163" s="49"/>
      <c r="XEW163" s="49"/>
      <c r="XEX163" s="49"/>
      <c r="XEY163" s="49"/>
      <c r="XEZ163" s="49"/>
      <c r="XFA163" s="49"/>
      <c r="XFB163" s="49"/>
      <c r="XFC163" s="49"/>
      <c r="XFD163" s="49"/>
    </row>
    <row r="164" s="15" customFormat="1" customHeight="1" spans="1:16384">
      <c r="A164" s="27"/>
      <c r="B164" s="28"/>
      <c r="C164" s="28"/>
      <c r="D164" s="28"/>
      <c r="E164" s="28"/>
      <c r="F164" s="28"/>
      <c r="G164" s="28"/>
      <c r="H164" s="28"/>
      <c r="I164" s="28"/>
      <c r="J164" s="36"/>
      <c r="K164" s="39" t="str">
        <f ca="1">IF(A163="","",IF(MOD(ROW(),3)=1,"上午",IF(MOD(ROW(),3)=2,"下午","加班")))</f>
        <v/>
      </c>
      <c r="L164" s="40"/>
      <c r="M164" s="40"/>
      <c r="N164" s="40"/>
      <c r="O164" s="40"/>
      <c r="P164" s="40"/>
      <c r="Q164" s="40"/>
      <c r="R164" s="40"/>
      <c r="S164" s="40"/>
      <c r="T164" s="40"/>
      <c r="U164" s="40"/>
      <c r="V164" s="40"/>
      <c r="W164" s="40"/>
      <c r="X164" s="40"/>
      <c r="Y164" s="40"/>
      <c r="Z164" s="40"/>
      <c r="AA164" s="40"/>
      <c r="AB164" s="40"/>
      <c r="AC164" s="40"/>
      <c r="AD164" s="40"/>
      <c r="AE164" s="40"/>
      <c r="AF164" s="40"/>
      <c r="AG164" s="40"/>
      <c r="AH164" s="40"/>
      <c r="AI164" s="40"/>
      <c r="AJ164" s="40"/>
      <c r="AK164" s="40"/>
      <c r="AL164" s="40"/>
      <c r="AM164" s="40"/>
      <c r="AN164" s="40"/>
      <c r="AO164" s="40"/>
      <c r="AP164" s="47"/>
      <c r="XED164" s="49"/>
      <c r="XEE164" s="49"/>
      <c r="XEF164" s="49"/>
      <c r="XEG164" s="49"/>
      <c r="XEH164" s="49"/>
      <c r="XEI164" s="49"/>
      <c r="XEJ164" s="49"/>
      <c r="XEK164" s="49"/>
      <c r="XEL164" s="49"/>
      <c r="XEM164" s="49"/>
      <c r="XEN164" s="49"/>
      <c r="XEO164" s="49"/>
      <c r="XEP164" s="49"/>
      <c r="XEQ164" s="49"/>
      <c r="XER164" s="49"/>
      <c r="XES164" s="49"/>
      <c r="XET164" s="49"/>
      <c r="XEU164" s="49"/>
      <c r="XEV164" s="49"/>
      <c r="XEW164" s="49"/>
      <c r="XEX164" s="49"/>
      <c r="XEY164" s="49"/>
      <c r="XEZ164" s="49"/>
      <c r="XFA164" s="49"/>
      <c r="XFB164" s="49"/>
      <c r="XFC164" s="49"/>
      <c r="XFD164" s="49"/>
    </row>
    <row r="165" s="15" customFormat="1" customHeight="1" spans="1:16384">
      <c r="A165" s="27"/>
      <c r="B165" s="28"/>
      <c r="C165" s="28"/>
      <c r="D165" s="28"/>
      <c r="E165" s="28"/>
      <c r="F165" s="28"/>
      <c r="G165" s="28"/>
      <c r="H165" s="28"/>
      <c r="I165" s="28"/>
      <c r="J165" s="36"/>
      <c r="K165" s="41" t="str">
        <f ca="1">IF(A163="","",IF(MOD(ROW(),3)=1,"上午",IF(MOD(ROW(),3)=2,"下午","加班")))</f>
        <v/>
      </c>
      <c r="L165" s="42"/>
      <c r="M165" s="42"/>
      <c r="N165" s="42"/>
      <c r="O165" s="42"/>
      <c r="P165" s="42"/>
      <c r="Q165" s="42"/>
      <c r="R165" s="42"/>
      <c r="S165" s="42"/>
      <c r="T165" s="42"/>
      <c r="U165" s="42"/>
      <c r="V165" s="42"/>
      <c r="W165" s="42"/>
      <c r="X165" s="42"/>
      <c r="Y165" s="42"/>
      <c r="Z165" s="42"/>
      <c r="AA165" s="42"/>
      <c r="AB165" s="42"/>
      <c r="AC165" s="42"/>
      <c r="AD165" s="42"/>
      <c r="AE165" s="42"/>
      <c r="AF165" s="42"/>
      <c r="AG165" s="42"/>
      <c r="AH165" s="42"/>
      <c r="AI165" s="42"/>
      <c r="AJ165" s="42"/>
      <c r="AK165" s="42"/>
      <c r="AL165" s="42"/>
      <c r="AM165" s="42"/>
      <c r="AN165" s="42"/>
      <c r="AO165" s="42"/>
      <c r="AP165" s="48"/>
      <c r="XED165" s="49"/>
      <c r="XEE165" s="49"/>
      <c r="XEF165" s="49"/>
      <c r="XEG165" s="49"/>
      <c r="XEH165" s="49"/>
      <c r="XEI165" s="49"/>
      <c r="XEJ165" s="49"/>
      <c r="XEK165" s="49"/>
      <c r="XEL165" s="49"/>
      <c r="XEM165" s="49"/>
      <c r="XEN165" s="49"/>
      <c r="XEO165" s="49"/>
      <c r="XEP165" s="49"/>
      <c r="XEQ165" s="49"/>
      <c r="XER165" s="49"/>
      <c r="XES165" s="49"/>
      <c r="XET165" s="49"/>
      <c r="XEU165" s="49"/>
      <c r="XEV165" s="49"/>
      <c r="XEW165" s="49"/>
      <c r="XEX165" s="49"/>
      <c r="XEY165" s="49"/>
      <c r="XEZ165" s="49"/>
      <c r="XFA165" s="49"/>
      <c r="XFB165" s="49"/>
      <c r="XFC165" s="49"/>
      <c r="XFD165" s="49"/>
    </row>
    <row r="166" s="15" customFormat="1" customHeight="1" spans="1:16384">
      <c r="A166" s="27" t="str">
        <f ca="1">IF(B166=0,"",COUNTA($B$3:$B165))</f>
        <v/>
      </c>
      <c r="B166" s="28">
        <f ca="1">INDIRECT("员工信息表!B"&amp;COUNTA($B$3:$B165)+2)</f>
        <v>0</v>
      </c>
      <c r="C166" s="28"/>
      <c r="D166" s="28">
        <f>(COUNTIF($L166:$AP166,"出勤")+COUNTIF($L167:$AP167,"出勤"))*0.5</f>
        <v>0</v>
      </c>
      <c r="E166" s="28">
        <f>(COUNTIF($L166:$AP166,"事假")+COUNTIF($L167:$AP167,"事假"))*0.5</f>
        <v>0</v>
      </c>
      <c r="F166" s="28">
        <f>(COUNTIF($L166:$AP166,"病假")+COUNTIF($L167:$AP167,"病假"))*0.5</f>
        <v>0</v>
      </c>
      <c r="G166" s="28">
        <f>(COUNTIF($L166:$AP166,"休假")+COUNTIF($L167:$AP167,"休假"))*0.5</f>
        <v>0</v>
      </c>
      <c r="H166" s="28">
        <f>(COUNTIF($L166:$AP166,"缺勤")+COUNTIF($L167:$AP167,"缺勤"))*0.5</f>
        <v>0</v>
      </c>
      <c r="I166" s="28">
        <f>(COUNTIF($L166:$AP166,"放假")+COUNTIF($L167:$AP167,"放假"))*0.5</f>
        <v>0</v>
      </c>
      <c r="J166" s="36">
        <f>(SUM(L168:AP168))/$AO$2</f>
        <v>0</v>
      </c>
      <c r="K166" s="37" t="str">
        <f ca="1">IF(A166="","",IF(MOD(ROW(),3)=1,"上午",IF(MOD(ROW(),3)=2,"下午","加班")))</f>
        <v/>
      </c>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c r="AL166" s="38"/>
      <c r="AM166" s="38"/>
      <c r="AN166" s="38"/>
      <c r="AO166" s="38"/>
      <c r="AP166" s="46"/>
      <c r="XED166" s="49"/>
      <c r="XEE166" s="49"/>
      <c r="XEF166" s="49"/>
      <c r="XEG166" s="49"/>
      <c r="XEH166" s="49"/>
      <c r="XEI166" s="49"/>
      <c r="XEJ166" s="49"/>
      <c r="XEK166" s="49"/>
      <c r="XEL166" s="49"/>
      <c r="XEM166" s="49"/>
      <c r="XEN166" s="49"/>
      <c r="XEO166" s="49"/>
      <c r="XEP166" s="49"/>
      <c r="XEQ166" s="49"/>
      <c r="XER166" s="49"/>
      <c r="XES166" s="49"/>
      <c r="XET166" s="49"/>
      <c r="XEU166" s="49"/>
      <c r="XEV166" s="49"/>
      <c r="XEW166" s="49"/>
      <c r="XEX166" s="49"/>
      <c r="XEY166" s="49"/>
      <c r="XEZ166" s="49"/>
      <c r="XFA166" s="49"/>
      <c r="XFB166" s="49"/>
      <c r="XFC166" s="49"/>
      <c r="XFD166" s="49"/>
    </row>
    <row r="167" s="15" customFormat="1" customHeight="1" spans="1:16384">
      <c r="A167" s="27"/>
      <c r="B167" s="28"/>
      <c r="C167" s="28"/>
      <c r="D167" s="28"/>
      <c r="E167" s="28"/>
      <c r="F167" s="28"/>
      <c r="G167" s="28"/>
      <c r="H167" s="28"/>
      <c r="I167" s="28"/>
      <c r="J167" s="36"/>
      <c r="K167" s="39" t="str">
        <f ca="1">IF(A166="","",IF(MOD(ROW(),3)=1,"上午",IF(MOD(ROW(),3)=2,"下午","加班")))</f>
        <v/>
      </c>
      <c r="L167" s="40"/>
      <c r="M167" s="40"/>
      <c r="N167" s="40"/>
      <c r="O167" s="40"/>
      <c r="P167" s="40"/>
      <c r="Q167" s="40"/>
      <c r="R167" s="40"/>
      <c r="S167" s="40"/>
      <c r="T167" s="40"/>
      <c r="U167" s="40"/>
      <c r="V167" s="40"/>
      <c r="W167" s="40"/>
      <c r="X167" s="40"/>
      <c r="Y167" s="40"/>
      <c r="Z167" s="40"/>
      <c r="AA167" s="40"/>
      <c r="AB167" s="40"/>
      <c r="AC167" s="40"/>
      <c r="AD167" s="40"/>
      <c r="AE167" s="40"/>
      <c r="AF167" s="40"/>
      <c r="AG167" s="40"/>
      <c r="AH167" s="40"/>
      <c r="AI167" s="40"/>
      <c r="AJ167" s="40"/>
      <c r="AK167" s="40"/>
      <c r="AL167" s="40"/>
      <c r="AM167" s="40"/>
      <c r="AN167" s="40"/>
      <c r="AO167" s="40"/>
      <c r="AP167" s="47"/>
      <c r="XED167" s="49"/>
      <c r="XEE167" s="49"/>
      <c r="XEF167" s="49"/>
      <c r="XEG167" s="49"/>
      <c r="XEH167" s="49"/>
      <c r="XEI167" s="49"/>
      <c r="XEJ167" s="49"/>
      <c r="XEK167" s="49"/>
      <c r="XEL167" s="49"/>
      <c r="XEM167" s="49"/>
      <c r="XEN167" s="49"/>
      <c r="XEO167" s="49"/>
      <c r="XEP167" s="49"/>
      <c r="XEQ167" s="49"/>
      <c r="XER167" s="49"/>
      <c r="XES167" s="49"/>
      <c r="XET167" s="49"/>
      <c r="XEU167" s="49"/>
      <c r="XEV167" s="49"/>
      <c r="XEW167" s="49"/>
      <c r="XEX167" s="49"/>
      <c r="XEY167" s="49"/>
      <c r="XEZ167" s="49"/>
      <c r="XFA167" s="49"/>
      <c r="XFB167" s="49"/>
      <c r="XFC167" s="49"/>
      <c r="XFD167" s="49"/>
    </row>
    <row r="168" s="15" customFormat="1" customHeight="1" spans="1:16384">
      <c r="A168" s="27"/>
      <c r="B168" s="28"/>
      <c r="C168" s="28"/>
      <c r="D168" s="28"/>
      <c r="E168" s="28"/>
      <c r="F168" s="28"/>
      <c r="G168" s="28"/>
      <c r="H168" s="28"/>
      <c r="I168" s="28"/>
      <c r="J168" s="36"/>
      <c r="K168" s="41" t="str">
        <f ca="1">IF(A166="","",IF(MOD(ROW(),3)=1,"上午",IF(MOD(ROW(),3)=2,"下午","加班")))</f>
        <v/>
      </c>
      <c r="L168" s="42"/>
      <c r="M168" s="42"/>
      <c r="N168" s="42"/>
      <c r="O168" s="42"/>
      <c r="P168" s="42"/>
      <c r="Q168" s="42"/>
      <c r="R168" s="42"/>
      <c r="S168" s="42"/>
      <c r="T168" s="42"/>
      <c r="U168" s="42"/>
      <c r="V168" s="42"/>
      <c r="W168" s="42"/>
      <c r="X168" s="42"/>
      <c r="Y168" s="42"/>
      <c r="Z168" s="42"/>
      <c r="AA168" s="42"/>
      <c r="AB168" s="42"/>
      <c r="AC168" s="42"/>
      <c r="AD168" s="42"/>
      <c r="AE168" s="42"/>
      <c r="AF168" s="42"/>
      <c r="AG168" s="42"/>
      <c r="AH168" s="42"/>
      <c r="AI168" s="42"/>
      <c r="AJ168" s="42"/>
      <c r="AK168" s="42"/>
      <c r="AL168" s="42"/>
      <c r="AM168" s="42"/>
      <c r="AN168" s="42"/>
      <c r="AO168" s="42"/>
      <c r="AP168" s="48"/>
      <c r="XED168" s="49"/>
      <c r="XEE168" s="49"/>
      <c r="XEF168" s="49"/>
      <c r="XEG168" s="49"/>
      <c r="XEH168" s="49"/>
      <c r="XEI168" s="49"/>
      <c r="XEJ168" s="49"/>
      <c r="XEK168" s="49"/>
      <c r="XEL168" s="49"/>
      <c r="XEM168" s="49"/>
      <c r="XEN168" s="49"/>
      <c r="XEO168" s="49"/>
      <c r="XEP168" s="49"/>
      <c r="XEQ168" s="49"/>
      <c r="XER168" s="49"/>
      <c r="XES168" s="49"/>
      <c r="XET168" s="49"/>
      <c r="XEU168" s="49"/>
      <c r="XEV168" s="49"/>
      <c r="XEW168" s="49"/>
      <c r="XEX168" s="49"/>
      <c r="XEY168" s="49"/>
      <c r="XEZ168" s="49"/>
      <c r="XFA168" s="49"/>
      <c r="XFB168" s="49"/>
      <c r="XFC168" s="49"/>
      <c r="XFD168" s="49"/>
    </row>
    <row r="169" s="15" customFormat="1" customHeight="1" spans="1:16384">
      <c r="A169" s="27" t="str">
        <f ca="1">IF(B169=0,"",COUNTA($B$3:$B168))</f>
        <v/>
      </c>
      <c r="B169" s="28">
        <f ca="1">INDIRECT("员工信息表!B"&amp;COUNTA($B$3:$B168)+2)</f>
        <v>0</v>
      </c>
      <c r="C169" s="28"/>
      <c r="D169" s="28">
        <f>(COUNTIF($L169:$AP169,"出勤")+COUNTIF($L170:$AP170,"出勤"))*0.5</f>
        <v>0</v>
      </c>
      <c r="E169" s="28">
        <f>(COUNTIF($L169:$AP169,"事假")+COUNTIF($L170:$AP170,"事假"))*0.5</f>
        <v>0</v>
      </c>
      <c r="F169" s="28">
        <f>(COUNTIF($L169:$AP169,"病假")+COUNTIF($L170:$AP170,"病假"))*0.5</f>
        <v>0</v>
      </c>
      <c r="G169" s="28">
        <f>(COUNTIF($L169:$AP169,"休假")+COUNTIF($L170:$AP170,"休假"))*0.5</f>
        <v>0</v>
      </c>
      <c r="H169" s="28">
        <f>(COUNTIF($L169:$AP169,"缺勤")+COUNTIF($L170:$AP170,"缺勤"))*0.5</f>
        <v>0</v>
      </c>
      <c r="I169" s="28">
        <f>(COUNTIF($L169:$AP169,"放假")+COUNTIF($L170:$AP170,"放假"))*0.5</f>
        <v>0</v>
      </c>
      <c r="J169" s="36">
        <f>(SUM(L171:AP171))/$AO$2</f>
        <v>0</v>
      </c>
      <c r="K169" s="37" t="str">
        <f ca="1">IF(A169="","",IF(MOD(ROW(),3)=1,"上午",IF(MOD(ROW(),3)=2,"下午","加班")))</f>
        <v/>
      </c>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c r="AL169" s="38"/>
      <c r="AM169" s="38"/>
      <c r="AN169" s="38"/>
      <c r="AO169" s="38"/>
      <c r="AP169" s="46"/>
      <c r="XED169" s="49"/>
      <c r="XEE169" s="49"/>
      <c r="XEF169" s="49"/>
      <c r="XEG169" s="49"/>
      <c r="XEH169" s="49"/>
      <c r="XEI169" s="49"/>
      <c r="XEJ169" s="49"/>
      <c r="XEK169" s="49"/>
      <c r="XEL169" s="49"/>
      <c r="XEM169" s="49"/>
      <c r="XEN169" s="49"/>
      <c r="XEO169" s="49"/>
      <c r="XEP169" s="49"/>
      <c r="XEQ169" s="49"/>
      <c r="XER169" s="49"/>
      <c r="XES169" s="49"/>
      <c r="XET169" s="49"/>
      <c r="XEU169" s="49"/>
      <c r="XEV169" s="49"/>
      <c r="XEW169" s="49"/>
      <c r="XEX169" s="49"/>
      <c r="XEY169" s="49"/>
      <c r="XEZ169" s="49"/>
      <c r="XFA169" s="49"/>
      <c r="XFB169" s="49"/>
      <c r="XFC169" s="49"/>
      <c r="XFD169" s="49"/>
    </row>
    <row r="170" s="15" customFormat="1" customHeight="1" spans="1:16384">
      <c r="A170" s="27"/>
      <c r="B170" s="28"/>
      <c r="C170" s="28"/>
      <c r="D170" s="28"/>
      <c r="E170" s="28"/>
      <c r="F170" s="28"/>
      <c r="G170" s="28"/>
      <c r="H170" s="28"/>
      <c r="I170" s="28"/>
      <c r="J170" s="36"/>
      <c r="K170" s="39" t="str">
        <f ca="1">IF(A169="","",IF(MOD(ROW(),3)=1,"上午",IF(MOD(ROW(),3)=2,"下午","加班")))</f>
        <v/>
      </c>
      <c r="L170" s="40"/>
      <c r="M170" s="40"/>
      <c r="N170" s="40"/>
      <c r="O170" s="40"/>
      <c r="P170" s="40"/>
      <c r="Q170" s="40"/>
      <c r="R170" s="40"/>
      <c r="S170" s="40"/>
      <c r="T170" s="40"/>
      <c r="U170" s="40"/>
      <c r="V170" s="40"/>
      <c r="W170" s="40"/>
      <c r="X170" s="40"/>
      <c r="Y170" s="40"/>
      <c r="Z170" s="40"/>
      <c r="AA170" s="40"/>
      <c r="AB170" s="40"/>
      <c r="AC170" s="40"/>
      <c r="AD170" s="40"/>
      <c r="AE170" s="40"/>
      <c r="AF170" s="40"/>
      <c r="AG170" s="40"/>
      <c r="AH170" s="40"/>
      <c r="AI170" s="40"/>
      <c r="AJ170" s="40"/>
      <c r="AK170" s="40"/>
      <c r="AL170" s="40"/>
      <c r="AM170" s="40"/>
      <c r="AN170" s="40"/>
      <c r="AO170" s="40"/>
      <c r="AP170" s="47"/>
      <c r="XED170" s="49"/>
      <c r="XEE170" s="49"/>
      <c r="XEF170" s="49"/>
      <c r="XEG170" s="49"/>
      <c r="XEH170" s="49"/>
      <c r="XEI170" s="49"/>
      <c r="XEJ170" s="49"/>
      <c r="XEK170" s="49"/>
      <c r="XEL170" s="49"/>
      <c r="XEM170" s="49"/>
      <c r="XEN170" s="49"/>
      <c r="XEO170" s="49"/>
      <c r="XEP170" s="49"/>
      <c r="XEQ170" s="49"/>
      <c r="XER170" s="49"/>
      <c r="XES170" s="49"/>
      <c r="XET170" s="49"/>
      <c r="XEU170" s="49"/>
      <c r="XEV170" s="49"/>
      <c r="XEW170" s="49"/>
      <c r="XEX170" s="49"/>
      <c r="XEY170" s="49"/>
      <c r="XEZ170" s="49"/>
      <c r="XFA170" s="49"/>
      <c r="XFB170" s="49"/>
      <c r="XFC170" s="49"/>
      <c r="XFD170" s="49"/>
    </row>
    <row r="171" s="15" customFormat="1" customHeight="1" spans="1:16384">
      <c r="A171" s="27"/>
      <c r="B171" s="28"/>
      <c r="C171" s="28"/>
      <c r="D171" s="28"/>
      <c r="E171" s="28"/>
      <c r="F171" s="28"/>
      <c r="G171" s="28"/>
      <c r="H171" s="28"/>
      <c r="I171" s="28"/>
      <c r="J171" s="36"/>
      <c r="K171" s="41" t="str">
        <f ca="1">IF(A169="","",IF(MOD(ROW(),3)=1,"上午",IF(MOD(ROW(),3)=2,"下午","加班")))</f>
        <v/>
      </c>
      <c r="L171" s="42"/>
      <c r="M171" s="42"/>
      <c r="N171" s="42"/>
      <c r="O171" s="42"/>
      <c r="P171" s="42"/>
      <c r="Q171" s="42"/>
      <c r="R171" s="42"/>
      <c r="S171" s="42"/>
      <c r="T171" s="42"/>
      <c r="U171" s="42"/>
      <c r="V171" s="42"/>
      <c r="W171" s="42"/>
      <c r="X171" s="42"/>
      <c r="Y171" s="42"/>
      <c r="Z171" s="42"/>
      <c r="AA171" s="42"/>
      <c r="AB171" s="42"/>
      <c r="AC171" s="42"/>
      <c r="AD171" s="42"/>
      <c r="AE171" s="42"/>
      <c r="AF171" s="42"/>
      <c r="AG171" s="42"/>
      <c r="AH171" s="42"/>
      <c r="AI171" s="42"/>
      <c r="AJ171" s="42"/>
      <c r="AK171" s="42"/>
      <c r="AL171" s="42"/>
      <c r="AM171" s="42"/>
      <c r="AN171" s="42"/>
      <c r="AO171" s="42"/>
      <c r="AP171" s="48"/>
      <c r="XED171" s="49"/>
      <c r="XEE171" s="49"/>
      <c r="XEF171" s="49"/>
      <c r="XEG171" s="49"/>
      <c r="XEH171" s="49"/>
      <c r="XEI171" s="49"/>
      <c r="XEJ171" s="49"/>
      <c r="XEK171" s="49"/>
      <c r="XEL171" s="49"/>
      <c r="XEM171" s="49"/>
      <c r="XEN171" s="49"/>
      <c r="XEO171" s="49"/>
      <c r="XEP171" s="49"/>
      <c r="XEQ171" s="49"/>
      <c r="XER171" s="49"/>
      <c r="XES171" s="49"/>
      <c r="XET171" s="49"/>
      <c r="XEU171" s="49"/>
      <c r="XEV171" s="49"/>
      <c r="XEW171" s="49"/>
      <c r="XEX171" s="49"/>
      <c r="XEY171" s="49"/>
      <c r="XEZ171" s="49"/>
      <c r="XFA171" s="49"/>
      <c r="XFB171" s="49"/>
      <c r="XFC171" s="49"/>
      <c r="XFD171" s="49"/>
    </row>
    <row r="172" s="15" customFormat="1" customHeight="1" spans="1:16384">
      <c r="A172" s="27" t="str">
        <f ca="1">IF(B172=0,"",COUNTA($B$3:$B171))</f>
        <v/>
      </c>
      <c r="B172" s="28">
        <f ca="1">INDIRECT("员工信息表!B"&amp;COUNTA($B$3:$B171)+2)</f>
        <v>0</v>
      </c>
      <c r="C172" s="28"/>
      <c r="D172" s="28">
        <f>(COUNTIF($L172:$AP172,"出勤")+COUNTIF($L173:$AP173,"出勤"))*0.5</f>
        <v>0</v>
      </c>
      <c r="E172" s="28">
        <f>(COUNTIF($L172:$AP172,"事假")+COUNTIF($L173:$AP173,"事假"))*0.5</f>
        <v>0</v>
      </c>
      <c r="F172" s="28">
        <f>(COUNTIF($L172:$AP172,"病假")+COUNTIF($L173:$AP173,"病假"))*0.5</f>
        <v>0</v>
      </c>
      <c r="G172" s="28">
        <f>(COUNTIF($L172:$AP172,"休假")+COUNTIF($L173:$AP173,"休假"))*0.5</f>
        <v>0</v>
      </c>
      <c r="H172" s="28">
        <f>(COUNTIF($L172:$AP172,"缺勤")+COUNTIF($L173:$AP173,"缺勤"))*0.5</f>
        <v>0</v>
      </c>
      <c r="I172" s="28">
        <f>(COUNTIF($L172:$AP172,"放假")+COUNTIF($L173:$AP173,"放假"))*0.5</f>
        <v>0</v>
      </c>
      <c r="J172" s="36">
        <f>(SUM(L174:AP174))/$AO$2</f>
        <v>0</v>
      </c>
      <c r="K172" s="37" t="str">
        <f ca="1">IF(A172="","",IF(MOD(ROW(),3)=1,"上午",IF(MOD(ROW(),3)=2,"下午","加班")))</f>
        <v/>
      </c>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c r="AL172" s="38"/>
      <c r="AM172" s="38"/>
      <c r="AN172" s="38"/>
      <c r="AO172" s="38"/>
      <c r="AP172" s="46"/>
      <c r="XED172" s="49"/>
      <c r="XEE172" s="49"/>
      <c r="XEF172" s="49"/>
      <c r="XEG172" s="49"/>
      <c r="XEH172" s="49"/>
      <c r="XEI172" s="49"/>
      <c r="XEJ172" s="49"/>
      <c r="XEK172" s="49"/>
      <c r="XEL172" s="49"/>
      <c r="XEM172" s="49"/>
      <c r="XEN172" s="49"/>
      <c r="XEO172" s="49"/>
      <c r="XEP172" s="49"/>
      <c r="XEQ172" s="49"/>
      <c r="XER172" s="49"/>
      <c r="XES172" s="49"/>
      <c r="XET172" s="49"/>
      <c r="XEU172" s="49"/>
      <c r="XEV172" s="49"/>
      <c r="XEW172" s="49"/>
      <c r="XEX172" s="49"/>
      <c r="XEY172" s="49"/>
      <c r="XEZ172" s="49"/>
      <c r="XFA172" s="49"/>
      <c r="XFB172" s="49"/>
      <c r="XFC172" s="49"/>
      <c r="XFD172" s="49"/>
    </row>
    <row r="173" s="15" customFormat="1" customHeight="1" spans="1:16384">
      <c r="A173" s="27"/>
      <c r="B173" s="28"/>
      <c r="C173" s="28"/>
      <c r="D173" s="28"/>
      <c r="E173" s="28"/>
      <c r="F173" s="28"/>
      <c r="G173" s="28"/>
      <c r="H173" s="28"/>
      <c r="I173" s="28"/>
      <c r="J173" s="36"/>
      <c r="K173" s="39" t="str">
        <f ca="1">IF(A172="","",IF(MOD(ROW(),3)=1,"上午",IF(MOD(ROW(),3)=2,"下午","加班")))</f>
        <v/>
      </c>
      <c r="L173" s="40"/>
      <c r="M173" s="40"/>
      <c r="N173" s="40"/>
      <c r="O173" s="40"/>
      <c r="P173" s="40"/>
      <c r="Q173" s="40"/>
      <c r="R173" s="40"/>
      <c r="S173" s="40"/>
      <c r="T173" s="40"/>
      <c r="U173" s="40"/>
      <c r="V173" s="40"/>
      <c r="W173" s="40"/>
      <c r="X173" s="40"/>
      <c r="Y173" s="40"/>
      <c r="Z173" s="40"/>
      <c r="AA173" s="40"/>
      <c r="AB173" s="40"/>
      <c r="AC173" s="40"/>
      <c r="AD173" s="40"/>
      <c r="AE173" s="40"/>
      <c r="AF173" s="40"/>
      <c r="AG173" s="40"/>
      <c r="AH173" s="40"/>
      <c r="AI173" s="40"/>
      <c r="AJ173" s="40"/>
      <c r="AK173" s="40"/>
      <c r="AL173" s="40"/>
      <c r="AM173" s="40"/>
      <c r="AN173" s="40"/>
      <c r="AO173" s="40"/>
      <c r="AP173" s="47"/>
      <c r="XED173" s="49"/>
      <c r="XEE173" s="49"/>
      <c r="XEF173" s="49"/>
      <c r="XEG173" s="49"/>
      <c r="XEH173" s="49"/>
      <c r="XEI173" s="49"/>
      <c r="XEJ173" s="49"/>
      <c r="XEK173" s="49"/>
      <c r="XEL173" s="49"/>
      <c r="XEM173" s="49"/>
      <c r="XEN173" s="49"/>
      <c r="XEO173" s="49"/>
      <c r="XEP173" s="49"/>
      <c r="XEQ173" s="49"/>
      <c r="XER173" s="49"/>
      <c r="XES173" s="49"/>
      <c r="XET173" s="49"/>
      <c r="XEU173" s="49"/>
      <c r="XEV173" s="49"/>
      <c r="XEW173" s="49"/>
      <c r="XEX173" s="49"/>
      <c r="XEY173" s="49"/>
      <c r="XEZ173" s="49"/>
      <c r="XFA173" s="49"/>
      <c r="XFB173" s="49"/>
      <c r="XFC173" s="49"/>
      <c r="XFD173" s="49"/>
    </row>
    <row r="174" s="15" customFormat="1" customHeight="1" spans="1:16384">
      <c r="A174" s="27"/>
      <c r="B174" s="28"/>
      <c r="C174" s="28"/>
      <c r="D174" s="28"/>
      <c r="E174" s="28"/>
      <c r="F174" s="28"/>
      <c r="G174" s="28"/>
      <c r="H174" s="28"/>
      <c r="I174" s="28"/>
      <c r="J174" s="36"/>
      <c r="K174" s="41" t="str">
        <f ca="1">IF(A172="","",IF(MOD(ROW(),3)=1,"上午",IF(MOD(ROW(),3)=2,"下午","加班")))</f>
        <v/>
      </c>
      <c r="L174" s="42"/>
      <c r="M174" s="42"/>
      <c r="N174" s="42"/>
      <c r="O174" s="42"/>
      <c r="P174" s="42"/>
      <c r="Q174" s="42"/>
      <c r="R174" s="42"/>
      <c r="S174" s="42"/>
      <c r="T174" s="42"/>
      <c r="U174" s="42"/>
      <c r="V174" s="42"/>
      <c r="W174" s="42"/>
      <c r="X174" s="42"/>
      <c r="Y174" s="42"/>
      <c r="Z174" s="42"/>
      <c r="AA174" s="42"/>
      <c r="AB174" s="42"/>
      <c r="AC174" s="42"/>
      <c r="AD174" s="42"/>
      <c r="AE174" s="42"/>
      <c r="AF174" s="42"/>
      <c r="AG174" s="42"/>
      <c r="AH174" s="42"/>
      <c r="AI174" s="42"/>
      <c r="AJ174" s="42"/>
      <c r="AK174" s="42"/>
      <c r="AL174" s="42"/>
      <c r="AM174" s="42"/>
      <c r="AN174" s="42"/>
      <c r="AO174" s="42"/>
      <c r="AP174" s="48"/>
      <c r="XED174" s="49"/>
      <c r="XEE174" s="49"/>
      <c r="XEF174" s="49"/>
      <c r="XEG174" s="49"/>
      <c r="XEH174" s="49"/>
      <c r="XEI174" s="49"/>
      <c r="XEJ174" s="49"/>
      <c r="XEK174" s="49"/>
      <c r="XEL174" s="49"/>
      <c r="XEM174" s="49"/>
      <c r="XEN174" s="49"/>
      <c r="XEO174" s="49"/>
      <c r="XEP174" s="49"/>
      <c r="XEQ174" s="49"/>
      <c r="XER174" s="49"/>
      <c r="XES174" s="49"/>
      <c r="XET174" s="49"/>
      <c r="XEU174" s="49"/>
      <c r="XEV174" s="49"/>
      <c r="XEW174" s="49"/>
      <c r="XEX174" s="49"/>
      <c r="XEY174" s="49"/>
      <c r="XEZ174" s="49"/>
      <c r="XFA174" s="49"/>
      <c r="XFB174" s="49"/>
      <c r="XFC174" s="49"/>
      <c r="XFD174" s="49"/>
    </row>
    <row r="175" s="15" customFormat="1" customHeight="1" spans="1:16384">
      <c r="A175" s="27" t="str">
        <f ca="1">IF(B175=0,"",COUNTA($B$3:$B174))</f>
        <v/>
      </c>
      <c r="B175" s="28">
        <f ca="1">INDIRECT("员工信息表!B"&amp;COUNTA($B$3:$B174)+2)</f>
        <v>0</v>
      </c>
      <c r="C175" s="28"/>
      <c r="D175" s="28">
        <f>(COUNTIF($L175:$AP175,"出勤")+COUNTIF($L176:$AP176,"出勤"))*0.5</f>
        <v>0</v>
      </c>
      <c r="E175" s="28">
        <f>(COUNTIF($L175:$AP175,"事假")+COUNTIF($L176:$AP176,"事假"))*0.5</f>
        <v>0</v>
      </c>
      <c r="F175" s="28">
        <f>(COUNTIF($L175:$AP175,"病假")+COUNTIF($L176:$AP176,"病假"))*0.5</f>
        <v>0</v>
      </c>
      <c r="G175" s="28">
        <f>(COUNTIF($L175:$AP175,"休假")+COUNTIF($L176:$AP176,"休假"))*0.5</f>
        <v>0</v>
      </c>
      <c r="H175" s="28">
        <f>(COUNTIF($L175:$AP175,"缺勤")+COUNTIF($L176:$AP176,"缺勤"))*0.5</f>
        <v>0</v>
      </c>
      <c r="I175" s="28">
        <f>(COUNTIF($L175:$AP175,"放假")+COUNTIF($L176:$AP176,"放假"))*0.5</f>
        <v>0</v>
      </c>
      <c r="J175" s="36">
        <f>(SUM(L177:AP177))/$AO$2</f>
        <v>0</v>
      </c>
      <c r="K175" s="37" t="str">
        <f ca="1">IF(A175="","",IF(MOD(ROW(),3)=1,"上午",IF(MOD(ROW(),3)=2,"下午","加班")))</f>
        <v/>
      </c>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c r="AL175" s="38"/>
      <c r="AM175" s="38"/>
      <c r="AN175" s="38"/>
      <c r="AO175" s="38"/>
      <c r="AP175" s="46"/>
      <c r="XED175" s="49"/>
      <c r="XEE175" s="49"/>
      <c r="XEF175" s="49"/>
      <c r="XEG175" s="49"/>
      <c r="XEH175" s="49"/>
      <c r="XEI175" s="49"/>
      <c r="XEJ175" s="49"/>
      <c r="XEK175" s="49"/>
      <c r="XEL175" s="49"/>
      <c r="XEM175" s="49"/>
      <c r="XEN175" s="49"/>
      <c r="XEO175" s="49"/>
      <c r="XEP175" s="49"/>
      <c r="XEQ175" s="49"/>
      <c r="XER175" s="49"/>
      <c r="XES175" s="49"/>
      <c r="XET175" s="49"/>
      <c r="XEU175" s="49"/>
      <c r="XEV175" s="49"/>
      <c r="XEW175" s="49"/>
      <c r="XEX175" s="49"/>
      <c r="XEY175" s="49"/>
      <c r="XEZ175" s="49"/>
      <c r="XFA175" s="49"/>
      <c r="XFB175" s="49"/>
      <c r="XFC175" s="49"/>
      <c r="XFD175" s="49"/>
    </row>
    <row r="176" s="15" customFormat="1" customHeight="1" spans="1:16384">
      <c r="A176" s="27"/>
      <c r="B176" s="28"/>
      <c r="C176" s="28"/>
      <c r="D176" s="28"/>
      <c r="E176" s="28"/>
      <c r="F176" s="28"/>
      <c r="G176" s="28"/>
      <c r="H176" s="28"/>
      <c r="I176" s="28"/>
      <c r="J176" s="36"/>
      <c r="K176" s="39" t="str">
        <f ca="1">IF(A175="","",IF(MOD(ROW(),3)=1,"上午",IF(MOD(ROW(),3)=2,"下午","加班")))</f>
        <v/>
      </c>
      <c r="L176" s="40"/>
      <c r="M176" s="40"/>
      <c r="N176" s="40"/>
      <c r="O176" s="40"/>
      <c r="P176" s="40"/>
      <c r="Q176" s="40"/>
      <c r="R176" s="40"/>
      <c r="S176" s="40"/>
      <c r="T176" s="40"/>
      <c r="U176" s="40"/>
      <c r="V176" s="40"/>
      <c r="W176" s="40"/>
      <c r="X176" s="40"/>
      <c r="Y176" s="40"/>
      <c r="Z176" s="40"/>
      <c r="AA176" s="40"/>
      <c r="AB176" s="40"/>
      <c r="AC176" s="40"/>
      <c r="AD176" s="40"/>
      <c r="AE176" s="40"/>
      <c r="AF176" s="40"/>
      <c r="AG176" s="40"/>
      <c r="AH176" s="40"/>
      <c r="AI176" s="40"/>
      <c r="AJ176" s="40"/>
      <c r="AK176" s="40"/>
      <c r="AL176" s="40"/>
      <c r="AM176" s="40"/>
      <c r="AN176" s="40"/>
      <c r="AO176" s="40"/>
      <c r="AP176" s="47"/>
      <c r="XED176" s="49"/>
      <c r="XEE176" s="49"/>
      <c r="XEF176" s="49"/>
      <c r="XEG176" s="49"/>
      <c r="XEH176" s="49"/>
      <c r="XEI176" s="49"/>
      <c r="XEJ176" s="49"/>
      <c r="XEK176" s="49"/>
      <c r="XEL176" s="49"/>
      <c r="XEM176" s="49"/>
      <c r="XEN176" s="49"/>
      <c r="XEO176" s="49"/>
      <c r="XEP176" s="49"/>
      <c r="XEQ176" s="49"/>
      <c r="XER176" s="49"/>
      <c r="XES176" s="49"/>
      <c r="XET176" s="49"/>
      <c r="XEU176" s="49"/>
      <c r="XEV176" s="49"/>
      <c r="XEW176" s="49"/>
      <c r="XEX176" s="49"/>
      <c r="XEY176" s="49"/>
      <c r="XEZ176" s="49"/>
      <c r="XFA176" s="49"/>
      <c r="XFB176" s="49"/>
      <c r="XFC176" s="49"/>
      <c r="XFD176" s="49"/>
    </row>
    <row r="177" s="15" customFormat="1" customHeight="1" spans="1:16384">
      <c r="A177" s="27"/>
      <c r="B177" s="28"/>
      <c r="C177" s="28"/>
      <c r="D177" s="28"/>
      <c r="E177" s="28"/>
      <c r="F177" s="28"/>
      <c r="G177" s="28"/>
      <c r="H177" s="28"/>
      <c r="I177" s="28"/>
      <c r="J177" s="36"/>
      <c r="K177" s="41" t="str">
        <f ca="1">IF(A175="","",IF(MOD(ROW(),3)=1,"上午",IF(MOD(ROW(),3)=2,"下午","加班")))</f>
        <v/>
      </c>
      <c r="L177" s="42"/>
      <c r="M177" s="42"/>
      <c r="N177" s="42"/>
      <c r="O177" s="42"/>
      <c r="P177" s="42"/>
      <c r="Q177" s="42"/>
      <c r="R177" s="42"/>
      <c r="S177" s="42"/>
      <c r="T177" s="42"/>
      <c r="U177" s="42"/>
      <c r="V177" s="42"/>
      <c r="W177" s="42"/>
      <c r="X177" s="42"/>
      <c r="Y177" s="42"/>
      <c r="Z177" s="42"/>
      <c r="AA177" s="42"/>
      <c r="AB177" s="42"/>
      <c r="AC177" s="42"/>
      <c r="AD177" s="42"/>
      <c r="AE177" s="42"/>
      <c r="AF177" s="42"/>
      <c r="AG177" s="42"/>
      <c r="AH177" s="42"/>
      <c r="AI177" s="42"/>
      <c r="AJ177" s="42"/>
      <c r="AK177" s="42"/>
      <c r="AL177" s="42"/>
      <c r="AM177" s="42"/>
      <c r="AN177" s="42"/>
      <c r="AO177" s="42"/>
      <c r="AP177" s="48"/>
      <c r="XED177" s="49"/>
      <c r="XEE177" s="49"/>
      <c r="XEF177" s="49"/>
      <c r="XEG177" s="49"/>
      <c r="XEH177" s="49"/>
      <c r="XEI177" s="49"/>
      <c r="XEJ177" s="49"/>
      <c r="XEK177" s="49"/>
      <c r="XEL177" s="49"/>
      <c r="XEM177" s="49"/>
      <c r="XEN177" s="49"/>
      <c r="XEO177" s="49"/>
      <c r="XEP177" s="49"/>
      <c r="XEQ177" s="49"/>
      <c r="XER177" s="49"/>
      <c r="XES177" s="49"/>
      <c r="XET177" s="49"/>
      <c r="XEU177" s="49"/>
      <c r="XEV177" s="49"/>
      <c r="XEW177" s="49"/>
      <c r="XEX177" s="49"/>
      <c r="XEY177" s="49"/>
      <c r="XEZ177" s="49"/>
      <c r="XFA177" s="49"/>
      <c r="XFB177" s="49"/>
      <c r="XFC177" s="49"/>
      <c r="XFD177" s="49"/>
    </row>
    <row r="178" s="15" customFormat="1" customHeight="1" spans="1:16384">
      <c r="A178" s="27" t="str">
        <f ca="1">IF(B178=0,"",COUNTA($B$3:$B177))</f>
        <v/>
      </c>
      <c r="B178" s="28">
        <f ca="1">INDIRECT("员工信息表!B"&amp;COUNTA($B$3:$B177)+2)</f>
        <v>0</v>
      </c>
      <c r="C178" s="28"/>
      <c r="D178" s="28">
        <f>(COUNTIF($L178:$AP178,"出勤")+COUNTIF($L179:$AP179,"出勤"))*0.5</f>
        <v>0</v>
      </c>
      <c r="E178" s="28">
        <f>(COUNTIF($L178:$AP178,"事假")+COUNTIF($L179:$AP179,"事假"))*0.5</f>
        <v>0</v>
      </c>
      <c r="F178" s="28">
        <f>(COUNTIF($L178:$AP178,"病假")+COUNTIF($L179:$AP179,"病假"))*0.5</f>
        <v>0</v>
      </c>
      <c r="G178" s="28">
        <f>(COUNTIF($L178:$AP178,"休假")+COUNTIF($L179:$AP179,"休假"))*0.5</f>
        <v>0</v>
      </c>
      <c r="H178" s="28">
        <f>(COUNTIF($L178:$AP178,"缺勤")+COUNTIF($L179:$AP179,"缺勤"))*0.5</f>
        <v>0</v>
      </c>
      <c r="I178" s="28">
        <f>(COUNTIF($L178:$AP178,"放假")+COUNTIF($L179:$AP179,"放假"))*0.5</f>
        <v>0</v>
      </c>
      <c r="J178" s="36">
        <f>(SUM(L180:AP180))/$AO$2</f>
        <v>0</v>
      </c>
      <c r="K178" s="37" t="str">
        <f ca="1">IF(A178="","",IF(MOD(ROW(),3)=1,"上午",IF(MOD(ROW(),3)=2,"下午","加班")))</f>
        <v/>
      </c>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c r="AL178" s="38"/>
      <c r="AM178" s="38"/>
      <c r="AN178" s="38"/>
      <c r="AO178" s="38"/>
      <c r="AP178" s="46"/>
      <c r="XED178" s="49"/>
      <c r="XEE178" s="49"/>
      <c r="XEF178" s="49"/>
      <c r="XEG178" s="49"/>
      <c r="XEH178" s="49"/>
      <c r="XEI178" s="49"/>
      <c r="XEJ178" s="49"/>
      <c r="XEK178" s="49"/>
      <c r="XEL178" s="49"/>
      <c r="XEM178" s="49"/>
      <c r="XEN178" s="49"/>
      <c r="XEO178" s="49"/>
      <c r="XEP178" s="49"/>
      <c r="XEQ178" s="49"/>
      <c r="XER178" s="49"/>
      <c r="XES178" s="49"/>
      <c r="XET178" s="49"/>
      <c r="XEU178" s="49"/>
      <c r="XEV178" s="49"/>
      <c r="XEW178" s="49"/>
      <c r="XEX178" s="49"/>
      <c r="XEY178" s="49"/>
      <c r="XEZ178" s="49"/>
      <c r="XFA178" s="49"/>
      <c r="XFB178" s="49"/>
      <c r="XFC178" s="49"/>
      <c r="XFD178" s="49"/>
    </row>
    <row r="179" s="15" customFormat="1" customHeight="1" spans="1:16384">
      <c r="A179" s="27"/>
      <c r="B179" s="28"/>
      <c r="C179" s="28"/>
      <c r="D179" s="28"/>
      <c r="E179" s="28"/>
      <c r="F179" s="28"/>
      <c r="G179" s="28"/>
      <c r="H179" s="28"/>
      <c r="I179" s="28"/>
      <c r="J179" s="36"/>
      <c r="K179" s="39" t="str">
        <f ca="1">IF(A178="","",IF(MOD(ROW(),3)=1,"上午",IF(MOD(ROW(),3)=2,"下午","加班")))</f>
        <v/>
      </c>
      <c r="L179" s="40"/>
      <c r="M179" s="40"/>
      <c r="N179" s="40"/>
      <c r="O179" s="40"/>
      <c r="P179" s="40"/>
      <c r="Q179" s="40"/>
      <c r="R179" s="40"/>
      <c r="S179" s="40"/>
      <c r="T179" s="40"/>
      <c r="U179" s="40"/>
      <c r="V179" s="40"/>
      <c r="W179" s="40"/>
      <c r="X179" s="40"/>
      <c r="Y179" s="40"/>
      <c r="Z179" s="40"/>
      <c r="AA179" s="40"/>
      <c r="AB179" s="40"/>
      <c r="AC179" s="40"/>
      <c r="AD179" s="40"/>
      <c r="AE179" s="40"/>
      <c r="AF179" s="40"/>
      <c r="AG179" s="40"/>
      <c r="AH179" s="40"/>
      <c r="AI179" s="40"/>
      <c r="AJ179" s="40"/>
      <c r="AK179" s="40"/>
      <c r="AL179" s="40"/>
      <c r="AM179" s="40"/>
      <c r="AN179" s="40"/>
      <c r="AO179" s="40"/>
      <c r="AP179" s="47"/>
      <c r="XED179" s="49"/>
      <c r="XEE179" s="49"/>
      <c r="XEF179" s="49"/>
      <c r="XEG179" s="49"/>
      <c r="XEH179" s="49"/>
      <c r="XEI179" s="49"/>
      <c r="XEJ179" s="49"/>
      <c r="XEK179" s="49"/>
      <c r="XEL179" s="49"/>
      <c r="XEM179" s="49"/>
      <c r="XEN179" s="49"/>
      <c r="XEO179" s="49"/>
      <c r="XEP179" s="49"/>
      <c r="XEQ179" s="49"/>
      <c r="XER179" s="49"/>
      <c r="XES179" s="49"/>
      <c r="XET179" s="49"/>
      <c r="XEU179" s="49"/>
      <c r="XEV179" s="49"/>
      <c r="XEW179" s="49"/>
      <c r="XEX179" s="49"/>
      <c r="XEY179" s="49"/>
      <c r="XEZ179" s="49"/>
      <c r="XFA179" s="49"/>
      <c r="XFB179" s="49"/>
      <c r="XFC179" s="49"/>
      <c r="XFD179" s="49"/>
    </row>
    <row r="180" s="15" customFormat="1" customHeight="1" spans="1:16384">
      <c r="A180" s="27"/>
      <c r="B180" s="28"/>
      <c r="C180" s="28"/>
      <c r="D180" s="28"/>
      <c r="E180" s="28"/>
      <c r="F180" s="28"/>
      <c r="G180" s="28"/>
      <c r="H180" s="28"/>
      <c r="I180" s="28"/>
      <c r="J180" s="36"/>
      <c r="K180" s="41" t="str">
        <f ca="1">IF(A178="","",IF(MOD(ROW(),3)=1,"上午",IF(MOD(ROW(),3)=2,"下午","加班")))</f>
        <v/>
      </c>
      <c r="L180" s="42"/>
      <c r="M180" s="42"/>
      <c r="N180" s="42"/>
      <c r="O180" s="42"/>
      <c r="P180" s="42"/>
      <c r="Q180" s="42"/>
      <c r="R180" s="42"/>
      <c r="S180" s="42"/>
      <c r="T180" s="42"/>
      <c r="U180" s="42"/>
      <c r="V180" s="42"/>
      <c r="W180" s="42"/>
      <c r="X180" s="42"/>
      <c r="Y180" s="42"/>
      <c r="Z180" s="42"/>
      <c r="AA180" s="42"/>
      <c r="AB180" s="42"/>
      <c r="AC180" s="42"/>
      <c r="AD180" s="42"/>
      <c r="AE180" s="42"/>
      <c r="AF180" s="42"/>
      <c r="AG180" s="42"/>
      <c r="AH180" s="42"/>
      <c r="AI180" s="42"/>
      <c r="AJ180" s="42"/>
      <c r="AK180" s="42"/>
      <c r="AL180" s="42"/>
      <c r="AM180" s="42"/>
      <c r="AN180" s="42"/>
      <c r="AO180" s="42"/>
      <c r="AP180" s="48"/>
      <c r="XED180" s="49"/>
      <c r="XEE180" s="49"/>
      <c r="XEF180" s="49"/>
      <c r="XEG180" s="49"/>
      <c r="XEH180" s="49"/>
      <c r="XEI180" s="49"/>
      <c r="XEJ180" s="49"/>
      <c r="XEK180" s="49"/>
      <c r="XEL180" s="49"/>
      <c r="XEM180" s="49"/>
      <c r="XEN180" s="49"/>
      <c r="XEO180" s="49"/>
      <c r="XEP180" s="49"/>
      <c r="XEQ180" s="49"/>
      <c r="XER180" s="49"/>
      <c r="XES180" s="49"/>
      <c r="XET180" s="49"/>
      <c r="XEU180" s="49"/>
      <c r="XEV180" s="49"/>
      <c r="XEW180" s="49"/>
      <c r="XEX180" s="49"/>
      <c r="XEY180" s="49"/>
      <c r="XEZ180" s="49"/>
      <c r="XFA180" s="49"/>
      <c r="XFB180" s="49"/>
      <c r="XFC180" s="49"/>
      <c r="XFD180" s="49"/>
    </row>
    <row r="181" s="15" customFormat="1" customHeight="1" spans="1:16384">
      <c r="A181" s="27" t="str">
        <f ca="1">IF(B181=0,"",COUNTA($B$3:$B180))</f>
        <v/>
      </c>
      <c r="B181" s="28">
        <f ca="1">INDIRECT("员工信息表!B"&amp;COUNTA($B$3:$B180)+2)</f>
        <v>0</v>
      </c>
      <c r="C181" s="28"/>
      <c r="D181" s="28">
        <f>(COUNTIF($L181:$AP181,"出勤")+COUNTIF($L182:$AP182,"出勤"))*0.5</f>
        <v>0</v>
      </c>
      <c r="E181" s="28">
        <f>(COUNTIF($L181:$AP181,"事假")+COUNTIF($L182:$AP182,"事假"))*0.5</f>
        <v>0</v>
      </c>
      <c r="F181" s="28">
        <f>(COUNTIF($L181:$AP181,"病假")+COUNTIF($L182:$AP182,"病假"))*0.5</f>
        <v>0</v>
      </c>
      <c r="G181" s="28">
        <f>(COUNTIF($L181:$AP181,"休假")+COUNTIF($L182:$AP182,"休假"))*0.5</f>
        <v>0</v>
      </c>
      <c r="H181" s="28">
        <f>(COUNTIF($L181:$AP181,"缺勤")+COUNTIF($L182:$AP182,"缺勤"))*0.5</f>
        <v>0</v>
      </c>
      <c r="I181" s="28">
        <f>(COUNTIF($L181:$AP181,"放假")+COUNTIF($L182:$AP182,"放假"))*0.5</f>
        <v>0</v>
      </c>
      <c r="J181" s="36">
        <f>(SUM(L183:AP183))/$AO$2</f>
        <v>0</v>
      </c>
      <c r="K181" s="37" t="str">
        <f ca="1">IF(A181="","",IF(MOD(ROW(),3)=1,"上午",IF(MOD(ROW(),3)=2,"下午","加班")))</f>
        <v/>
      </c>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c r="AL181" s="38"/>
      <c r="AM181" s="38"/>
      <c r="AN181" s="38"/>
      <c r="AO181" s="38"/>
      <c r="AP181" s="46"/>
      <c r="XED181" s="49"/>
      <c r="XEE181" s="49"/>
      <c r="XEF181" s="49"/>
      <c r="XEG181" s="49"/>
      <c r="XEH181" s="49"/>
      <c r="XEI181" s="49"/>
      <c r="XEJ181" s="49"/>
      <c r="XEK181" s="49"/>
      <c r="XEL181" s="49"/>
      <c r="XEM181" s="49"/>
      <c r="XEN181" s="49"/>
      <c r="XEO181" s="49"/>
      <c r="XEP181" s="49"/>
      <c r="XEQ181" s="49"/>
      <c r="XER181" s="49"/>
      <c r="XES181" s="49"/>
      <c r="XET181" s="49"/>
      <c r="XEU181" s="49"/>
      <c r="XEV181" s="49"/>
      <c r="XEW181" s="49"/>
      <c r="XEX181" s="49"/>
      <c r="XEY181" s="49"/>
      <c r="XEZ181" s="49"/>
      <c r="XFA181" s="49"/>
      <c r="XFB181" s="49"/>
      <c r="XFC181" s="49"/>
      <c r="XFD181" s="49"/>
    </row>
    <row r="182" s="15" customFormat="1" customHeight="1" spans="1:16384">
      <c r="A182" s="27"/>
      <c r="B182" s="28"/>
      <c r="C182" s="28"/>
      <c r="D182" s="28"/>
      <c r="E182" s="28"/>
      <c r="F182" s="28"/>
      <c r="G182" s="28"/>
      <c r="H182" s="28"/>
      <c r="I182" s="28"/>
      <c r="J182" s="36"/>
      <c r="K182" s="39" t="str">
        <f ca="1">IF(A181="","",IF(MOD(ROW(),3)=1,"上午",IF(MOD(ROW(),3)=2,"下午","加班")))</f>
        <v/>
      </c>
      <c r="L182" s="40"/>
      <c r="M182" s="40"/>
      <c r="N182" s="40"/>
      <c r="O182" s="40"/>
      <c r="P182" s="40"/>
      <c r="Q182" s="40"/>
      <c r="R182" s="40"/>
      <c r="S182" s="40"/>
      <c r="T182" s="40"/>
      <c r="U182" s="40"/>
      <c r="V182" s="40"/>
      <c r="W182" s="40"/>
      <c r="X182" s="40"/>
      <c r="Y182" s="40"/>
      <c r="Z182" s="40"/>
      <c r="AA182" s="40"/>
      <c r="AB182" s="40"/>
      <c r="AC182" s="40"/>
      <c r="AD182" s="40"/>
      <c r="AE182" s="40"/>
      <c r="AF182" s="40"/>
      <c r="AG182" s="40"/>
      <c r="AH182" s="40"/>
      <c r="AI182" s="40"/>
      <c r="AJ182" s="40"/>
      <c r="AK182" s="40"/>
      <c r="AL182" s="40"/>
      <c r="AM182" s="40"/>
      <c r="AN182" s="40"/>
      <c r="AO182" s="40"/>
      <c r="AP182" s="47"/>
      <c r="XED182" s="49"/>
      <c r="XEE182" s="49"/>
      <c r="XEF182" s="49"/>
      <c r="XEG182" s="49"/>
      <c r="XEH182" s="49"/>
      <c r="XEI182" s="49"/>
      <c r="XEJ182" s="49"/>
      <c r="XEK182" s="49"/>
      <c r="XEL182" s="49"/>
      <c r="XEM182" s="49"/>
      <c r="XEN182" s="49"/>
      <c r="XEO182" s="49"/>
      <c r="XEP182" s="49"/>
      <c r="XEQ182" s="49"/>
      <c r="XER182" s="49"/>
      <c r="XES182" s="49"/>
      <c r="XET182" s="49"/>
      <c r="XEU182" s="49"/>
      <c r="XEV182" s="49"/>
      <c r="XEW182" s="49"/>
      <c r="XEX182" s="49"/>
      <c r="XEY182" s="49"/>
      <c r="XEZ182" s="49"/>
      <c r="XFA182" s="49"/>
      <c r="XFB182" s="49"/>
      <c r="XFC182" s="49"/>
      <c r="XFD182" s="49"/>
    </row>
    <row r="183" s="15" customFormat="1" customHeight="1" spans="1:16384">
      <c r="A183" s="27"/>
      <c r="B183" s="28"/>
      <c r="C183" s="28"/>
      <c r="D183" s="28"/>
      <c r="E183" s="28"/>
      <c r="F183" s="28"/>
      <c r="G183" s="28"/>
      <c r="H183" s="28"/>
      <c r="I183" s="28"/>
      <c r="J183" s="36"/>
      <c r="K183" s="41" t="str">
        <f ca="1">IF(A181="","",IF(MOD(ROW(),3)=1,"上午",IF(MOD(ROW(),3)=2,"下午","加班")))</f>
        <v/>
      </c>
      <c r="L183" s="42"/>
      <c r="M183" s="42"/>
      <c r="N183" s="42"/>
      <c r="O183" s="42"/>
      <c r="P183" s="42"/>
      <c r="Q183" s="42"/>
      <c r="R183" s="42"/>
      <c r="S183" s="42"/>
      <c r="T183" s="42"/>
      <c r="U183" s="42"/>
      <c r="V183" s="42"/>
      <c r="W183" s="42"/>
      <c r="X183" s="42"/>
      <c r="Y183" s="42"/>
      <c r="Z183" s="42"/>
      <c r="AA183" s="42"/>
      <c r="AB183" s="42"/>
      <c r="AC183" s="42"/>
      <c r="AD183" s="42"/>
      <c r="AE183" s="42"/>
      <c r="AF183" s="42"/>
      <c r="AG183" s="42"/>
      <c r="AH183" s="42"/>
      <c r="AI183" s="42"/>
      <c r="AJ183" s="42"/>
      <c r="AK183" s="42"/>
      <c r="AL183" s="42"/>
      <c r="AM183" s="42"/>
      <c r="AN183" s="42"/>
      <c r="AO183" s="42"/>
      <c r="AP183" s="48"/>
      <c r="XED183" s="49"/>
      <c r="XEE183" s="49"/>
      <c r="XEF183" s="49"/>
      <c r="XEG183" s="49"/>
      <c r="XEH183" s="49"/>
      <c r="XEI183" s="49"/>
      <c r="XEJ183" s="49"/>
      <c r="XEK183" s="49"/>
      <c r="XEL183" s="49"/>
      <c r="XEM183" s="49"/>
      <c r="XEN183" s="49"/>
      <c r="XEO183" s="49"/>
      <c r="XEP183" s="49"/>
      <c r="XEQ183" s="49"/>
      <c r="XER183" s="49"/>
      <c r="XES183" s="49"/>
      <c r="XET183" s="49"/>
      <c r="XEU183" s="49"/>
      <c r="XEV183" s="49"/>
      <c r="XEW183" s="49"/>
      <c r="XEX183" s="49"/>
      <c r="XEY183" s="49"/>
      <c r="XEZ183" s="49"/>
      <c r="XFA183" s="49"/>
      <c r="XFB183" s="49"/>
      <c r="XFC183" s="49"/>
      <c r="XFD183" s="49"/>
    </row>
    <row r="184" s="15" customFormat="1" customHeight="1" spans="1:16384">
      <c r="A184" s="27" t="str">
        <f ca="1">IF(B184=0,"",COUNTA($B$3:$B183))</f>
        <v/>
      </c>
      <c r="B184" s="28">
        <f ca="1">INDIRECT("员工信息表!B"&amp;COUNTA($B$3:$B183)+2)</f>
        <v>0</v>
      </c>
      <c r="C184" s="28"/>
      <c r="D184" s="28">
        <f>(COUNTIF($L184:$AP184,"出勤")+COUNTIF($L185:$AP185,"出勤"))*0.5</f>
        <v>0</v>
      </c>
      <c r="E184" s="28">
        <f>(COUNTIF($L184:$AP184,"事假")+COUNTIF($L185:$AP185,"事假"))*0.5</f>
        <v>0</v>
      </c>
      <c r="F184" s="28">
        <f>(COUNTIF($L184:$AP184,"病假")+COUNTIF($L185:$AP185,"病假"))*0.5</f>
        <v>0</v>
      </c>
      <c r="G184" s="28">
        <f>(COUNTIF($L184:$AP184,"休假")+COUNTIF($L185:$AP185,"休假"))*0.5</f>
        <v>0</v>
      </c>
      <c r="H184" s="28">
        <f>(COUNTIF($L184:$AP184,"缺勤")+COUNTIF($L185:$AP185,"缺勤"))*0.5</f>
        <v>0</v>
      </c>
      <c r="I184" s="28">
        <f>(COUNTIF($L184:$AP184,"放假")+COUNTIF($L185:$AP185,"放假"))*0.5</f>
        <v>0</v>
      </c>
      <c r="J184" s="36">
        <f>(SUM(L186:AP186))/$AO$2</f>
        <v>0</v>
      </c>
      <c r="K184" s="37" t="str">
        <f ca="1">IF(A184="","",IF(MOD(ROW(),3)=1,"上午",IF(MOD(ROW(),3)=2,"下午","加班")))</f>
        <v/>
      </c>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c r="AL184" s="38"/>
      <c r="AM184" s="38"/>
      <c r="AN184" s="38"/>
      <c r="AO184" s="38"/>
      <c r="AP184" s="46"/>
      <c r="XED184" s="49"/>
      <c r="XEE184" s="49"/>
      <c r="XEF184" s="49"/>
      <c r="XEG184" s="49"/>
      <c r="XEH184" s="49"/>
      <c r="XEI184" s="49"/>
      <c r="XEJ184" s="49"/>
      <c r="XEK184" s="49"/>
      <c r="XEL184" s="49"/>
      <c r="XEM184" s="49"/>
      <c r="XEN184" s="49"/>
      <c r="XEO184" s="49"/>
      <c r="XEP184" s="49"/>
      <c r="XEQ184" s="49"/>
      <c r="XER184" s="49"/>
      <c r="XES184" s="49"/>
      <c r="XET184" s="49"/>
      <c r="XEU184" s="49"/>
      <c r="XEV184" s="49"/>
      <c r="XEW184" s="49"/>
      <c r="XEX184" s="49"/>
      <c r="XEY184" s="49"/>
      <c r="XEZ184" s="49"/>
      <c r="XFA184" s="49"/>
      <c r="XFB184" s="49"/>
      <c r="XFC184" s="49"/>
      <c r="XFD184" s="49"/>
    </row>
    <row r="185" s="15" customFormat="1" customHeight="1" spans="1:16384">
      <c r="A185" s="27"/>
      <c r="B185" s="28"/>
      <c r="C185" s="28"/>
      <c r="D185" s="28"/>
      <c r="E185" s="28"/>
      <c r="F185" s="28"/>
      <c r="G185" s="28"/>
      <c r="H185" s="28"/>
      <c r="I185" s="28"/>
      <c r="J185" s="36"/>
      <c r="K185" s="39" t="str">
        <f ca="1">IF(A184="","",IF(MOD(ROW(),3)=1,"上午",IF(MOD(ROW(),3)=2,"下午","加班")))</f>
        <v/>
      </c>
      <c r="L185" s="40"/>
      <c r="M185" s="40"/>
      <c r="N185" s="40"/>
      <c r="O185" s="40"/>
      <c r="P185" s="40"/>
      <c r="Q185" s="40"/>
      <c r="R185" s="40"/>
      <c r="S185" s="40"/>
      <c r="T185" s="40"/>
      <c r="U185" s="40"/>
      <c r="V185" s="40"/>
      <c r="W185" s="40"/>
      <c r="X185" s="40"/>
      <c r="Y185" s="40"/>
      <c r="Z185" s="40"/>
      <c r="AA185" s="40"/>
      <c r="AB185" s="40"/>
      <c r="AC185" s="40"/>
      <c r="AD185" s="40"/>
      <c r="AE185" s="40"/>
      <c r="AF185" s="40"/>
      <c r="AG185" s="40"/>
      <c r="AH185" s="40"/>
      <c r="AI185" s="40"/>
      <c r="AJ185" s="40"/>
      <c r="AK185" s="40"/>
      <c r="AL185" s="40"/>
      <c r="AM185" s="40"/>
      <c r="AN185" s="40"/>
      <c r="AO185" s="40"/>
      <c r="AP185" s="47"/>
      <c r="XED185" s="49"/>
      <c r="XEE185" s="49"/>
      <c r="XEF185" s="49"/>
      <c r="XEG185" s="49"/>
      <c r="XEH185" s="49"/>
      <c r="XEI185" s="49"/>
      <c r="XEJ185" s="49"/>
      <c r="XEK185" s="49"/>
      <c r="XEL185" s="49"/>
      <c r="XEM185" s="49"/>
      <c r="XEN185" s="49"/>
      <c r="XEO185" s="49"/>
      <c r="XEP185" s="49"/>
      <c r="XEQ185" s="49"/>
      <c r="XER185" s="49"/>
      <c r="XES185" s="49"/>
      <c r="XET185" s="49"/>
      <c r="XEU185" s="49"/>
      <c r="XEV185" s="49"/>
      <c r="XEW185" s="49"/>
      <c r="XEX185" s="49"/>
      <c r="XEY185" s="49"/>
      <c r="XEZ185" s="49"/>
      <c r="XFA185" s="49"/>
      <c r="XFB185" s="49"/>
      <c r="XFC185" s="49"/>
      <c r="XFD185" s="49"/>
    </row>
    <row r="186" s="15" customFormat="1" customHeight="1" spans="1:16384">
      <c r="A186" s="27"/>
      <c r="B186" s="28"/>
      <c r="C186" s="28"/>
      <c r="D186" s="28"/>
      <c r="E186" s="28"/>
      <c r="F186" s="28"/>
      <c r="G186" s="28"/>
      <c r="H186" s="28"/>
      <c r="I186" s="28"/>
      <c r="J186" s="36"/>
      <c r="K186" s="41" t="str">
        <f ca="1">IF(A184="","",IF(MOD(ROW(),3)=1,"上午",IF(MOD(ROW(),3)=2,"下午","加班")))</f>
        <v/>
      </c>
      <c r="L186" s="42"/>
      <c r="M186" s="42"/>
      <c r="N186" s="42"/>
      <c r="O186" s="42"/>
      <c r="P186" s="42"/>
      <c r="Q186" s="42"/>
      <c r="R186" s="42"/>
      <c r="S186" s="42"/>
      <c r="T186" s="42"/>
      <c r="U186" s="42"/>
      <c r="V186" s="42"/>
      <c r="W186" s="42"/>
      <c r="X186" s="42"/>
      <c r="Y186" s="42"/>
      <c r="Z186" s="42"/>
      <c r="AA186" s="42"/>
      <c r="AB186" s="42"/>
      <c r="AC186" s="42"/>
      <c r="AD186" s="42"/>
      <c r="AE186" s="42"/>
      <c r="AF186" s="42"/>
      <c r="AG186" s="42"/>
      <c r="AH186" s="42"/>
      <c r="AI186" s="42"/>
      <c r="AJ186" s="42"/>
      <c r="AK186" s="42"/>
      <c r="AL186" s="42"/>
      <c r="AM186" s="42"/>
      <c r="AN186" s="42"/>
      <c r="AO186" s="42"/>
      <c r="AP186" s="48"/>
      <c r="XED186" s="49"/>
      <c r="XEE186" s="49"/>
      <c r="XEF186" s="49"/>
      <c r="XEG186" s="49"/>
      <c r="XEH186" s="49"/>
      <c r="XEI186" s="49"/>
      <c r="XEJ186" s="49"/>
      <c r="XEK186" s="49"/>
      <c r="XEL186" s="49"/>
      <c r="XEM186" s="49"/>
      <c r="XEN186" s="49"/>
      <c r="XEO186" s="49"/>
      <c r="XEP186" s="49"/>
      <c r="XEQ186" s="49"/>
      <c r="XER186" s="49"/>
      <c r="XES186" s="49"/>
      <c r="XET186" s="49"/>
      <c r="XEU186" s="49"/>
      <c r="XEV186" s="49"/>
      <c r="XEW186" s="49"/>
      <c r="XEX186" s="49"/>
      <c r="XEY186" s="49"/>
      <c r="XEZ186" s="49"/>
      <c r="XFA186" s="49"/>
      <c r="XFB186" s="49"/>
      <c r="XFC186" s="49"/>
      <c r="XFD186" s="49"/>
    </row>
    <row r="187" s="15" customFormat="1" customHeight="1" spans="1:16384">
      <c r="A187" s="27" t="str">
        <f ca="1">IF(B187=0,"",COUNTA($B$3:$B186))</f>
        <v/>
      </c>
      <c r="B187" s="28">
        <f ca="1">INDIRECT("员工信息表!B"&amp;COUNTA($B$3:$B186)+2)</f>
        <v>0</v>
      </c>
      <c r="C187" s="28"/>
      <c r="D187" s="28">
        <f>(COUNTIF($L187:$AP187,"出勤")+COUNTIF($L188:$AP188,"出勤"))*0.5</f>
        <v>0</v>
      </c>
      <c r="E187" s="28">
        <f>(COUNTIF($L187:$AP187,"事假")+COUNTIF($L188:$AP188,"事假"))*0.5</f>
        <v>0</v>
      </c>
      <c r="F187" s="28">
        <f>(COUNTIF($L187:$AP187,"病假")+COUNTIF($L188:$AP188,"病假"))*0.5</f>
        <v>0</v>
      </c>
      <c r="G187" s="28">
        <f>(COUNTIF($L187:$AP187,"休假")+COUNTIF($L188:$AP188,"休假"))*0.5</f>
        <v>0</v>
      </c>
      <c r="H187" s="28">
        <f>(COUNTIF($L187:$AP187,"缺勤")+COUNTIF($L188:$AP188,"缺勤"))*0.5</f>
        <v>0</v>
      </c>
      <c r="I187" s="28">
        <f>(COUNTIF($L187:$AP187,"放假")+COUNTIF($L188:$AP188,"放假"))*0.5</f>
        <v>0</v>
      </c>
      <c r="J187" s="36">
        <f>(SUM(L189:AP189))/$AO$2</f>
        <v>0</v>
      </c>
      <c r="K187" s="37" t="str">
        <f ca="1">IF(A187="","",IF(MOD(ROW(),3)=1,"上午",IF(MOD(ROW(),3)=2,"下午","加班")))</f>
        <v/>
      </c>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c r="AL187" s="38"/>
      <c r="AM187" s="38"/>
      <c r="AN187" s="38"/>
      <c r="AO187" s="38"/>
      <c r="AP187" s="46"/>
      <c r="XED187" s="49"/>
      <c r="XEE187" s="49"/>
      <c r="XEF187" s="49"/>
      <c r="XEG187" s="49"/>
      <c r="XEH187" s="49"/>
      <c r="XEI187" s="49"/>
      <c r="XEJ187" s="49"/>
      <c r="XEK187" s="49"/>
      <c r="XEL187" s="49"/>
      <c r="XEM187" s="49"/>
      <c r="XEN187" s="49"/>
      <c r="XEO187" s="49"/>
      <c r="XEP187" s="49"/>
      <c r="XEQ187" s="49"/>
      <c r="XER187" s="49"/>
      <c r="XES187" s="49"/>
      <c r="XET187" s="49"/>
      <c r="XEU187" s="49"/>
      <c r="XEV187" s="49"/>
      <c r="XEW187" s="49"/>
      <c r="XEX187" s="49"/>
      <c r="XEY187" s="49"/>
      <c r="XEZ187" s="49"/>
      <c r="XFA187" s="49"/>
      <c r="XFB187" s="49"/>
      <c r="XFC187" s="49"/>
      <c r="XFD187" s="49"/>
    </row>
    <row r="188" s="15" customFormat="1" customHeight="1" spans="1:16384">
      <c r="A188" s="27"/>
      <c r="B188" s="28"/>
      <c r="C188" s="28"/>
      <c r="D188" s="28"/>
      <c r="E188" s="28"/>
      <c r="F188" s="28"/>
      <c r="G188" s="28"/>
      <c r="H188" s="28"/>
      <c r="I188" s="28"/>
      <c r="J188" s="36"/>
      <c r="K188" s="39" t="str">
        <f ca="1">IF(A187="","",IF(MOD(ROW(),3)=1,"上午",IF(MOD(ROW(),3)=2,"下午","加班")))</f>
        <v/>
      </c>
      <c r="L188" s="40"/>
      <c r="M188" s="40"/>
      <c r="N188" s="40"/>
      <c r="O188" s="40"/>
      <c r="P188" s="40"/>
      <c r="Q188" s="40"/>
      <c r="R188" s="40"/>
      <c r="S188" s="40"/>
      <c r="T188" s="40"/>
      <c r="U188" s="40"/>
      <c r="V188" s="40"/>
      <c r="W188" s="40"/>
      <c r="X188" s="40"/>
      <c r="Y188" s="40"/>
      <c r="Z188" s="40"/>
      <c r="AA188" s="40"/>
      <c r="AB188" s="40"/>
      <c r="AC188" s="40"/>
      <c r="AD188" s="40"/>
      <c r="AE188" s="40"/>
      <c r="AF188" s="40"/>
      <c r="AG188" s="40"/>
      <c r="AH188" s="40"/>
      <c r="AI188" s="40"/>
      <c r="AJ188" s="40"/>
      <c r="AK188" s="40"/>
      <c r="AL188" s="40"/>
      <c r="AM188" s="40"/>
      <c r="AN188" s="40"/>
      <c r="AO188" s="40"/>
      <c r="AP188" s="47"/>
      <c r="XED188" s="49"/>
      <c r="XEE188" s="49"/>
      <c r="XEF188" s="49"/>
      <c r="XEG188" s="49"/>
      <c r="XEH188" s="49"/>
      <c r="XEI188" s="49"/>
      <c r="XEJ188" s="49"/>
      <c r="XEK188" s="49"/>
      <c r="XEL188" s="49"/>
      <c r="XEM188" s="49"/>
      <c r="XEN188" s="49"/>
      <c r="XEO188" s="49"/>
      <c r="XEP188" s="49"/>
      <c r="XEQ188" s="49"/>
      <c r="XER188" s="49"/>
      <c r="XES188" s="49"/>
      <c r="XET188" s="49"/>
      <c r="XEU188" s="49"/>
      <c r="XEV188" s="49"/>
      <c r="XEW188" s="49"/>
      <c r="XEX188" s="49"/>
      <c r="XEY188" s="49"/>
      <c r="XEZ188" s="49"/>
      <c r="XFA188" s="49"/>
      <c r="XFB188" s="49"/>
      <c r="XFC188" s="49"/>
      <c r="XFD188" s="49"/>
    </row>
    <row r="189" s="15" customFormat="1" customHeight="1" spans="1:16384">
      <c r="A189" s="27"/>
      <c r="B189" s="28"/>
      <c r="C189" s="28"/>
      <c r="D189" s="28"/>
      <c r="E189" s="28"/>
      <c r="F189" s="28"/>
      <c r="G189" s="28"/>
      <c r="H189" s="28"/>
      <c r="I189" s="28"/>
      <c r="J189" s="36"/>
      <c r="K189" s="41" t="str">
        <f ca="1">IF(A187="","",IF(MOD(ROW(),3)=1,"上午",IF(MOD(ROW(),3)=2,"下午","加班")))</f>
        <v/>
      </c>
      <c r="L189" s="42"/>
      <c r="M189" s="42"/>
      <c r="N189" s="42"/>
      <c r="O189" s="42"/>
      <c r="P189" s="42"/>
      <c r="Q189" s="42"/>
      <c r="R189" s="42"/>
      <c r="S189" s="42"/>
      <c r="T189" s="42"/>
      <c r="U189" s="42"/>
      <c r="V189" s="42"/>
      <c r="W189" s="42"/>
      <c r="X189" s="42"/>
      <c r="Y189" s="42"/>
      <c r="Z189" s="42"/>
      <c r="AA189" s="42"/>
      <c r="AB189" s="42"/>
      <c r="AC189" s="42"/>
      <c r="AD189" s="42"/>
      <c r="AE189" s="42"/>
      <c r="AF189" s="42"/>
      <c r="AG189" s="42"/>
      <c r="AH189" s="42"/>
      <c r="AI189" s="42"/>
      <c r="AJ189" s="42"/>
      <c r="AK189" s="42"/>
      <c r="AL189" s="42"/>
      <c r="AM189" s="42"/>
      <c r="AN189" s="42"/>
      <c r="AO189" s="42"/>
      <c r="AP189" s="48"/>
      <c r="XED189" s="49"/>
      <c r="XEE189" s="49"/>
      <c r="XEF189" s="49"/>
      <c r="XEG189" s="49"/>
      <c r="XEH189" s="49"/>
      <c r="XEI189" s="49"/>
      <c r="XEJ189" s="49"/>
      <c r="XEK189" s="49"/>
      <c r="XEL189" s="49"/>
      <c r="XEM189" s="49"/>
      <c r="XEN189" s="49"/>
      <c r="XEO189" s="49"/>
      <c r="XEP189" s="49"/>
      <c r="XEQ189" s="49"/>
      <c r="XER189" s="49"/>
      <c r="XES189" s="49"/>
      <c r="XET189" s="49"/>
      <c r="XEU189" s="49"/>
      <c r="XEV189" s="49"/>
      <c r="XEW189" s="49"/>
      <c r="XEX189" s="49"/>
      <c r="XEY189" s="49"/>
      <c r="XEZ189" s="49"/>
      <c r="XFA189" s="49"/>
      <c r="XFB189" s="49"/>
      <c r="XFC189" s="49"/>
      <c r="XFD189" s="49"/>
    </row>
    <row r="190" s="15" customFormat="1" customHeight="1" spans="1:16384">
      <c r="A190" s="27" t="str">
        <f ca="1">IF(B190=0,"",COUNTA($B$3:$B189))</f>
        <v/>
      </c>
      <c r="B190" s="28">
        <f ca="1">INDIRECT("员工信息表!B"&amp;COUNTA($B$3:$B189)+2)</f>
        <v>0</v>
      </c>
      <c r="C190" s="28"/>
      <c r="D190" s="28">
        <f>(COUNTIF($L190:$AP190,"出勤")+COUNTIF($L191:$AP191,"出勤"))*0.5</f>
        <v>0</v>
      </c>
      <c r="E190" s="28">
        <f>(COUNTIF($L190:$AP190,"事假")+COUNTIF($L191:$AP191,"事假"))*0.5</f>
        <v>0</v>
      </c>
      <c r="F190" s="28">
        <f>(COUNTIF($L190:$AP190,"病假")+COUNTIF($L191:$AP191,"病假"))*0.5</f>
        <v>0</v>
      </c>
      <c r="G190" s="28">
        <f>(COUNTIF($L190:$AP190,"休假")+COUNTIF($L191:$AP191,"休假"))*0.5</f>
        <v>0</v>
      </c>
      <c r="H190" s="28">
        <f>(COUNTIF($L190:$AP190,"缺勤")+COUNTIF($L191:$AP191,"缺勤"))*0.5</f>
        <v>0</v>
      </c>
      <c r="I190" s="28">
        <f>(COUNTIF($L190:$AP190,"放假")+COUNTIF($L191:$AP191,"放假"))*0.5</f>
        <v>0</v>
      </c>
      <c r="J190" s="36">
        <f>(SUM(L192:AP192))/$AO$2</f>
        <v>0</v>
      </c>
      <c r="K190" s="37" t="str">
        <f ca="1">IF(A190="","",IF(MOD(ROW(),3)=1,"上午",IF(MOD(ROW(),3)=2,"下午","加班")))</f>
        <v/>
      </c>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c r="AL190" s="38"/>
      <c r="AM190" s="38"/>
      <c r="AN190" s="38"/>
      <c r="AO190" s="38"/>
      <c r="AP190" s="46"/>
      <c r="XED190" s="49"/>
      <c r="XEE190" s="49"/>
      <c r="XEF190" s="49"/>
      <c r="XEG190" s="49"/>
      <c r="XEH190" s="49"/>
      <c r="XEI190" s="49"/>
      <c r="XEJ190" s="49"/>
      <c r="XEK190" s="49"/>
      <c r="XEL190" s="49"/>
      <c r="XEM190" s="49"/>
      <c r="XEN190" s="49"/>
      <c r="XEO190" s="49"/>
      <c r="XEP190" s="49"/>
      <c r="XEQ190" s="49"/>
      <c r="XER190" s="49"/>
      <c r="XES190" s="49"/>
      <c r="XET190" s="49"/>
      <c r="XEU190" s="49"/>
      <c r="XEV190" s="49"/>
      <c r="XEW190" s="49"/>
      <c r="XEX190" s="49"/>
      <c r="XEY190" s="49"/>
      <c r="XEZ190" s="49"/>
      <c r="XFA190" s="49"/>
      <c r="XFB190" s="49"/>
      <c r="XFC190" s="49"/>
      <c r="XFD190" s="49"/>
    </row>
    <row r="191" s="15" customFormat="1" customHeight="1" spans="1:16384">
      <c r="A191" s="27"/>
      <c r="B191" s="28"/>
      <c r="C191" s="28"/>
      <c r="D191" s="28"/>
      <c r="E191" s="28"/>
      <c r="F191" s="28"/>
      <c r="G191" s="28"/>
      <c r="H191" s="28"/>
      <c r="I191" s="28"/>
      <c r="J191" s="36"/>
      <c r="K191" s="39" t="str">
        <f ca="1">IF(A190="","",IF(MOD(ROW(),3)=1,"上午",IF(MOD(ROW(),3)=2,"下午","加班")))</f>
        <v/>
      </c>
      <c r="L191" s="40"/>
      <c r="M191" s="40"/>
      <c r="N191" s="40"/>
      <c r="O191" s="40"/>
      <c r="P191" s="40"/>
      <c r="Q191" s="40"/>
      <c r="R191" s="40"/>
      <c r="S191" s="40"/>
      <c r="T191" s="40"/>
      <c r="U191" s="40"/>
      <c r="V191" s="40"/>
      <c r="W191" s="40"/>
      <c r="X191" s="40"/>
      <c r="Y191" s="40"/>
      <c r="Z191" s="40"/>
      <c r="AA191" s="40"/>
      <c r="AB191" s="40"/>
      <c r="AC191" s="40"/>
      <c r="AD191" s="40"/>
      <c r="AE191" s="40"/>
      <c r="AF191" s="40"/>
      <c r="AG191" s="40"/>
      <c r="AH191" s="40"/>
      <c r="AI191" s="40"/>
      <c r="AJ191" s="40"/>
      <c r="AK191" s="40"/>
      <c r="AL191" s="40"/>
      <c r="AM191" s="40"/>
      <c r="AN191" s="40"/>
      <c r="AO191" s="40"/>
      <c r="AP191" s="47"/>
      <c r="XED191" s="49"/>
      <c r="XEE191" s="49"/>
      <c r="XEF191" s="49"/>
      <c r="XEG191" s="49"/>
      <c r="XEH191" s="49"/>
      <c r="XEI191" s="49"/>
      <c r="XEJ191" s="49"/>
      <c r="XEK191" s="49"/>
      <c r="XEL191" s="49"/>
      <c r="XEM191" s="49"/>
      <c r="XEN191" s="49"/>
      <c r="XEO191" s="49"/>
      <c r="XEP191" s="49"/>
      <c r="XEQ191" s="49"/>
      <c r="XER191" s="49"/>
      <c r="XES191" s="49"/>
      <c r="XET191" s="49"/>
      <c r="XEU191" s="49"/>
      <c r="XEV191" s="49"/>
      <c r="XEW191" s="49"/>
      <c r="XEX191" s="49"/>
      <c r="XEY191" s="49"/>
      <c r="XEZ191" s="49"/>
      <c r="XFA191" s="49"/>
      <c r="XFB191" s="49"/>
      <c r="XFC191" s="49"/>
      <c r="XFD191" s="49"/>
    </row>
    <row r="192" s="15" customFormat="1" customHeight="1" spans="1:16384">
      <c r="A192" s="27"/>
      <c r="B192" s="28"/>
      <c r="C192" s="28"/>
      <c r="D192" s="28"/>
      <c r="E192" s="28"/>
      <c r="F192" s="28"/>
      <c r="G192" s="28"/>
      <c r="H192" s="28"/>
      <c r="I192" s="28"/>
      <c r="J192" s="36"/>
      <c r="K192" s="41" t="str">
        <f ca="1">IF(A190="","",IF(MOD(ROW(),3)=1,"上午",IF(MOD(ROW(),3)=2,"下午","加班")))</f>
        <v/>
      </c>
      <c r="L192" s="42"/>
      <c r="M192" s="42"/>
      <c r="N192" s="42"/>
      <c r="O192" s="42"/>
      <c r="P192" s="42"/>
      <c r="Q192" s="42"/>
      <c r="R192" s="42"/>
      <c r="S192" s="42"/>
      <c r="T192" s="42"/>
      <c r="U192" s="42"/>
      <c r="V192" s="42"/>
      <c r="W192" s="42"/>
      <c r="X192" s="42"/>
      <c r="Y192" s="42"/>
      <c r="Z192" s="42"/>
      <c r="AA192" s="42"/>
      <c r="AB192" s="42"/>
      <c r="AC192" s="42"/>
      <c r="AD192" s="42"/>
      <c r="AE192" s="42"/>
      <c r="AF192" s="42"/>
      <c r="AG192" s="42"/>
      <c r="AH192" s="42"/>
      <c r="AI192" s="42"/>
      <c r="AJ192" s="42"/>
      <c r="AK192" s="42"/>
      <c r="AL192" s="42"/>
      <c r="AM192" s="42"/>
      <c r="AN192" s="42"/>
      <c r="AO192" s="42"/>
      <c r="AP192" s="48"/>
      <c r="XED192" s="49"/>
      <c r="XEE192" s="49"/>
      <c r="XEF192" s="49"/>
      <c r="XEG192" s="49"/>
      <c r="XEH192" s="49"/>
      <c r="XEI192" s="49"/>
      <c r="XEJ192" s="49"/>
      <c r="XEK192" s="49"/>
      <c r="XEL192" s="49"/>
      <c r="XEM192" s="49"/>
      <c r="XEN192" s="49"/>
      <c r="XEO192" s="49"/>
      <c r="XEP192" s="49"/>
      <c r="XEQ192" s="49"/>
      <c r="XER192" s="49"/>
      <c r="XES192" s="49"/>
      <c r="XET192" s="49"/>
      <c r="XEU192" s="49"/>
      <c r="XEV192" s="49"/>
      <c r="XEW192" s="49"/>
      <c r="XEX192" s="49"/>
      <c r="XEY192" s="49"/>
      <c r="XEZ192" s="49"/>
      <c r="XFA192" s="49"/>
      <c r="XFB192" s="49"/>
      <c r="XFC192" s="49"/>
      <c r="XFD192" s="49"/>
    </row>
    <row r="193" s="15" customFormat="1" customHeight="1" spans="1:16384">
      <c r="A193" s="27" t="str">
        <f ca="1">IF(B193=0,"",COUNTA($B$3:$B192))</f>
        <v/>
      </c>
      <c r="B193" s="28">
        <f ca="1">INDIRECT("员工信息表!B"&amp;COUNTA($B$3:$B192)+2)</f>
        <v>0</v>
      </c>
      <c r="C193" s="28"/>
      <c r="D193" s="28">
        <f>(COUNTIF($L193:$AP193,"出勤")+COUNTIF($L194:$AP194,"出勤"))*0.5</f>
        <v>0</v>
      </c>
      <c r="E193" s="28">
        <f>(COUNTIF($L193:$AP193,"事假")+COUNTIF($L194:$AP194,"事假"))*0.5</f>
        <v>0</v>
      </c>
      <c r="F193" s="28">
        <f>(COUNTIF($L193:$AP193,"病假")+COUNTIF($L194:$AP194,"病假"))*0.5</f>
        <v>0</v>
      </c>
      <c r="G193" s="28">
        <f>(COUNTIF($L193:$AP193,"休假")+COUNTIF($L194:$AP194,"休假"))*0.5</f>
        <v>0</v>
      </c>
      <c r="H193" s="28">
        <f>(COUNTIF($L193:$AP193,"缺勤")+COUNTIF($L194:$AP194,"缺勤"))*0.5</f>
        <v>0</v>
      </c>
      <c r="I193" s="28">
        <f>(COUNTIF($L193:$AP193,"放假")+COUNTIF($L194:$AP194,"放假"))*0.5</f>
        <v>0</v>
      </c>
      <c r="J193" s="36">
        <f>(SUM(L195:AP195))/$AO$2</f>
        <v>0</v>
      </c>
      <c r="K193" s="37" t="str">
        <f ca="1">IF(A193="","",IF(MOD(ROW(),3)=1,"上午",IF(MOD(ROW(),3)=2,"下午","加班")))</f>
        <v/>
      </c>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c r="AL193" s="38"/>
      <c r="AM193" s="38"/>
      <c r="AN193" s="38"/>
      <c r="AO193" s="38"/>
      <c r="AP193" s="46"/>
      <c r="XED193" s="49"/>
      <c r="XEE193" s="49"/>
      <c r="XEF193" s="49"/>
      <c r="XEG193" s="49"/>
      <c r="XEH193" s="49"/>
      <c r="XEI193" s="49"/>
      <c r="XEJ193" s="49"/>
      <c r="XEK193" s="49"/>
      <c r="XEL193" s="49"/>
      <c r="XEM193" s="49"/>
      <c r="XEN193" s="49"/>
      <c r="XEO193" s="49"/>
      <c r="XEP193" s="49"/>
      <c r="XEQ193" s="49"/>
      <c r="XER193" s="49"/>
      <c r="XES193" s="49"/>
      <c r="XET193" s="49"/>
      <c r="XEU193" s="49"/>
      <c r="XEV193" s="49"/>
      <c r="XEW193" s="49"/>
      <c r="XEX193" s="49"/>
      <c r="XEY193" s="49"/>
      <c r="XEZ193" s="49"/>
      <c r="XFA193" s="49"/>
      <c r="XFB193" s="49"/>
      <c r="XFC193" s="49"/>
      <c r="XFD193" s="49"/>
    </row>
    <row r="194" s="15" customFormat="1" customHeight="1" spans="1:16384">
      <c r="A194" s="27"/>
      <c r="B194" s="28"/>
      <c r="C194" s="28"/>
      <c r="D194" s="28"/>
      <c r="E194" s="28"/>
      <c r="F194" s="28"/>
      <c r="G194" s="28"/>
      <c r="H194" s="28"/>
      <c r="I194" s="28"/>
      <c r="J194" s="36"/>
      <c r="K194" s="39" t="str">
        <f ca="1">IF(A193="","",IF(MOD(ROW(),3)=1,"上午",IF(MOD(ROW(),3)=2,"下午","加班")))</f>
        <v/>
      </c>
      <c r="L194" s="40"/>
      <c r="M194" s="40"/>
      <c r="N194" s="40"/>
      <c r="O194" s="40"/>
      <c r="P194" s="40"/>
      <c r="Q194" s="40"/>
      <c r="R194" s="40"/>
      <c r="S194" s="40"/>
      <c r="T194" s="40"/>
      <c r="U194" s="40"/>
      <c r="V194" s="40"/>
      <c r="W194" s="40"/>
      <c r="X194" s="40"/>
      <c r="Y194" s="40"/>
      <c r="Z194" s="40"/>
      <c r="AA194" s="40"/>
      <c r="AB194" s="40"/>
      <c r="AC194" s="40"/>
      <c r="AD194" s="40"/>
      <c r="AE194" s="40"/>
      <c r="AF194" s="40"/>
      <c r="AG194" s="40"/>
      <c r="AH194" s="40"/>
      <c r="AI194" s="40"/>
      <c r="AJ194" s="40"/>
      <c r="AK194" s="40"/>
      <c r="AL194" s="40"/>
      <c r="AM194" s="40"/>
      <c r="AN194" s="40"/>
      <c r="AO194" s="40"/>
      <c r="AP194" s="47"/>
      <c r="XED194" s="49"/>
      <c r="XEE194" s="49"/>
      <c r="XEF194" s="49"/>
      <c r="XEG194" s="49"/>
      <c r="XEH194" s="49"/>
      <c r="XEI194" s="49"/>
      <c r="XEJ194" s="49"/>
      <c r="XEK194" s="49"/>
      <c r="XEL194" s="49"/>
      <c r="XEM194" s="49"/>
      <c r="XEN194" s="49"/>
      <c r="XEO194" s="49"/>
      <c r="XEP194" s="49"/>
      <c r="XEQ194" s="49"/>
      <c r="XER194" s="49"/>
      <c r="XES194" s="49"/>
      <c r="XET194" s="49"/>
      <c r="XEU194" s="49"/>
      <c r="XEV194" s="49"/>
      <c r="XEW194" s="49"/>
      <c r="XEX194" s="49"/>
      <c r="XEY194" s="49"/>
      <c r="XEZ194" s="49"/>
      <c r="XFA194" s="49"/>
      <c r="XFB194" s="49"/>
      <c r="XFC194" s="49"/>
      <c r="XFD194" s="49"/>
    </row>
    <row r="195" s="15" customFormat="1" customHeight="1" spans="1:16384">
      <c r="A195" s="27"/>
      <c r="B195" s="28"/>
      <c r="C195" s="28"/>
      <c r="D195" s="28"/>
      <c r="E195" s="28"/>
      <c r="F195" s="28"/>
      <c r="G195" s="28"/>
      <c r="H195" s="28"/>
      <c r="I195" s="28"/>
      <c r="J195" s="36"/>
      <c r="K195" s="41" t="str">
        <f ca="1">IF(A193="","",IF(MOD(ROW(),3)=1,"上午",IF(MOD(ROW(),3)=2,"下午","加班")))</f>
        <v/>
      </c>
      <c r="L195" s="42"/>
      <c r="M195" s="42"/>
      <c r="N195" s="42"/>
      <c r="O195" s="42"/>
      <c r="P195" s="42"/>
      <c r="Q195" s="42"/>
      <c r="R195" s="42"/>
      <c r="S195" s="42"/>
      <c r="T195" s="42"/>
      <c r="U195" s="42"/>
      <c r="V195" s="42"/>
      <c r="W195" s="42"/>
      <c r="X195" s="42"/>
      <c r="Y195" s="42"/>
      <c r="Z195" s="42"/>
      <c r="AA195" s="42"/>
      <c r="AB195" s="42"/>
      <c r="AC195" s="42"/>
      <c r="AD195" s="42"/>
      <c r="AE195" s="42"/>
      <c r="AF195" s="42"/>
      <c r="AG195" s="42"/>
      <c r="AH195" s="42"/>
      <c r="AI195" s="42"/>
      <c r="AJ195" s="42"/>
      <c r="AK195" s="42"/>
      <c r="AL195" s="42"/>
      <c r="AM195" s="42"/>
      <c r="AN195" s="42"/>
      <c r="AO195" s="42"/>
      <c r="AP195" s="48"/>
      <c r="XED195" s="49"/>
      <c r="XEE195" s="49"/>
      <c r="XEF195" s="49"/>
      <c r="XEG195" s="49"/>
      <c r="XEH195" s="49"/>
      <c r="XEI195" s="49"/>
      <c r="XEJ195" s="49"/>
      <c r="XEK195" s="49"/>
      <c r="XEL195" s="49"/>
      <c r="XEM195" s="49"/>
      <c r="XEN195" s="49"/>
      <c r="XEO195" s="49"/>
      <c r="XEP195" s="49"/>
      <c r="XEQ195" s="49"/>
      <c r="XER195" s="49"/>
      <c r="XES195" s="49"/>
      <c r="XET195" s="49"/>
      <c r="XEU195" s="49"/>
      <c r="XEV195" s="49"/>
      <c r="XEW195" s="49"/>
      <c r="XEX195" s="49"/>
      <c r="XEY195" s="49"/>
      <c r="XEZ195" s="49"/>
      <c r="XFA195" s="49"/>
      <c r="XFB195" s="49"/>
      <c r="XFC195" s="49"/>
      <c r="XFD195" s="49"/>
    </row>
    <row r="196" s="15" customFormat="1" customHeight="1" spans="2:16384">
      <c r="B196" s="50"/>
      <c r="C196" s="50"/>
      <c r="D196" s="50"/>
      <c r="E196" s="50"/>
      <c r="F196" s="50"/>
      <c r="G196" s="50"/>
      <c r="H196" s="50"/>
      <c r="I196" s="50"/>
      <c r="J196" s="51"/>
      <c r="K196" s="50"/>
      <c r="XED196" s="49"/>
      <c r="XEE196" s="49"/>
      <c r="XEF196" s="49"/>
      <c r="XEG196" s="49"/>
      <c r="XEH196" s="49"/>
      <c r="XEI196" s="49"/>
      <c r="XEJ196" s="49"/>
      <c r="XEK196" s="49"/>
      <c r="XEL196" s="49"/>
      <c r="XEM196" s="49"/>
      <c r="XEN196" s="49"/>
      <c r="XEO196" s="49"/>
      <c r="XEP196" s="49"/>
      <c r="XEQ196" s="49"/>
      <c r="XER196" s="49"/>
      <c r="XES196" s="49"/>
      <c r="XET196" s="49"/>
      <c r="XEU196" s="49"/>
      <c r="XEV196" s="49"/>
      <c r="XEW196" s="49"/>
      <c r="XEX196" s="49"/>
      <c r="XEY196" s="49"/>
      <c r="XEZ196" s="49"/>
      <c r="XFA196" s="49"/>
      <c r="XFB196" s="49"/>
      <c r="XFC196" s="49"/>
      <c r="XFD196" s="49"/>
    </row>
    <row r="197" s="15" customFormat="1" customHeight="1" spans="2:16384">
      <c r="B197" s="50"/>
      <c r="C197" s="50"/>
      <c r="D197" s="50"/>
      <c r="E197" s="50"/>
      <c r="F197" s="50"/>
      <c r="G197" s="50"/>
      <c r="H197" s="50"/>
      <c r="I197" s="50"/>
      <c r="J197" s="51"/>
      <c r="K197" s="50"/>
      <c r="XED197" s="49"/>
      <c r="XEE197" s="49"/>
      <c r="XEF197" s="49"/>
      <c r="XEG197" s="49"/>
      <c r="XEH197" s="49"/>
      <c r="XEI197" s="49"/>
      <c r="XEJ197" s="49"/>
      <c r="XEK197" s="49"/>
      <c r="XEL197" s="49"/>
      <c r="XEM197" s="49"/>
      <c r="XEN197" s="49"/>
      <c r="XEO197" s="49"/>
      <c r="XEP197" s="49"/>
      <c r="XEQ197" s="49"/>
      <c r="XER197" s="49"/>
      <c r="XES197" s="49"/>
      <c r="XET197" s="49"/>
      <c r="XEU197" s="49"/>
      <c r="XEV197" s="49"/>
      <c r="XEW197" s="49"/>
      <c r="XEX197" s="49"/>
      <c r="XEY197" s="49"/>
      <c r="XEZ197" s="49"/>
      <c r="XFA197" s="49"/>
      <c r="XFB197" s="49"/>
      <c r="XFC197" s="49"/>
      <c r="XFD197" s="49"/>
    </row>
    <row r="198" s="15" customFormat="1" customHeight="1" spans="2:16384">
      <c r="B198" s="50"/>
      <c r="C198" s="50"/>
      <c r="D198" s="50"/>
      <c r="E198" s="50"/>
      <c r="F198" s="50"/>
      <c r="G198" s="50"/>
      <c r="H198" s="50"/>
      <c r="I198" s="50"/>
      <c r="J198" s="51"/>
      <c r="K198" s="50"/>
      <c r="XED198" s="49"/>
      <c r="XEE198" s="49"/>
      <c r="XEF198" s="49"/>
      <c r="XEG198" s="49"/>
      <c r="XEH198" s="49"/>
      <c r="XEI198" s="49"/>
      <c r="XEJ198" s="49"/>
      <c r="XEK198" s="49"/>
      <c r="XEL198" s="49"/>
      <c r="XEM198" s="49"/>
      <c r="XEN198" s="49"/>
      <c r="XEO198" s="49"/>
      <c r="XEP198" s="49"/>
      <c r="XEQ198" s="49"/>
      <c r="XER198" s="49"/>
      <c r="XES198" s="49"/>
      <c r="XET198" s="49"/>
      <c r="XEU198" s="49"/>
      <c r="XEV198" s="49"/>
      <c r="XEW198" s="49"/>
      <c r="XEX198" s="49"/>
      <c r="XEY198" s="49"/>
      <c r="XEZ198" s="49"/>
      <c r="XFA198" s="49"/>
      <c r="XFB198" s="49"/>
      <c r="XFC198" s="49"/>
      <c r="XFD198" s="49"/>
    </row>
    <row r="199" s="15" customFormat="1" customHeight="1" spans="2:16384">
      <c r="B199" s="50"/>
      <c r="C199" s="50"/>
      <c r="D199" s="50"/>
      <c r="E199" s="50"/>
      <c r="F199" s="50"/>
      <c r="G199" s="50"/>
      <c r="H199" s="50"/>
      <c r="I199" s="50"/>
      <c r="J199" s="51"/>
      <c r="K199" s="50"/>
      <c r="XED199" s="49"/>
      <c r="XEE199" s="49"/>
      <c r="XEF199" s="49"/>
      <c r="XEG199" s="49"/>
      <c r="XEH199" s="49"/>
      <c r="XEI199" s="49"/>
      <c r="XEJ199" s="49"/>
      <c r="XEK199" s="49"/>
      <c r="XEL199" s="49"/>
      <c r="XEM199" s="49"/>
      <c r="XEN199" s="49"/>
      <c r="XEO199" s="49"/>
      <c r="XEP199" s="49"/>
      <c r="XEQ199" s="49"/>
      <c r="XER199" s="49"/>
      <c r="XES199" s="49"/>
      <c r="XET199" s="49"/>
      <c r="XEU199" s="49"/>
      <c r="XEV199" s="49"/>
      <c r="XEW199" s="49"/>
      <c r="XEX199" s="49"/>
      <c r="XEY199" s="49"/>
      <c r="XEZ199" s="49"/>
      <c r="XFA199" s="49"/>
      <c r="XFB199" s="49"/>
      <c r="XFC199" s="49"/>
      <c r="XFD199" s="49"/>
    </row>
    <row r="200" s="15" customFormat="1" customHeight="1" spans="2:16384">
      <c r="B200" s="50"/>
      <c r="C200" s="50"/>
      <c r="D200" s="50"/>
      <c r="E200" s="50"/>
      <c r="F200" s="50"/>
      <c r="G200" s="50"/>
      <c r="H200" s="50"/>
      <c r="I200" s="50"/>
      <c r="J200" s="51"/>
      <c r="K200" s="50"/>
      <c r="XED200" s="49"/>
      <c r="XEE200" s="49"/>
      <c r="XEF200" s="49"/>
      <c r="XEG200" s="49"/>
      <c r="XEH200" s="49"/>
      <c r="XEI200" s="49"/>
      <c r="XEJ200" s="49"/>
      <c r="XEK200" s="49"/>
      <c r="XEL200" s="49"/>
      <c r="XEM200" s="49"/>
      <c r="XEN200" s="49"/>
      <c r="XEO200" s="49"/>
      <c r="XEP200" s="49"/>
      <c r="XEQ200" s="49"/>
      <c r="XER200" s="49"/>
      <c r="XES200" s="49"/>
      <c r="XET200" s="49"/>
      <c r="XEU200" s="49"/>
      <c r="XEV200" s="49"/>
      <c r="XEW200" s="49"/>
      <c r="XEX200" s="49"/>
      <c r="XEY200" s="49"/>
      <c r="XEZ200" s="49"/>
      <c r="XFA200" s="49"/>
      <c r="XFB200" s="49"/>
      <c r="XFC200" s="49"/>
      <c r="XFD200" s="49"/>
    </row>
    <row r="201" s="15" customFormat="1" customHeight="1" spans="2:16384">
      <c r="B201" s="50"/>
      <c r="C201" s="50"/>
      <c r="D201" s="50"/>
      <c r="E201" s="50"/>
      <c r="F201" s="50"/>
      <c r="G201" s="50"/>
      <c r="H201" s="50"/>
      <c r="I201" s="50"/>
      <c r="J201" s="51"/>
      <c r="K201" s="50"/>
      <c r="XED201" s="49"/>
      <c r="XEE201" s="49"/>
      <c r="XEF201" s="49"/>
      <c r="XEG201" s="49"/>
      <c r="XEH201" s="49"/>
      <c r="XEI201" s="49"/>
      <c r="XEJ201" s="49"/>
      <c r="XEK201" s="49"/>
      <c r="XEL201" s="49"/>
      <c r="XEM201" s="49"/>
      <c r="XEN201" s="49"/>
      <c r="XEO201" s="49"/>
      <c r="XEP201" s="49"/>
      <c r="XEQ201" s="49"/>
      <c r="XER201" s="49"/>
      <c r="XES201" s="49"/>
      <c r="XET201" s="49"/>
      <c r="XEU201" s="49"/>
      <c r="XEV201" s="49"/>
      <c r="XEW201" s="49"/>
      <c r="XEX201" s="49"/>
      <c r="XEY201" s="49"/>
      <c r="XEZ201" s="49"/>
      <c r="XFA201" s="49"/>
      <c r="XFB201" s="49"/>
      <c r="XFC201" s="49"/>
      <c r="XFD201" s="49"/>
    </row>
    <row r="202" s="15" customFormat="1" customHeight="1" spans="2:16384">
      <c r="B202" s="50"/>
      <c r="C202" s="50"/>
      <c r="D202" s="50"/>
      <c r="E202" s="50"/>
      <c r="F202" s="50"/>
      <c r="G202" s="50"/>
      <c r="H202" s="50"/>
      <c r="I202" s="50"/>
      <c r="J202" s="51"/>
      <c r="K202" s="50"/>
      <c r="XED202" s="49"/>
      <c r="XEE202" s="49"/>
      <c r="XEF202" s="49"/>
      <c r="XEG202" s="49"/>
      <c r="XEH202" s="49"/>
      <c r="XEI202" s="49"/>
      <c r="XEJ202" s="49"/>
      <c r="XEK202" s="49"/>
      <c r="XEL202" s="49"/>
      <c r="XEM202" s="49"/>
      <c r="XEN202" s="49"/>
      <c r="XEO202" s="49"/>
      <c r="XEP202" s="49"/>
      <c r="XEQ202" s="49"/>
      <c r="XER202" s="49"/>
      <c r="XES202" s="49"/>
      <c r="XET202" s="49"/>
      <c r="XEU202" s="49"/>
      <c r="XEV202" s="49"/>
      <c r="XEW202" s="49"/>
      <c r="XEX202" s="49"/>
      <c r="XEY202" s="49"/>
      <c r="XEZ202" s="49"/>
      <c r="XFA202" s="49"/>
      <c r="XFB202" s="49"/>
      <c r="XFC202" s="49"/>
      <c r="XFD202" s="49"/>
    </row>
    <row r="203" s="15" customFormat="1" customHeight="1" spans="2:16384">
      <c r="B203" s="50"/>
      <c r="C203" s="50"/>
      <c r="D203" s="50"/>
      <c r="E203" s="50"/>
      <c r="F203" s="50"/>
      <c r="G203" s="50"/>
      <c r="H203" s="50"/>
      <c r="I203" s="50"/>
      <c r="J203" s="51"/>
      <c r="K203" s="50"/>
      <c r="XED203" s="49"/>
      <c r="XEE203" s="49"/>
      <c r="XEF203" s="49"/>
      <c r="XEG203" s="49"/>
      <c r="XEH203" s="49"/>
      <c r="XEI203" s="49"/>
      <c r="XEJ203" s="49"/>
      <c r="XEK203" s="49"/>
      <c r="XEL203" s="49"/>
      <c r="XEM203" s="49"/>
      <c r="XEN203" s="49"/>
      <c r="XEO203" s="49"/>
      <c r="XEP203" s="49"/>
      <c r="XEQ203" s="49"/>
      <c r="XER203" s="49"/>
      <c r="XES203" s="49"/>
      <c r="XET203" s="49"/>
      <c r="XEU203" s="49"/>
      <c r="XEV203" s="49"/>
      <c r="XEW203" s="49"/>
      <c r="XEX203" s="49"/>
      <c r="XEY203" s="49"/>
      <c r="XEZ203" s="49"/>
      <c r="XFA203" s="49"/>
      <c r="XFB203" s="49"/>
      <c r="XFC203" s="49"/>
      <c r="XFD203" s="49"/>
    </row>
    <row r="204" s="15" customFormat="1" customHeight="1" spans="2:16384">
      <c r="B204" s="50"/>
      <c r="C204" s="50"/>
      <c r="D204" s="50"/>
      <c r="E204" s="50"/>
      <c r="F204" s="50"/>
      <c r="G204" s="50"/>
      <c r="H204" s="50"/>
      <c r="I204" s="50"/>
      <c r="J204" s="51"/>
      <c r="K204" s="50"/>
      <c r="XED204" s="49"/>
      <c r="XEE204" s="49"/>
      <c r="XEF204" s="49"/>
      <c r="XEG204" s="49"/>
      <c r="XEH204" s="49"/>
      <c r="XEI204" s="49"/>
      <c r="XEJ204" s="49"/>
      <c r="XEK204" s="49"/>
      <c r="XEL204" s="49"/>
      <c r="XEM204" s="49"/>
      <c r="XEN204" s="49"/>
      <c r="XEO204" s="49"/>
      <c r="XEP204" s="49"/>
      <c r="XEQ204" s="49"/>
      <c r="XER204" s="49"/>
      <c r="XES204" s="49"/>
      <c r="XET204" s="49"/>
      <c r="XEU204" s="49"/>
      <c r="XEV204" s="49"/>
      <c r="XEW204" s="49"/>
      <c r="XEX204" s="49"/>
      <c r="XEY204" s="49"/>
      <c r="XEZ204" s="49"/>
      <c r="XFA204" s="49"/>
      <c r="XFB204" s="49"/>
      <c r="XFC204" s="49"/>
      <c r="XFD204" s="49"/>
    </row>
    <row r="205" s="15" customFormat="1" customHeight="1" spans="2:16384">
      <c r="B205" s="50"/>
      <c r="C205" s="50"/>
      <c r="D205" s="50"/>
      <c r="E205" s="50"/>
      <c r="F205" s="50"/>
      <c r="G205" s="50"/>
      <c r="H205" s="50"/>
      <c r="I205" s="50"/>
      <c r="J205" s="51"/>
      <c r="K205" s="50"/>
      <c r="XED205" s="49"/>
      <c r="XEE205" s="49"/>
      <c r="XEF205" s="49"/>
      <c r="XEG205" s="49"/>
      <c r="XEH205" s="49"/>
      <c r="XEI205" s="49"/>
      <c r="XEJ205" s="49"/>
      <c r="XEK205" s="49"/>
      <c r="XEL205" s="49"/>
      <c r="XEM205" s="49"/>
      <c r="XEN205" s="49"/>
      <c r="XEO205" s="49"/>
      <c r="XEP205" s="49"/>
      <c r="XEQ205" s="49"/>
      <c r="XER205" s="49"/>
      <c r="XES205" s="49"/>
      <c r="XET205" s="49"/>
      <c r="XEU205" s="49"/>
      <c r="XEV205" s="49"/>
      <c r="XEW205" s="49"/>
      <c r="XEX205" s="49"/>
      <c r="XEY205" s="49"/>
      <c r="XEZ205" s="49"/>
      <c r="XFA205" s="49"/>
      <c r="XFB205" s="49"/>
      <c r="XFC205" s="49"/>
      <c r="XFD205" s="49"/>
    </row>
    <row r="206" s="15" customFormat="1" customHeight="1" spans="2:16384">
      <c r="B206" s="50"/>
      <c r="C206" s="50"/>
      <c r="D206" s="50"/>
      <c r="E206" s="50"/>
      <c r="F206" s="50"/>
      <c r="G206" s="50"/>
      <c r="H206" s="50"/>
      <c r="I206" s="50"/>
      <c r="J206" s="51"/>
      <c r="K206" s="50"/>
      <c r="XED206" s="49"/>
      <c r="XEE206" s="49"/>
      <c r="XEF206" s="49"/>
      <c r="XEG206" s="49"/>
      <c r="XEH206" s="49"/>
      <c r="XEI206" s="49"/>
      <c r="XEJ206" s="49"/>
      <c r="XEK206" s="49"/>
      <c r="XEL206" s="49"/>
      <c r="XEM206" s="49"/>
      <c r="XEN206" s="49"/>
      <c r="XEO206" s="49"/>
      <c r="XEP206" s="49"/>
      <c r="XEQ206" s="49"/>
      <c r="XER206" s="49"/>
      <c r="XES206" s="49"/>
      <c r="XET206" s="49"/>
      <c r="XEU206" s="49"/>
      <c r="XEV206" s="49"/>
      <c r="XEW206" s="49"/>
      <c r="XEX206" s="49"/>
      <c r="XEY206" s="49"/>
      <c r="XEZ206" s="49"/>
      <c r="XFA206" s="49"/>
      <c r="XFB206" s="49"/>
      <c r="XFC206" s="49"/>
      <c r="XFD206" s="49"/>
    </row>
    <row r="207" s="15" customFormat="1" customHeight="1" spans="2:16384">
      <c r="B207" s="50"/>
      <c r="C207" s="50"/>
      <c r="D207" s="50"/>
      <c r="E207" s="50"/>
      <c r="F207" s="50"/>
      <c r="G207" s="50"/>
      <c r="H207" s="50"/>
      <c r="I207" s="50"/>
      <c r="J207" s="51"/>
      <c r="K207" s="50"/>
      <c r="XED207" s="49"/>
      <c r="XEE207" s="49"/>
      <c r="XEF207" s="49"/>
      <c r="XEG207" s="49"/>
      <c r="XEH207" s="49"/>
      <c r="XEI207" s="49"/>
      <c r="XEJ207" s="49"/>
      <c r="XEK207" s="49"/>
      <c r="XEL207" s="49"/>
      <c r="XEM207" s="49"/>
      <c r="XEN207" s="49"/>
      <c r="XEO207" s="49"/>
      <c r="XEP207" s="49"/>
      <c r="XEQ207" s="49"/>
      <c r="XER207" s="49"/>
      <c r="XES207" s="49"/>
      <c r="XET207" s="49"/>
      <c r="XEU207" s="49"/>
      <c r="XEV207" s="49"/>
      <c r="XEW207" s="49"/>
      <c r="XEX207" s="49"/>
      <c r="XEY207" s="49"/>
      <c r="XEZ207" s="49"/>
      <c r="XFA207" s="49"/>
      <c r="XFB207" s="49"/>
      <c r="XFC207" s="49"/>
      <c r="XFD207" s="49"/>
    </row>
    <row r="208" s="15" customFormat="1" customHeight="1" spans="2:16384">
      <c r="B208" s="50"/>
      <c r="C208" s="50"/>
      <c r="D208" s="50"/>
      <c r="E208" s="50"/>
      <c r="F208" s="50"/>
      <c r="G208" s="50"/>
      <c r="H208" s="50"/>
      <c r="I208" s="50"/>
      <c r="J208" s="51"/>
      <c r="K208" s="50"/>
      <c r="XED208" s="49"/>
      <c r="XEE208" s="49"/>
      <c r="XEF208" s="49"/>
      <c r="XEG208" s="49"/>
      <c r="XEH208" s="49"/>
      <c r="XEI208" s="49"/>
      <c r="XEJ208" s="49"/>
      <c r="XEK208" s="49"/>
      <c r="XEL208" s="49"/>
      <c r="XEM208" s="49"/>
      <c r="XEN208" s="49"/>
      <c r="XEO208" s="49"/>
      <c r="XEP208" s="49"/>
      <c r="XEQ208" s="49"/>
      <c r="XER208" s="49"/>
      <c r="XES208" s="49"/>
      <c r="XET208" s="49"/>
      <c r="XEU208" s="49"/>
      <c r="XEV208" s="49"/>
      <c r="XEW208" s="49"/>
      <c r="XEX208" s="49"/>
      <c r="XEY208" s="49"/>
      <c r="XEZ208" s="49"/>
      <c r="XFA208" s="49"/>
      <c r="XFB208" s="49"/>
      <c r="XFC208" s="49"/>
      <c r="XFD208" s="49"/>
    </row>
    <row r="209" s="15" customFormat="1" customHeight="1" spans="2:16384">
      <c r="B209" s="50"/>
      <c r="C209" s="50"/>
      <c r="D209" s="50"/>
      <c r="E209" s="50"/>
      <c r="F209" s="50"/>
      <c r="G209" s="50"/>
      <c r="H209" s="50"/>
      <c r="I209" s="50"/>
      <c r="J209" s="51"/>
      <c r="K209" s="50"/>
      <c r="XED209" s="49"/>
      <c r="XEE209" s="49"/>
      <c r="XEF209" s="49"/>
      <c r="XEG209" s="49"/>
      <c r="XEH209" s="49"/>
      <c r="XEI209" s="49"/>
      <c r="XEJ209" s="49"/>
      <c r="XEK209" s="49"/>
      <c r="XEL209" s="49"/>
      <c r="XEM209" s="49"/>
      <c r="XEN209" s="49"/>
      <c r="XEO209" s="49"/>
      <c r="XEP209" s="49"/>
      <c r="XEQ209" s="49"/>
      <c r="XER209" s="49"/>
      <c r="XES209" s="49"/>
      <c r="XET209" s="49"/>
      <c r="XEU209" s="49"/>
      <c r="XEV209" s="49"/>
      <c r="XEW209" s="49"/>
      <c r="XEX209" s="49"/>
      <c r="XEY209" s="49"/>
      <c r="XEZ209" s="49"/>
      <c r="XFA209" s="49"/>
      <c r="XFB209" s="49"/>
      <c r="XFC209" s="49"/>
      <c r="XFD209" s="49"/>
    </row>
    <row r="210" s="15" customFormat="1" customHeight="1" spans="2:16384">
      <c r="B210" s="50"/>
      <c r="C210" s="50"/>
      <c r="D210" s="50"/>
      <c r="E210" s="50"/>
      <c r="F210" s="50"/>
      <c r="G210" s="50"/>
      <c r="H210" s="50"/>
      <c r="I210" s="50"/>
      <c r="J210" s="51"/>
      <c r="K210" s="50"/>
      <c r="XED210" s="49"/>
      <c r="XEE210" s="49"/>
      <c r="XEF210" s="49"/>
      <c r="XEG210" s="49"/>
      <c r="XEH210" s="49"/>
      <c r="XEI210" s="49"/>
      <c r="XEJ210" s="49"/>
      <c r="XEK210" s="49"/>
      <c r="XEL210" s="49"/>
      <c r="XEM210" s="49"/>
      <c r="XEN210" s="49"/>
      <c r="XEO210" s="49"/>
      <c r="XEP210" s="49"/>
      <c r="XEQ210" s="49"/>
      <c r="XER210" s="49"/>
      <c r="XES210" s="49"/>
      <c r="XET210" s="49"/>
      <c r="XEU210" s="49"/>
      <c r="XEV210" s="49"/>
      <c r="XEW210" s="49"/>
      <c r="XEX210" s="49"/>
      <c r="XEY210" s="49"/>
      <c r="XEZ210" s="49"/>
      <c r="XFA210" s="49"/>
      <c r="XFB210" s="49"/>
      <c r="XFC210" s="49"/>
      <c r="XFD210" s="49"/>
    </row>
    <row r="211" s="15" customFormat="1" customHeight="1" spans="2:16384">
      <c r="B211" s="50"/>
      <c r="C211" s="50"/>
      <c r="D211" s="50"/>
      <c r="E211" s="50"/>
      <c r="F211" s="50"/>
      <c r="G211" s="50"/>
      <c r="H211" s="50"/>
      <c r="I211" s="50"/>
      <c r="J211" s="51"/>
      <c r="K211" s="50"/>
      <c r="XED211" s="49"/>
      <c r="XEE211" s="49"/>
      <c r="XEF211" s="49"/>
      <c r="XEG211" s="49"/>
      <c r="XEH211" s="49"/>
      <c r="XEI211" s="49"/>
      <c r="XEJ211" s="49"/>
      <c r="XEK211" s="49"/>
      <c r="XEL211" s="49"/>
      <c r="XEM211" s="49"/>
      <c r="XEN211" s="49"/>
      <c r="XEO211" s="49"/>
      <c r="XEP211" s="49"/>
      <c r="XEQ211" s="49"/>
      <c r="XER211" s="49"/>
      <c r="XES211" s="49"/>
      <c r="XET211" s="49"/>
      <c r="XEU211" s="49"/>
      <c r="XEV211" s="49"/>
      <c r="XEW211" s="49"/>
      <c r="XEX211" s="49"/>
      <c r="XEY211" s="49"/>
      <c r="XEZ211" s="49"/>
      <c r="XFA211" s="49"/>
      <c r="XFB211" s="49"/>
      <c r="XFC211" s="49"/>
      <c r="XFD211" s="49"/>
    </row>
    <row r="212" s="15" customFormat="1" customHeight="1" spans="2:16384">
      <c r="B212" s="50"/>
      <c r="C212" s="50"/>
      <c r="D212" s="50"/>
      <c r="E212" s="50"/>
      <c r="F212" s="50"/>
      <c r="G212" s="50"/>
      <c r="H212" s="50"/>
      <c r="I212" s="50"/>
      <c r="J212" s="51"/>
      <c r="K212" s="50"/>
      <c r="XED212" s="49"/>
      <c r="XEE212" s="49"/>
      <c r="XEF212" s="49"/>
      <c r="XEG212" s="49"/>
      <c r="XEH212" s="49"/>
      <c r="XEI212" s="49"/>
      <c r="XEJ212" s="49"/>
      <c r="XEK212" s="49"/>
      <c r="XEL212" s="49"/>
      <c r="XEM212" s="49"/>
      <c r="XEN212" s="49"/>
      <c r="XEO212" s="49"/>
      <c r="XEP212" s="49"/>
      <c r="XEQ212" s="49"/>
      <c r="XER212" s="49"/>
      <c r="XES212" s="49"/>
      <c r="XET212" s="49"/>
      <c r="XEU212" s="49"/>
      <c r="XEV212" s="49"/>
      <c r="XEW212" s="49"/>
      <c r="XEX212" s="49"/>
      <c r="XEY212" s="49"/>
      <c r="XEZ212" s="49"/>
      <c r="XFA212" s="49"/>
      <c r="XFB212" s="49"/>
      <c r="XFC212" s="49"/>
      <c r="XFD212" s="49"/>
    </row>
    <row r="213" s="15" customFormat="1" customHeight="1" spans="2:16384">
      <c r="B213" s="50"/>
      <c r="C213" s="50"/>
      <c r="D213" s="50"/>
      <c r="E213" s="50"/>
      <c r="F213" s="50"/>
      <c r="G213" s="50"/>
      <c r="H213" s="50"/>
      <c r="I213" s="50"/>
      <c r="J213" s="51"/>
      <c r="K213" s="50"/>
      <c r="XED213" s="49"/>
      <c r="XEE213" s="49"/>
      <c r="XEF213" s="49"/>
      <c r="XEG213" s="49"/>
      <c r="XEH213" s="49"/>
      <c r="XEI213" s="49"/>
      <c r="XEJ213" s="49"/>
      <c r="XEK213" s="49"/>
      <c r="XEL213" s="49"/>
      <c r="XEM213" s="49"/>
      <c r="XEN213" s="49"/>
      <c r="XEO213" s="49"/>
      <c r="XEP213" s="49"/>
      <c r="XEQ213" s="49"/>
      <c r="XER213" s="49"/>
      <c r="XES213" s="49"/>
      <c r="XET213" s="49"/>
      <c r="XEU213" s="49"/>
      <c r="XEV213" s="49"/>
      <c r="XEW213" s="49"/>
      <c r="XEX213" s="49"/>
      <c r="XEY213" s="49"/>
      <c r="XEZ213" s="49"/>
      <c r="XFA213" s="49"/>
      <c r="XFB213" s="49"/>
      <c r="XFC213" s="49"/>
      <c r="XFD213" s="49"/>
    </row>
    <row r="214" s="15" customFormat="1" customHeight="1" spans="2:16384">
      <c r="B214" s="50"/>
      <c r="C214" s="50"/>
      <c r="D214" s="50"/>
      <c r="E214" s="50"/>
      <c r="F214" s="50"/>
      <c r="G214" s="50"/>
      <c r="H214" s="50"/>
      <c r="I214" s="50"/>
      <c r="J214" s="51"/>
      <c r="K214" s="50"/>
      <c r="XED214" s="49"/>
      <c r="XEE214" s="49"/>
      <c r="XEF214" s="49"/>
      <c r="XEG214" s="49"/>
      <c r="XEH214" s="49"/>
      <c r="XEI214" s="49"/>
      <c r="XEJ214" s="49"/>
      <c r="XEK214" s="49"/>
      <c r="XEL214" s="49"/>
      <c r="XEM214" s="49"/>
      <c r="XEN214" s="49"/>
      <c r="XEO214" s="49"/>
      <c r="XEP214" s="49"/>
      <c r="XEQ214" s="49"/>
      <c r="XER214" s="49"/>
      <c r="XES214" s="49"/>
      <c r="XET214" s="49"/>
      <c r="XEU214" s="49"/>
      <c r="XEV214" s="49"/>
      <c r="XEW214" s="49"/>
      <c r="XEX214" s="49"/>
      <c r="XEY214" s="49"/>
      <c r="XEZ214" s="49"/>
      <c r="XFA214" s="49"/>
      <c r="XFB214" s="49"/>
      <c r="XFC214" s="49"/>
      <c r="XFD214" s="49"/>
    </row>
    <row r="215" s="15" customFormat="1" customHeight="1" spans="2:16384">
      <c r="B215" s="50"/>
      <c r="C215" s="50"/>
      <c r="D215" s="50"/>
      <c r="E215" s="50"/>
      <c r="F215" s="50"/>
      <c r="G215" s="50"/>
      <c r="H215" s="50"/>
      <c r="I215" s="50"/>
      <c r="J215" s="51"/>
      <c r="K215" s="50"/>
      <c r="XED215" s="49"/>
      <c r="XEE215" s="49"/>
      <c r="XEF215" s="49"/>
      <c r="XEG215" s="49"/>
      <c r="XEH215" s="49"/>
      <c r="XEI215" s="49"/>
      <c r="XEJ215" s="49"/>
      <c r="XEK215" s="49"/>
      <c r="XEL215" s="49"/>
      <c r="XEM215" s="49"/>
      <c r="XEN215" s="49"/>
      <c r="XEO215" s="49"/>
      <c r="XEP215" s="49"/>
      <c r="XEQ215" s="49"/>
      <c r="XER215" s="49"/>
      <c r="XES215" s="49"/>
      <c r="XET215" s="49"/>
      <c r="XEU215" s="49"/>
      <c r="XEV215" s="49"/>
      <c r="XEW215" s="49"/>
      <c r="XEX215" s="49"/>
      <c r="XEY215" s="49"/>
      <c r="XEZ215" s="49"/>
      <c r="XFA215" s="49"/>
      <c r="XFB215" s="49"/>
      <c r="XFC215" s="49"/>
      <c r="XFD215" s="49"/>
    </row>
    <row r="216" s="15" customFormat="1" customHeight="1" spans="2:16384">
      <c r="B216" s="50"/>
      <c r="C216" s="50"/>
      <c r="D216" s="50"/>
      <c r="E216" s="50"/>
      <c r="F216" s="50"/>
      <c r="G216" s="50"/>
      <c r="H216" s="50"/>
      <c r="I216" s="50"/>
      <c r="J216" s="51"/>
      <c r="K216" s="50"/>
      <c r="XED216" s="49"/>
      <c r="XEE216" s="49"/>
      <c r="XEF216" s="49"/>
      <c r="XEG216" s="49"/>
      <c r="XEH216" s="49"/>
      <c r="XEI216" s="49"/>
      <c r="XEJ216" s="49"/>
      <c r="XEK216" s="49"/>
      <c r="XEL216" s="49"/>
      <c r="XEM216" s="49"/>
      <c r="XEN216" s="49"/>
      <c r="XEO216" s="49"/>
      <c r="XEP216" s="49"/>
      <c r="XEQ216" s="49"/>
      <c r="XER216" s="49"/>
      <c r="XES216" s="49"/>
      <c r="XET216" s="49"/>
      <c r="XEU216" s="49"/>
      <c r="XEV216" s="49"/>
      <c r="XEW216" s="49"/>
      <c r="XEX216" s="49"/>
      <c r="XEY216" s="49"/>
      <c r="XEZ216" s="49"/>
      <c r="XFA216" s="49"/>
      <c r="XFB216" s="49"/>
      <c r="XFC216" s="49"/>
      <c r="XFD216" s="49"/>
    </row>
    <row r="217" s="15" customFormat="1" customHeight="1" spans="2:16384">
      <c r="B217" s="50"/>
      <c r="C217" s="50"/>
      <c r="D217" s="50"/>
      <c r="E217" s="50"/>
      <c r="F217" s="50"/>
      <c r="G217" s="50"/>
      <c r="H217" s="50"/>
      <c r="I217" s="50"/>
      <c r="J217" s="51"/>
      <c r="K217" s="50"/>
      <c r="XED217" s="49"/>
      <c r="XEE217" s="49"/>
      <c r="XEF217" s="49"/>
      <c r="XEG217" s="49"/>
      <c r="XEH217" s="49"/>
      <c r="XEI217" s="49"/>
      <c r="XEJ217" s="49"/>
      <c r="XEK217" s="49"/>
      <c r="XEL217" s="49"/>
      <c r="XEM217" s="49"/>
      <c r="XEN217" s="49"/>
      <c r="XEO217" s="49"/>
      <c r="XEP217" s="49"/>
      <c r="XEQ217" s="49"/>
      <c r="XER217" s="49"/>
      <c r="XES217" s="49"/>
      <c r="XET217" s="49"/>
      <c r="XEU217" s="49"/>
      <c r="XEV217" s="49"/>
      <c r="XEW217" s="49"/>
      <c r="XEX217" s="49"/>
      <c r="XEY217" s="49"/>
      <c r="XEZ217" s="49"/>
      <c r="XFA217" s="49"/>
      <c r="XFB217" s="49"/>
      <c r="XFC217" s="49"/>
      <c r="XFD217" s="49"/>
    </row>
    <row r="218" s="15" customFormat="1" customHeight="1" spans="2:16384">
      <c r="B218" s="50"/>
      <c r="C218" s="50"/>
      <c r="D218" s="50"/>
      <c r="E218" s="50"/>
      <c r="F218" s="50"/>
      <c r="G218" s="50"/>
      <c r="H218" s="50"/>
      <c r="I218" s="50"/>
      <c r="J218" s="51"/>
      <c r="K218" s="50"/>
      <c r="XED218" s="49"/>
      <c r="XEE218" s="49"/>
      <c r="XEF218" s="49"/>
      <c r="XEG218" s="49"/>
      <c r="XEH218" s="49"/>
      <c r="XEI218" s="49"/>
      <c r="XEJ218" s="49"/>
      <c r="XEK218" s="49"/>
      <c r="XEL218" s="49"/>
      <c r="XEM218" s="49"/>
      <c r="XEN218" s="49"/>
      <c r="XEO218" s="49"/>
      <c r="XEP218" s="49"/>
      <c r="XEQ218" s="49"/>
      <c r="XER218" s="49"/>
      <c r="XES218" s="49"/>
      <c r="XET218" s="49"/>
      <c r="XEU218" s="49"/>
      <c r="XEV218" s="49"/>
      <c r="XEW218" s="49"/>
      <c r="XEX218" s="49"/>
      <c r="XEY218" s="49"/>
      <c r="XEZ218" s="49"/>
      <c r="XFA218" s="49"/>
      <c r="XFB218" s="49"/>
      <c r="XFC218" s="49"/>
      <c r="XFD218" s="49"/>
    </row>
    <row r="219" s="15" customFormat="1" customHeight="1" spans="2:16384">
      <c r="B219" s="50"/>
      <c r="C219" s="50"/>
      <c r="D219" s="50"/>
      <c r="E219" s="50"/>
      <c r="F219" s="50"/>
      <c r="G219" s="50"/>
      <c r="H219" s="50"/>
      <c r="I219" s="50"/>
      <c r="J219" s="51"/>
      <c r="K219" s="50"/>
      <c r="XED219" s="49"/>
      <c r="XEE219" s="49"/>
      <c r="XEF219" s="49"/>
      <c r="XEG219" s="49"/>
      <c r="XEH219" s="49"/>
      <c r="XEI219" s="49"/>
      <c r="XEJ219" s="49"/>
      <c r="XEK219" s="49"/>
      <c r="XEL219" s="49"/>
      <c r="XEM219" s="49"/>
      <c r="XEN219" s="49"/>
      <c r="XEO219" s="49"/>
      <c r="XEP219" s="49"/>
      <c r="XEQ219" s="49"/>
      <c r="XER219" s="49"/>
      <c r="XES219" s="49"/>
      <c r="XET219" s="49"/>
      <c r="XEU219" s="49"/>
      <c r="XEV219" s="49"/>
      <c r="XEW219" s="49"/>
      <c r="XEX219" s="49"/>
      <c r="XEY219" s="49"/>
      <c r="XEZ219" s="49"/>
      <c r="XFA219" s="49"/>
      <c r="XFB219" s="49"/>
      <c r="XFC219" s="49"/>
      <c r="XFD219" s="49"/>
    </row>
    <row r="220" s="15" customFormat="1" customHeight="1" spans="2:16384">
      <c r="B220" s="50"/>
      <c r="C220" s="50"/>
      <c r="D220" s="50"/>
      <c r="E220" s="50"/>
      <c r="F220" s="50"/>
      <c r="G220" s="50"/>
      <c r="H220" s="50"/>
      <c r="I220" s="50"/>
      <c r="J220" s="51"/>
      <c r="K220" s="50"/>
      <c r="XED220" s="49"/>
      <c r="XEE220" s="49"/>
      <c r="XEF220" s="49"/>
      <c r="XEG220" s="49"/>
      <c r="XEH220" s="49"/>
      <c r="XEI220" s="49"/>
      <c r="XEJ220" s="49"/>
      <c r="XEK220" s="49"/>
      <c r="XEL220" s="49"/>
      <c r="XEM220" s="49"/>
      <c r="XEN220" s="49"/>
      <c r="XEO220" s="49"/>
      <c r="XEP220" s="49"/>
      <c r="XEQ220" s="49"/>
      <c r="XER220" s="49"/>
      <c r="XES220" s="49"/>
      <c r="XET220" s="49"/>
      <c r="XEU220" s="49"/>
      <c r="XEV220" s="49"/>
      <c r="XEW220" s="49"/>
      <c r="XEX220" s="49"/>
      <c r="XEY220" s="49"/>
      <c r="XEZ220" s="49"/>
      <c r="XFA220" s="49"/>
      <c r="XFB220" s="49"/>
      <c r="XFC220" s="49"/>
      <c r="XFD220" s="49"/>
    </row>
    <row r="221" s="15" customFormat="1" customHeight="1" spans="2:16384">
      <c r="B221" s="50"/>
      <c r="C221" s="50"/>
      <c r="D221" s="50"/>
      <c r="E221" s="50"/>
      <c r="F221" s="50"/>
      <c r="G221" s="50"/>
      <c r="H221" s="50"/>
      <c r="I221" s="50"/>
      <c r="J221" s="51"/>
      <c r="K221" s="50"/>
      <c r="XED221" s="49"/>
      <c r="XEE221" s="49"/>
      <c r="XEF221" s="49"/>
      <c r="XEG221" s="49"/>
      <c r="XEH221" s="49"/>
      <c r="XEI221" s="49"/>
      <c r="XEJ221" s="49"/>
      <c r="XEK221" s="49"/>
      <c r="XEL221" s="49"/>
      <c r="XEM221" s="49"/>
      <c r="XEN221" s="49"/>
      <c r="XEO221" s="49"/>
      <c r="XEP221" s="49"/>
      <c r="XEQ221" s="49"/>
      <c r="XER221" s="49"/>
      <c r="XES221" s="49"/>
      <c r="XET221" s="49"/>
      <c r="XEU221" s="49"/>
      <c r="XEV221" s="49"/>
      <c r="XEW221" s="49"/>
      <c r="XEX221" s="49"/>
      <c r="XEY221" s="49"/>
      <c r="XEZ221" s="49"/>
      <c r="XFA221" s="49"/>
      <c r="XFB221" s="49"/>
      <c r="XFC221" s="49"/>
      <c r="XFD221" s="49"/>
    </row>
    <row r="222" s="15" customFormat="1" customHeight="1" spans="2:16384">
      <c r="B222" s="50"/>
      <c r="C222" s="50"/>
      <c r="D222" s="50"/>
      <c r="E222" s="50"/>
      <c r="F222" s="50"/>
      <c r="G222" s="50"/>
      <c r="H222" s="50"/>
      <c r="I222" s="50"/>
      <c r="J222" s="51"/>
      <c r="K222" s="50"/>
      <c r="XED222" s="49"/>
      <c r="XEE222" s="49"/>
      <c r="XEF222" s="49"/>
      <c r="XEG222" s="49"/>
      <c r="XEH222" s="49"/>
      <c r="XEI222" s="49"/>
      <c r="XEJ222" s="49"/>
      <c r="XEK222" s="49"/>
      <c r="XEL222" s="49"/>
      <c r="XEM222" s="49"/>
      <c r="XEN222" s="49"/>
      <c r="XEO222" s="49"/>
      <c r="XEP222" s="49"/>
      <c r="XEQ222" s="49"/>
      <c r="XER222" s="49"/>
      <c r="XES222" s="49"/>
      <c r="XET222" s="49"/>
      <c r="XEU222" s="49"/>
      <c r="XEV222" s="49"/>
      <c r="XEW222" s="49"/>
      <c r="XEX222" s="49"/>
      <c r="XEY222" s="49"/>
      <c r="XEZ222" s="49"/>
      <c r="XFA222" s="49"/>
      <c r="XFB222" s="49"/>
      <c r="XFC222" s="49"/>
      <c r="XFD222" s="49"/>
    </row>
    <row r="223" s="15" customFormat="1" customHeight="1" spans="2:16384">
      <c r="B223" s="50"/>
      <c r="C223" s="50"/>
      <c r="D223" s="50"/>
      <c r="E223" s="50"/>
      <c r="F223" s="50"/>
      <c r="G223" s="50"/>
      <c r="H223" s="50"/>
      <c r="I223" s="50"/>
      <c r="J223" s="51"/>
      <c r="K223" s="50"/>
      <c r="XED223" s="49"/>
      <c r="XEE223" s="49"/>
      <c r="XEF223" s="49"/>
      <c r="XEG223" s="49"/>
      <c r="XEH223" s="49"/>
      <c r="XEI223" s="49"/>
      <c r="XEJ223" s="49"/>
      <c r="XEK223" s="49"/>
      <c r="XEL223" s="49"/>
      <c r="XEM223" s="49"/>
      <c r="XEN223" s="49"/>
      <c r="XEO223" s="49"/>
      <c r="XEP223" s="49"/>
      <c r="XEQ223" s="49"/>
      <c r="XER223" s="49"/>
      <c r="XES223" s="49"/>
      <c r="XET223" s="49"/>
      <c r="XEU223" s="49"/>
      <c r="XEV223" s="49"/>
      <c r="XEW223" s="49"/>
      <c r="XEX223" s="49"/>
      <c r="XEY223" s="49"/>
      <c r="XEZ223" s="49"/>
      <c r="XFA223" s="49"/>
      <c r="XFB223" s="49"/>
      <c r="XFC223" s="49"/>
      <c r="XFD223" s="49"/>
    </row>
    <row r="224" s="15" customFormat="1" customHeight="1" spans="2:16384">
      <c r="B224" s="50"/>
      <c r="C224" s="50"/>
      <c r="D224" s="50"/>
      <c r="E224" s="50"/>
      <c r="F224" s="50"/>
      <c r="G224" s="50"/>
      <c r="H224" s="50"/>
      <c r="I224" s="50"/>
      <c r="J224" s="51"/>
      <c r="K224" s="50"/>
      <c r="XED224" s="49"/>
      <c r="XEE224" s="49"/>
      <c r="XEF224" s="49"/>
      <c r="XEG224" s="49"/>
      <c r="XEH224" s="49"/>
      <c r="XEI224" s="49"/>
      <c r="XEJ224" s="49"/>
      <c r="XEK224" s="49"/>
      <c r="XEL224" s="49"/>
      <c r="XEM224" s="49"/>
      <c r="XEN224" s="49"/>
      <c r="XEO224" s="49"/>
      <c r="XEP224" s="49"/>
      <c r="XEQ224" s="49"/>
      <c r="XER224" s="49"/>
      <c r="XES224" s="49"/>
      <c r="XET224" s="49"/>
      <c r="XEU224" s="49"/>
      <c r="XEV224" s="49"/>
      <c r="XEW224" s="49"/>
      <c r="XEX224" s="49"/>
      <c r="XEY224" s="49"/>
      <c r="XEZ224" s="49"/>
      <c r="XFA224" s="49"/>
      <c r="XFB224" s="49"/>
      <c r="XFC224" s="49"/>
      <c r="XFD224" s="49"/>
    </row>
    <row r="225" s="15" customFormat="1" customHeight="1" spans="2:16384">
      <c r="B225" s="50"/>
      <c r="C225" s="50"/>
      <c r="D225" s="50"/>
      <c r="E225" s="50"/>
      <c r="F225" s="50"/>
      <c r="G225" s="50"/>
      <c r="H225" s="50"/>
      <c r="I225" s="50"/>
      <c r="J225" s="51"/>
      <c r="K225" s="50"/>
      <c r="XED225" s="49"/>
      <c r="XEE225" s="49"/>
      <c r="XEF225" s="49"/>
      <c r="XEG225" s="49"/>
      <c r="XEH225" s="49"/>
      <c r="XEI225" s="49"/>
      <c r="XEJ225" s="49"/>
      <c r="XEK225" s="49"/>
      <c r="XEL225" s="49"/>
      <c r="XEM225" s="49"/>
      <c r="XEN225" s="49"/>
      <c r="XEO225" s="49"/>
      <c r="XEP225" s="49"/>
      <c r="XEQ225" s="49"/>
      <c r="XER225" s="49"/>
      <c r="XES225" s="49"/>
      <c r="XET225" s="49"/>
      <c r="XEU225" s="49"/>
      <c r="XEV225" s="49"/>
      <c r="XEW225" s="49"/>
      <c r="XEX225" s="49"/>
      <c r="XEY225" s="49"/>
      <c r="XEZ225" s="49"/>
      <c r="XFA225" s="49"/>
      <c r="XFB225" s="49"/>
      <c r="XFC225" s="49"/>
      <c r="XFD225" s="49"/>
    </row>
    <row r="226" s="15" customFormat="1" customHeight="1" spans="2:16384">
      <c r="B226" s="50"/>
      <c r="C226" s="50"/>
      <c r="D226" s="50"/>
      <c r="E226" s="50"/>
      <c r="F226" s="50"/>
      <c r="G226" s="50"/>
      <c r="H226" s="50"/>
      <c r="I226" s="50"/>
      <c r="J226" s="51"/>
      <c r="K226" s="50"/>
      <c r="XED226" s="49"/>
      <c r="XEE226" s="49"/>
      <c r="XEF226" s="49"/>
      <c r="XEG226" s="49"/>
      <c r="XEH226" s="49"/>
      <c r="XEI226" s="49"/>
      <c r="XEJ226" s="49"/>
      <c r="XEK226" s="49"/>
      <c r="XEL226" s="49"/>
      <c r="XEM226" s="49"/>
      <c r="XEN226" s="49"/>
      <c r="XEO226" s="49"/>
      <c r="XEP226" s="49"/>
      <c r="XEQ226" s="49"/>
      <c r="XER226" s="49"/>
      <c r="XES226" s="49"/>
      <c r="XET226" s="49"/>
      <c r="XEU226" s="49"/>
      <c r="XEV226" s="49"/>
      <c r="XEW226" s="49"/>
      <c r="XEX226" s="49"/>
      <c r="XEY226" s="49"/>
      <c r="XEZ226" s="49"/>
      <c r="XFA226" s="49"/>
      <c r="XFB226" s="49"/>
      <c r="XFC226" s="49"/>
      <c r="XFD226" s="49"/>
    </row>
    <row r="227" s="15" customFormat="1" customHeight="1" spans="2:16384">
      <c r="B227" s="50"/>
      <c r="C227" s="50"/>
      <c r="D227" s="50"/>
      <c r="E227" s="50"/>
      <c r="F227" s="50"/>
      <c r="G227" s="50"/>
      <c r="H227" s="50"/>
      <c r="I227" s="50"/>
      <c r="J227" s="51"/>
      <c r="K227" s="50"/>
      <c r="XED227" s="49"/>
      <c r="XEE227" s="49"/>
      <c r="XEF227" s="49"/>
      <c r="XEG227" s="49"/>
      <c r="XEH227" s="49"/>
      <c r="XEI227" s="49"/>
      <c r="XEJ227" s="49"/>
      <c r="XEK227" s="49"/>
      <c r="XEL227" s="49"/>
      <c r="XEM227" s="49"/>
      <c r="XEN227" s="49"/>
      <c r="XEO227" s="49"/>
      <c r="XEP227" s="49"/>
      <c r="XEQ227" s="49"/>
      <c r="XER227" s="49"/>
      <c r="XES227" s="49"/>
      <c r="XET227" s="49"/>
      <c r="XEU227" s="49"/>
      <c r="XEV227" s="49"/>
      <c r="XEW227" s="49"/>
      <c r="XEX227" s="49"/>
      <c r="XEY227" s="49"/>
      <c r="XEZ227" s="49"/>
      <c r="XFA227" s="49"/>
      <c r="XFB227" s="49"/>
      <c r="XFC227" s="49"/>
      <c r="XFD227" s="49"/>
    </row>
    <row r="228" s="15" customFormat="1" customHeight="1" spans="2:16384">
      <c r="B228" s="50"/>
      <c r="C228" s="50"/>
      <c r="D228" s="50"/>
      <c r="E228" s="50"/>
      <c r="F228" s="50"/>
      <c r="G228" s="50"/>
      <c r="H228" s="50"/>
      <c r="I228" s="50"/>
      <c r="J228" s="51"/>
      <c r="K228" s="50"/>
      <c r="XED228" s="49"/>
      <c r="XEE228" s="49"/>
      <c r="XEF228" s="49"/>
      <c r="XEG228" s="49"/>
      <c r="XEH228" s="49"/>
      <c r="XEI228" s="49"/>
      <c r="XEJ228" s="49"/>
      <c r="XEK228" s="49"/>
      <c r="XEL228" s="49"/>
      <c r="XEM228" s="49"/>
      <c r="XEN228" s="49"/>
      <c r="XEO228" s="49"/>
      <c r="XEP228" s="49"/>
      <c r="XEQ228" s="49"/>
      <c r="XER228" s="49"/>
      <c r="XES228" s="49"/>
      <c r="XET228" s="49"/>
      <c r="XEU228" s="49"/>
      <c r="XEV228" s="49"/>
      <c r="XEW228" s="49"/>
      <c r="XEX228" s="49"/>
      <c r="XEY228" s="49"/>
      <c r="XEZ228" s="49"/>
      <c r="XFA228" s="49"/>
      <c r="XFB228" s="49"/>
      <c r="XFC228" s="49"/>
      <c r="XFD228" s="49"/>
    </row>
    <row r="229" s="15" customFormat="1" customHeight="1" spans="2:16384">
      <c r="B229" s="50"/>
      <c r="C229" s="50"/>
      <c r="D229" s="50"/>
      <c r="E229" s="50"/>
      <c r="F229" s="50"/>
      <c r="G229" s="50"/>
      <c r="H229" s="50"/>
      <c r="I229" s="50"/>
      <c r="J229" s="51"/>
      <c r="K229" s="50"/>
      <c r="XED229" s="49"/>
      <c r="XEE229" s="49"/>
      <c r="XEF229" s="49"/>
      <c r="XEG229" s="49"/>
      <c r="XEH229" s="49"/>
      <c r="XEI229" s="49"/>
      <c r="XEJ229" s="49"/>
      <c r="XEK229" s="49"/>
      <c r="XEL229" s="49"/>
      <c r="XEM229" s="49"/>
      <c r="XEN229" s="49"/>
      <c r="XEO229" s="49"/>
      <c r="XEP229" s="49"/>
      <c r="XEQ229" s="49"/>
      <c r="XER229" s="49"/>
      <c r="XES229" s="49"/>
      <c r="XET229" s="49"/>
      <c r="XEU229" s="49"/>
      <c r="XEV229" s="49"/>
      <c r="XEW229" s="49"/>
      <c r="XEX229" s="49"/>
      <c r="XEY229" s="49"/>
      <c r="XEZ229" s="49"/>
      <c r="XFA229" s="49"/>
      <c r="XFB229" s="49"/>
      <c r="XFC229" s="49"/>
      <c r="XFD229" s="49"/>
    </row>
    <row r="230" s="15" customFormat="1" customHeight="1" spans="2:16384">
      <c r="B230" s="50"/>
      <c r="C230" s="50"/>
      <c r="D230" s="50"/>
      <c r="E230" s="50"/>
      <c r="F230" s="50"/>
      <c r="G230" s="50"/>
      <c r="H230" s="50"/>
      <c r="I230" s="50"/>
      <c r="J230" s="51"/>
      <c r="K230" s="50"/>
      <c r="XED230" s="49"/>
      <c r="XEE230" s="49"/>
      <c r="XEF230" s="49"/>
      <c r="XEG230" s="49"/>
      <c r="XEH230" s="49"/>
      <c r="XEI230" s="49"/>
      <c r="XEJ230" s="49"/>
      <c r="XEK230" s="49"/>
      <c r="XEL230" s="49"/>
      <c r="XEM230" s="49"/>
      <c r="XEN230" s="49"/>
      <c r="XEO230" s="49"/>
      <c r="XEP230" s="49"/>
      <c r="XEQ230" s="49"/>
      <c r="XER230" s="49"/>
      <c r="XES230" s="49"/>
      <c r="XET230" s="49"/>
      <c r="XEU230" s="49"/>
      <c r="XEV230" s="49"/>
      <c r="XEW230" s="49"/>
      <c r="XEX230" s="49"/>
      <c r="XEY230" s="49"/>
      <c r="XEZ230" s="49"/>
      <c r="XFA230" s="49"/>
      <c r="XFB230" s="49"/>
      <c r="XFC230" s="49"/>
      <c r="XFD230" s="49"/>
    </row>
    <row r="231" s="15" customFormat="1" customHeight="1" spans="2:16384">
      <c r="B231" s="50"/>
      <c r="C231" s="50"/>
      <c r="D231" s="50"/>
      <c r="E231" s="50"/>
      <c r="F231" s="50"/>
      <c r="G231" s="50"/>
      <c r="H231" s="50"/>
      <c r="I231" s="50"/>
      <c r="J231" s="51"/>
      <c r="K231" s="50"/>
      <c r="XED231" s="49"/>
      <c r="XEE231" s="49"/>
      <c r="XEF231" s="49"/>
      <c r="XEG231" s="49"/>
      <c r="XEH231" s="49"/>
      <c r="XEI231" s="49"/>
      <c r="XEJ231" s="49"/>
      <c r="XEK231" s="49"/>
      <c r="XEL231" s="49"/>
      <c r="XEM231" s="49"/>
      <c r="XEN231" s="49"/>
      <c r="XEO231" s="49"/>
      <c r="XEP231" s="49"/>
      <c r="XEQ231" s="49"/>
      <c r="XER231" s="49"/>
      <c r="XES231" s="49"/>
      <c r="XET231" s="49"/>
      <c r="XEU231" s="49"/>
      <c r="XEV231" s="49"/>
      <c r="XEW231" s="49"/>
      <c r="XEX231" s="49"/>
      <c r="XEY231" s="49"/>
      <c r="XEZ231" s="49"/>
      <c r="XFA231" s="49"/>
      <c r="XFB231" s="49"/>
      <c r="XFC231" s="49"/>
      <c r="XFD231" s="49"/>
    </row>
    <row r="232" s="15" customFormat="1" customHeight="1" spans="2:16384">
      <c r="B232" s="50"/>
      <c r="C232" s="50"/>
      <c r="D232" s="50"/>
      <c r="E232" s="50"/>
      <c r="F232" s="50"/>
      <c r="G232" s="50"/>
      <c r="H232" s="50"/>
      <c r="I232" s="50"/>
      <c r="J232" s="51"/>
      <c r="K232" s="50"/>
      <c r="XED232" s="49"/>
      <c r="XEE232" s="49"/>
      <c r="XEF232" s="49"/>
      <c r="XEG232" s="49"/>
      <c r="XEH232" s="49"/>
      <c r="XEI232" s="49"/>
      <c r="XEJ232" s="49"/>
      <c r="XEK232" s="49"/>
      <c r="XEL232" s="49"/>
      <c r="XEM232" s="49"/>
      <c r="XEN232" s="49"/>
      <c r="XEO232" s="49"/>
      <c r="XEP232" s="49"/>
      <c r="XEQ232" s="49"/>
      <c r="XER232" s="49"/>
      <c r="XES232" s="49"/>
      <c r="XET232" s="49"/>
      <c r="XEU232" s="49"/>
      <c r="XEV232" s="49"/>
      <c r="XEW232" s="49"/>
      <c r="XEX232" s="49"/>
      <c r="XEY232" s="49"/>
      <c r="XEZ232" s="49"/>
      <c r="XFA232" s="49"/>
      <c r="XFB232" s="49"/>
      <c r="XFC232" s="49"/>
      <c r="XFD232" s="49"/>
    </row>
    <row r="233" s="15" customFormat="1" customHeight="1" spans="2:16384">
      <c r="B233" s="50"/>
      <c r="C233" s="50"/>
      <c r="D233" s="50"/>
      <c r="E233" s="50"/>
      <c r="F233" s="50"/>
      <c r="G233" s="50"/>
      <c r="H233" s="50"/>
      <c r="I233" s="50"/>
      <c r="J233" s="51"/>
      <c r="K233" s="50"/>
      <c r="XED233" s="49"/>
      <c r="XEE233" s="49"/>
      <c r="XEF233" s="49"/>
      <c r="XEG233" s="49"/>
      <c r="XEH233" s="49"/>
      <c r="XEI233" s="49"/>
      <c r="XEJ233" s="49"/>
      <c r="XEK233" s="49"/>
      <c r="XEL233" s="49"/>
      <c r="XEM233" s="49"/>
      <c r="XEN233" s="49"/>
      <c r="XEO233" s="49"/>
      <c r="XEP233" s="49"/>
      <c r="XEQ233" s="49"/>
      <c r="XER233" s="49"/>
      <c r="XES233" s="49"/>
      <c r="XET233" s="49"/>
      <c r="XEU233" s="49"/>
      <c r="XEV233" s="49"/>
      <c r="XEW233" s="49"/>
      <c r="XEX233" s="49"/>
      <c r="XEY233" s="49"/>
      <c r="XEZ233" s="49"/>
      <c r="XFA233" s="49"/>
      <c r="XFB233" s="49"/>
      <c r="XFC233" s="49"/>
      <c r="XFD233" s="49"/>
    </row>
    <row r="234" s="15" customFormat="1" customHeight="1" spans="2:16384">
      <c r="B234" s="50"/>
      <c r="C234" s="50"/>
      <c r="D234" s="50"/>
      <c r="E234" s="50"/>
      <c r="F234" s="50"/>
      <c r="G234" s="50"/>
      <c r="H234" s="50"/>
      <c r="I234" s="50"/>
      <c r="J234" s="51"/>
      <c r="K234" s="50"/>
      <c r="XED234" s="49"/>
      <c r="XEE234" s="49"/>
      <c r="XEF234" s="49"/>
      <c r="XEG234" s="49"/>
      <c r="XEH234" s="49"/>
      <c r="XEI234" s="49"/>
      <c r="XEJ234" s="49"/>
      <c r="XEK234" s="49"/>
      <c r="XEL234" s="49"/>
      <c r="XEM234" s="49"/>
      <c r="XEN234" s="49"/>
      <c r="XEO234" s="49"/>
      <c r="XEP234" s="49"/>
      <c r="XEQ234" s="49"/>
      <c r="XER234" s="49"/>
      <c r="XES234" s="49"/>
      <c r="XET234" s="49"/>
      <c r="XEU234" s="49"/>
      <c r="XEV234" s="49"/>
      <c r="XEW234" s="49"/>
      <c r="XEX234" s="49"/>
      <c r="XEY234" s="49"/>
      <c r="XEZ234" s="49"/>
      <c r="XFA234" s="49"/>
      <c r="XFB234" s="49"/>
      <c r="XFC234" s="49"/>
      <c r="XFD234" s="49"/>
    </row>
    <row r="235" s="15" customFormat="1" customHeight="1" spans="2:16384">
      <c r="B235" s="50"/>
      <c r="C235" s="50"/>
      <c r="D235" s="50"/>
      <c r="E235" s="50"/>
      <c r="F235" s="50"/>
      <c r="G235" s="50"/>
      <c r="H235" s="50"/>
      <c r="I235" s="50"/>
      <c r="J235" s="51"/>
      <c r="K235" s="50"/>
      <c r="XED235" s="49"/>
      <c r="XEE235" s="49"/>
      <c r="XEF235" s="49"/>
      <c r="XEG235" s="49"/>
      <c r="XEH235" s="49"/>
      <c r="XEI235" s="49"/>
      <c r="XEJ235" s="49"/>
      <c r="XEK235" s="49"/>
      <c r="XEL235" s="49"/>
      <c r="XEM235" s="49"/>
      <c r="XEN235" s="49"/>
      <c r="XEO235" s="49"/>
      <c r="XEP235" s="49"/>
      <c r="XEQ235" s="49"/>
      <c r="XER235" s="49"/>
      <c r="XES235" s="49"/>
      <c r="XET235" s="49"/>
      <c r="XEU235" s="49"/>
      <c r="XEV235" s="49"/>
      <c r="XEW235" s="49"/>
      <c r="XEX235" s="49"/>
      <c r="XEY235" s="49"/>
      <c r="XEZ235" s="49"/>
      <c r="XFA235" s="49"/>
      <c r="XFB235" s="49"/>
      <c r="XFC235" s="49"/>
      <c r="XFD235" s="49"/>
    </row>
    <row r="236" s="15" customFormat="1" customHeight="1" spans="2:16384">
      <c r="B236" s="50"/>
      <c r="C236" s="50"/>
      <c r="D236" s="50"/>
      <c r="E236" s="50"/>
      <c r="F236" s="50"/>
      <c r="G236" s="50"/>
      <c r="H236" s="50"/>
      <c r="I236" s="50"/>
      <c r="J236" s="51"/>
      <c r="K236" s="50"/>
      <c r="XED236" s="49"/>
      <c r="XEE236" s="49"/>
      <c r="XEF236" s="49"/>
      <c r="XEG236" s="49"/>
      <c r="XEH236" s="49"/>
      <c r="XEI236" s="49"/>
      <c r="XEJ236" s="49"/>
      <c r="XEK236" s="49"/>
      <c r="XEL236" s="49"/>
      <c r="XEM236" s="49"/>
      <c r="XEN236" s="49"/>
      <c r="XEO236" s="49"/>
      <c r="XEP236" s="49"/>
      <c r="XEQ236" s="49"/>
      <c r="XER236" s="49"/>
      <c r="XES236" s="49"/>
      <c r="XET236" s="49"/>
      <c r="XEU236" s="49"/>
      <c r="XEV236" s="49"/>
      <c r="XEW236" s="49"/>
      <c r="XEX236" s="49"/>
      <c r="XEY236" s="49"/>
      <c r="XEZ236" s="49"/>
      <c r="XFA236" s="49"/>
      <c r="XFB236" s="49"/>
      <c r="XFC236" s="49"/>
      <c r="XFD236" s="49"/>
    </row>
    <row r="237" s="15" customFormat="1" customHeight="1" spans="2:16384">
      <c r="B237" s="50"/>
      <c r="C237" s="50"/>
      <c r="D237" s="50"/>
      <c r="E237" s="50"/>
      <c r="F237" s="50"/>
      <c r="G237" s="50"/>
      <c r="H237" s="50"/>
      <c r="I237" s="50"/>
      <c r="J237" s="51"/>
      <c r="K237" s="50"/>
      <c r="XED237" s="49"/>
      <c r="XEE237" s="49"/>
      <c r="XEF237" s="49"/>
      <c r="XEG237" s="49"/>
      <c r="XEH237" s="49"/>
      <c r="XEI237" s="49"/>
      <c r="XEJ237" s="49"/>
      <c r="XEK237" s="49"/>
      <c r="XEL237" s="49"/>
      <c r="XEM237" s="49"/>
      <c r="XEN237" s="49"/>
      <c r="XEO237" s="49"/>
      <c r="XEP237" s="49"/>
      <c r="XEQ237" s="49"/>
      <c r="XER237" s="49"/>
      <c r="XES237" s="49"/>
      <c r="XET237" s="49"/>
      <c r="XEU237" s="49"/>
      <c r="XEV237" s="49"/>
      <c r="XEW237" s="49"/>
      <c r="XEX237" s="49"/>
      <c r="XEY237" s="49"/>
      <c r="XEZ237" s="49"/>
      <c r="XFA237" s="49"/>
      <c r="XFB237" s="49"/>
      <c r="XFC237" s="49"/>
      <c r="XFD237" s="49"/>
    </row>
    <row r="238" s="15" customFormat="1" customHeight="1" spans="2:16384">
      <c r="B238" s="50"/>
      <c r="C238" s="50"/>
      <c r="D238" s="50"/>
      <c r="E238" s="50"/>
      <c r="F238" s="50"/>
      <c r="G238" s="50"/>
      <c r="H238" s="50"/>
      <c r="I238" s="50"/>
      <c r="J238" s="51"/>
      <c r="K238" s="50"/>
      <c r="XED238" s="49"/>
      <c r="XEE238" s="49"/>
      <c r="XEF238" s="49"/>
      <c r="XEG238" s="49"/>
      <c r="XEH238" s="49"/>
      <c r="XEI238" s="49"/>
      <c r="XEJ238" s="49"/>
      <c r="XEK238" s="49"/>
      <c r="XEL238" s="49"/>
      <c r="XEM238" s="49"/>
      <c r="XEN238" s="49"/>
      <c r="XEO238" s="49"/>
      <c r="XEP238" s="49"/>
      <c r="XEQ238" s="49"/>
      <c r="XER238" s="49"/>
      <c r="XES238" s="49"/>
      <c r="XET238" s="49"/>
      <c r="XEU238" s="49"/>
      <c r="XEV238" s="49"/>
      <c r="XEW238" s="49"/>
      <c r="XEX238" s="49"/>
      <c r="XEY238" s="49"/>
      <c r="XEZ238" s="49"/>
      <c r="XFA238" s="49"/>
      <c r="XFB238" s="49"/>
      <c r="XFC238" s="49"/>
      <c r="XFD238" s="49"/>
    </row>
    <row r="239" s="15" customFormat="1" customHeight="1" spans="2:16384">
      <c r="B239" s="50"/>
      <c r="C239" s="50"/>
      <c r="D239" s="50"/>
      <c r="E239" s="50"/>
      <c r="F239" s="50"/>
      <c r="G239" s="50"/>
      <c r="H239" s="50"/>
      <c r="I239" s="50"/>
      <c r="J239" s="51"/>
      <c r="K239" s="50"/>
      <c r="XED239" s="49"/>
      <c r="XEE239" s="49"/>
      <c r="XEF239" s="49"/>
      <c r="XEG239" s="49"/>
      <c r="XEH239" s="49"/>
      <c r="XEI239" s="49"/>
      <c r="XEJ239" s="49"/>
      <c r="XEK239" s="49"/>
      <c r="XEL239" s="49"/>
      <c r="XEM239" s="49"/>
      <c r="XEN239" s="49"/>
      <c r="XEO239" s="49"/>
      <c r="XEP239" s="49"/>
      <c r="XEQ239" s="49"/>
      <c r="XER239" s="49"/>
      <c r="XES239" s="49"/>
      <c r="XET239" s="49"/>
      <c r="XEU239" s="49"/>
      <c r="XEV239" s="49"/>
      <c r="XEW239" s="49"/>
      <c r="XEX239" s="49"/>
      <c r="XEY239" s="49"/>
      <c r="XEZ239" s="49"/>
      <c r="XFA239" s="49"/>
      <c r="XFB239" s="49"/>
      <c r="XFC239" s="49"/>
      <c r="XFD239" s="49"/>
    </row>
    <row r="240" s="15" customFormat="1" customHeight="1" spans="2:16384">
      <c r="B240" s="50"/>
      <c r="C240" s="50"/>
      <c r="D240" s="50"/>
      <c r="E240" s="50"/>
      <c r="F240" s="50"/>
      <c r="G240" s="50"/>
      <c r="H240" s="50"/>
      <c r="I240" s="50"/>
      <c r="J240" s="51"/>
      <c r="K240" s="50"/>
      <c r="XED240" s="49"/>
      <c r="XEE240" s="49"/>
      <c r="XEF240" s="49"/>
      <c r="XEG240" s="49"/>
      <c r="XEH240" s="49"/>
      <c r="XEI240" s="49"/>
      <c r="XEJ240" s="49"/>
      <c r="XEK240" s="49"/>
      <c r="XEL240" s="49"/>
      <c r="XEM240" s="49"/>
      <c r="XEN240" s="49"/>
      <c r="XEO240" s="49"/>
      <c r="XEP240" s="49"/>
      <c r="XEQ240" s="49"/>
      <c r="XER240" s="49"/>
      <c r="XES240" s="49"/>
      <c r="XET240" s="49"/>
      <c r="XEU240" s="49"/>
      <c r="XEV240" s="49"/>
      <c r="XEW240" s="49"/>
      <c r="XEX240" s="49"/>
      <c r="XEY240" s="49"/>
      <c r="XEZ240" s="49"/>
      <c r="XFA240" s="49"/>
      <c r="XFB240" s="49"/>
      <c r="XFC240" s="49"/>
      <c r="XFD240" s="49"/>
    </row>
    <row r="241" s="15" customFormat="1" customHeight="1" spans="2:16384">
      <c r="B241" s="50"/>
      <c r="C241" s="50"/>
      <c r="D241" s="50"/>
      <c r="E241" s="50"/>
      <c r="F241" s="50"/>
      <c r="G241" s="50"/>
      <c r="H241" s="50"/>
      <c r="I241" s="50"/>
      <c r="J241" s="51"/>
      <c r="K241" s="50"/>
      <c r="XED241" s="49"/>
      <c r="XEE241" s="49"/>
      <c r="XEF241" s="49"/>
      <c r="XEG241" s="49"/>
      <c r="XEH241" s="49"/>
      <c r="XEI241" s="49"/>
      <c r="XEJ241" s="49"/>
      <c r="XEK241" s="49"/>
      <c r="XEL241" s="49"/>
      <c r="XEM241" s="49"/>
      <c r="XEN241" s="49"/>
      <c r="XEO241" s="49"/>
      <c r="XEP241" s="49"/>
      <c r="XEQ241" s="49"/>
      <c r="XER241" s="49"/>
      <c r="XES241" s="49"/>
      <c r="XET241" s="49"/>
      <c r="XEU241" s="49"/>
      <c r="XEV241" s="49"/>
      <c r="XEW241" s="49"/>
      <c r="XEX241" s="49"/>
      <c r="XEY241" s="49"/>
      <c r="XEZ241" s="49"/>
      <c r="XFA241" s="49"/>
      <c r="XFB241" s="49"/>
      <c r="XFC241" s="49"/>
      <c r="XFD241" s="49"/>
    </row>
    <row r="242" s="15" customFormat="1" customHeight="1" spans="2:16384">
      <c r="B242" s="50"/>
      <c r="C242" s="50"/>
      <c r="D242" s="50"/>
      <c r="E242" s="50"/>
      <c r="F242" s="50"/>
      <c r="G242" s="50"/>
      <c r="H242" s="50"/>
      <c r="I242" s="50"/>
      <c r="J242" s="51"/>
      <c r="K242" s="50"/>
      <c r="XED242" s="49"/>
      <c r="XEE242" s="49"/>
      <c r="XEF242" s="49"/>
      <c r="XEG242" s="49"/>
      <c r="XEH242" s="49"/>
      <c r="XEI242" s="49"/>
      <c r="XEJ242" s="49"/>
      <c r="XEK242" s="49"/>
      <c r="XEL242" s="49"/>
      <c r="XEM242" s="49"/>
      <c r="XEN242" s="49"/>
      <c r="XEO242" s="49"/>
      <c r="XEP242" s="49"/>
      <c r="XEQ242" s="49"/>
      <c r="XER242" s="49"/>
      <c r="XES242" s="49"/>
      <c r="XET242" s="49"/>
      <c r="XEU242" s="49"/>
      <c r="XEV242" s="49"/>
      <c r="XEW242" s="49"/>
      <c r="XEX242" s="49"/>
      <c r="XEY242" s="49"/>
      <c r="XEZ242" s="49"/>
      <c r="XFA242" s="49"/>
      <c r="XFB242" s="49"/>
      <c r="XFC242" s="49"/>
      <c r="XFD242" s="49"/>
    </row>
    <row r="243" s="15" customFormat="1" customHeight="1" spans="2:16384">
      <c r="B243" s="50"/>
      <c r="C243" s="50"/>
      <c r="D243" s="50"/>
      <c r="E243" s="50"/>
      <c r="F243" s="50"/>
      <c r="G243" s="50"/>
      <c r="H243" s="50"/>
      <c r="I243" s="50"/>
      <c r="J243" s="51"/>
      <c r="K243" s="50"/>
      <c r="XED243" s="49"/>
      <c r="XEE243" s="49"/>
      <c r="XEF243" s="49"/>
      <c r="XEG243" s="49"/>
      <c r="XEH243" s="49"/>
      <c r="XEI243" s="49"/>
      <c r="XEJ243" s="49"/>
      <c r="XEK243" s="49"/>
      <c r="XEL243" s="49"/>
      <c r="XEM243" s="49"/>
      <c r="XEN243" s="49"/>
      <c r="XEO243" s="49"/>
      <c r="XEP243" s="49"/>
      <c r="XEQ243" s="49"/>
      <c r="XER243" s="49"/>
      <c r="XES243" s="49"/>
      <c r="XET243" s="49"/>
      <c r="XEU243" s="49"/>
      <c r="XEV243" s="49"/>
      <c r="XEW243" s="49"/>
      <c r="XEX243" s="49"/>
      <c r="XEY243" s="49"/>
      <c r="XEZ243" s="49"/>
      <c r="XFA243" s="49"/>
      <c r="XFB243" s="49"/>
      <c r="XFC243" s="49"/>
      <c r="XFD243" s="49"/>
    </row>
    <row r="244" s="15" customFormat="1" customHeight="1" spans="2:16384">
      <c r="B244" s="50"/>
      <c r="C244" s="50"/>
      <c r="D244" s="50"/>
      <c r="E244" s="50"/>
      <c r="F244" s="50"/>
      <c r="G244" s="50"/>
      <c r="H244" s="50"/>
      <c r="I244" s="50"/>
      <c r="J244" s="51"/>
      <c r="K244" s="50"/>
      <c r="XED244" s="49"/>
      <c r="XEE244" s="49"/>
      <c r="XEF244" s="49"/>
      <c r="XEG244" s="49"/>
      <c r="XEH244" s="49"/>
      <c r="XEI244" s="49"/>
      <c r="XEJ244" s="49"/>
      <c r="XEK244" s="49"/>
      <c r="XEL244" s="49"/>
      <c r="XEM244" s="49"/>
      <c r="XEN244" s="49"/>
      <c r="XEO244" s="49"/>
      <c r="XEP244" s="49"/>
      <c r="XEQ244" s="49"/>
      <c r="XER244" s="49"/>
      <c r="XES244" s="49"/>
      <c r="XET244" s="49"/>
      <c r="XEU244" s="49"/>
      <c r="XEV244" s="49"/>
      <c r="XEW244" s="49"/>
      <c r="XEX244" s="49"/>
      <c r="XEY244" s="49"/>
      <c r="XEZ244" s="49"/>
      <c r="XFA244" s="49"/>
      <c r="XFB244" s="49"/>
      <c r="XFC244" s="49"/>
      <c r="XFD244" s="49"/>
    </row>
    <row r="245" s="15" customFormat="1" customHeight="1" spans="2:16384">
      <c r="B245" s="50"/>
      <c r="C245" s="50"/>
      <c r="D245" s="50"/>
      <c r="E245" s="50"/>
      <c r="F245" s="50"/>
      <c r="G245" s="50"/>
      <c r="H245" s="50"/>
      <c r="I245" s="50"/>
      <c r="J245" s="51"/>
      <c r="K245" s="50"/>
      <c r="XED245" s="49"/>
      <c r="XEE245" s="49"/>
      <c r="XEF245" s="49"/>
      <c r="XEG245" s="49"/>
      <c r="XEH245" s="49"/>
      <c r="XEI245" s="49"/>
      <c r="XEJ245" s="49"/>
      <c r="XEK245" s="49"/>
      <c r="XEL245" s="49"/>
      <c r="XEM245" s="49"/>
      <c r="XEN245" s="49"/>
      <c r="XEO245" s="49"/>
      <c r="XEP245" s="49"/>
      <c r="XEQ245" s="49"/>
      <c r="XER245" s="49"/>
      <c r="XES245" s="49"/>
      <c r="XET245" s="49"/>
      <c r="XEU245" s="49"/>
      <c r="XEV245" s="49"/>
      <c r="XEW245" s="49"/>
      <c r="XEX245" s="49"/>
      <c r="XEY245" s="49"/>
      <c r="XEZ245" s="49"/>
      <c r="XFA245" s="49"/>
      <c r="XFB245" s="49"/>
      <c r="XFC245" s="49"/>
      <c r="XFD245" s="49"/>
    </row>
    <row r="246" s="15" customFormat="1" customHeight="1" spans="2:16384">
      <c r="B246" s="50"/>
      <c r="C246" s="50"/>
      <c r="D246" s="50"/>
      <c r="E246" s="50"/>
      <c r="F246" s="50"/>
      <c r="G246" s="50"/>
      <c r="H246" s="50"/>
      <c r="I246" s="50"/>
      <c r="J246" s="51"/>
      <c r="K246" s="50"/>
      <c r="XED246" s="49"/>
      <c r="XEE246" s="49"/>
      <c r="XEF246" s="49"/>
      <c r="XEG246" s="49"/>
      <c r="XEH246" s="49"/>
      <c r="XEI246" s="49"/>
      <c r="XEJ246" s="49"/>
      <c r="XEK246" s="49"/>
      <c r="XEL246" s="49"/>
      <c r="XEM246" s="49"/>
      <c r="XEN246" s="49"/>
      <c r="XEO246" s="49"/>
      <c r="XEP246" s="49"/>
      <c r="XEQ246" s="49"/>
      <c r="XER246" s="49"/>
      <c r="XES246" s="49"/>
      <c r="XET246" s="49"/>
      <c r="XEU246" s="49"/>
      <c r="XEV246" s="49"/>
      <c r="XEW246" s="49"/>
      <c r="XEX246" s="49"/>
      <c r="XEY246" s="49"/>
      <c r="XEZ246" s="49"/>
      <c r="XFA246" s="49"/>
      <c r="XFB246" s="49"/>
      <c r="XFC246" s="49"/>
      <c r="XFD246" s="49"/>
    </row>
    <row r="247" s="15" customFormat="1" customHeight="1" spans="2:16384">
      <c r="B247" s="50"/>
      <c r="C247" s="50"/>
      <c r="D247" s="50"/>
      <c r="E247" s="50"/>
      <c r="F247" s="50"/>
      <c r="G247" s="50"/>
      <c r="H247" s="50"/>
      <c r="I247" s="50"/>
      <c r="J247" s="51"/>
      <c r="K247" s="50"/>
      <c r="XED247" s="49"/>
      <c r="XEE247" s="49"/>
      <c r="XEF247" s="49"/>
      <c r="XEG247" s="49"/>
      <c r="XEH247" s="49"/>
      <c r="XEI247" s="49"/>
      <c r="XEJ247" s="49"/>
      <c r="XEK247" s="49"/>
      <c r="XEL247" s="49"/>
      <c r="XEM247" s="49"/>
      <c r="XEN247" s="49"/>
      <c r="XEO247" s="49"/>
      <c r="XEP247" s="49"/>
      <c r="XEQ247" s="49"/>
      <c r="XER247" s="49"/>
      <c r="XES247" s="49"/>
      <c r="XET247" s="49"/>
      <c r="XEU247" s="49"/>
      <c r="XEV247" s="49"/>
      <c r="XEW247" s="49"/>
      <c r="XEX247" s="49"/>
      <c r="XEY247" s="49"/>
      <c r="XEZ247" s="49"/>
      <c r="XFA247" s="49"/>
      <c r="XFB247" s="49"/>
      <c r="XFC247" s="49"/>
      <c r="XFD247" s="49"/>
    </row>
    <row r="248" s="15" customFormat="1" customHeight="1" spans="2:16384">
      <c r="B248" s="50"/>
      <c r="C248" s="50"/>
      <c r="D248" s="50"/>
      <c r="E248" s="50"/>
      <c r="F248" s="50"/>
      <c r="G248" s="50"/>
      <c r="H248" s="50"/>
      <c r="I248" s="50"/>
      <c r="J248" s="51"/>
      <c r="K248" s="50"/>
      <c r="XED248" s="49"/>
      <c r="XEE248" s="49"/>
      <c r="XEF248" s="49"/>
      <c r="XEG248" s="49"/>
      <c r="XEH248" s="49"/>
      <c r="XEI248" s="49"/>
      <c r="XEJ248" s="49"/>
      <c r="XEK248" s="49"/>
      <c r="XEL248" s="49"/>
      <c r="XEM248" s="49"/>
      <c r="XEN248" s="49"/>
      <c r="XEO248" s="49"/>
      <c r="XEP248" s="49"/>
      <c r="XEQ248" s="49"/>
      <c r="XER248" s="49"/>
      <c r="XES248" s="49"/>
      <c r="XET248" s="49"/>
      <c r="XEU248" s="49"/>
      <c r="XEV248" s="49"/>
      <c r="XEW248" s="49"/>
      <c r="XEX248" s="49"/>
      <c r="XEY248" s="49"/>
      <c r="XEZ248" s="49"/>
      <c r="XFA248" s="49"/>
      <c r="XFB248" s="49"/>
      <c r="XFC248" s="49"/>
      <c r="XFD248" s="49"/>
    </row>
    <row r="249" s="15" customFormat="1" customHeight="1" spans="2:16384">
      <c r="B249" s="50"/>
      <c r="C249" s="50"/>
      <c r="D249" s="50"/>
      <c r="E249" s="50"/>
      <c r="F249" s="50"/>
      <c r="G249" s="50"/>
      <c r="H249" s="50"/>
      <c r="I249" s="50"/>
      <c r="J249" s="51"/>
      <c r="K249" s="50"/>
      <c r="XED249" s="49"/>
      <c r="XEE249" s="49"/>
      <c r="XEF249" s="49"/>
      <c r="XEG249" s="49"/>
      <c r="XEH249" s="49"/>
      <c r="XEI249" s="49"/>
      <c r="XEJ249" s="49"/>
      <c r="XEK249" s="49"/>
      <c r="XEL249" s="49"/>
      <c r="XEM249" s="49"/>
      <c r="XEN249" s="49"/>
      <c r="XEO249" s="49"/>
      <c r="XEP249" s="49"/>
      <c r="XEQ249" s="49"/>
      <c r="XER249" s="49"/>
      <c r="XES249" s="49"/>
      <c r="XET249" s="49"/>
      <c r="XEU249" s="49"/>
      <c r="XEV249" s="49"/>
      <c r="XEW249" s="49"/>
      <c r="XEX249" s="49"/>
      <c r="XEY249" s="49"/>
      <c r="XEZ249" s="49"/>
      <c r="XFA249" s="49"/>
      <c r="XFB249" s="49"/>
      <c r="XFC249" s="49"/>
      <c r="XFD249" s="49"/>
    </row>
    <row r="250" s="15" customFormat="1" customHeight="1" spans="2:16384">
      <c r="B250" s="50"/>
      <c r="C250" s="50"/>
      <c r="D250" s="50"/>
      <c r="E250" s="50"/>
      <c r="F250" s="50"/>
      <c r="G250" s="50"/>
      <c r="H250" s="50"/>
      <c r="I250" s="50"/>
      <c r="J250" s="51"/>
      <c r="K250" s="50"/>
      <c r="XED250" s="49"/>
      <c r="XEE250" s="49"/>
      <c r="XEF250" s="49"/>
      <c r="XEG250" s="49"/>
      <c r="XEH250" s="49"/>
      <c r="XEI250" s="49"/>
      <c r="XEJ250" s="49"/>
      <c r="XEK250" s="49"/>
      <c r="XEL250" s="49"/>
      <c r="XEM250" s="49"/>
      <c r="XEN250" s="49"/>
      <c r="XEO250" s="49"/>
      <c r="XEP250" s="49"/>
      <c r="XEQ250" s="49"/>
      <c r="XER250" s="49"/>
      <c r="XES250" s="49"/>
      <c r="XET250" s="49"/>
      <c r="XEU250" s="49"/>
      <c r="XEV250" s="49"/>
      <c r="XEW250" s="49"/>
      <c r="XEX250" s="49"/>
      <c r="XEY250" s="49"/>
      <c r="XEZ250" s="49"/>
      <c r="XFA250" s="49"/>
      <c r="XFB250" s="49"/>
      <c r="XFC250" s="49"/>
      <c r="XFD250" s="49"/>
    </row>
    <row r="251" s="15" customFormat="1" customHeight="1" spans="2:16384">
      <c r="B251" s="50"/>
      <c r="C251" s="50"/>
      <c r="D251" s="50"/>
      <c r="E251" s="50"/>
      <c r="F251" s="50"/>
      <c r="G251" s="50"/>
      <c r="H251" s="50"/>
      <c r="I251" s="50"/>
      <c r="J251" s="51"/>
      <c r="K251" s="50"/>
      <c r="XED251" s="49"/>
      <c r="XEE251" s="49"/>
      <c r="XEF251" s="49"/>
      <c r="XEG251" s="49"/>
      <c r="XEH251" s="49"/>
      <c r="XEI251" s="49"/>
      <c r="XEJ251" s="49"/>
      <c r="XEK251" s="49"/>
      <c r="XEL251" s="49"/>
      <c r="XEM251" s="49"/>
      <c r="XEN251" s="49"/>
      <c r="XEO251" s="49"/>
      <c r="XEP251" s="49"/>
      <c r="XEQ251" s="49"/>
      <c r="XER251" s="49"/>
      <c r="XES251" s="49"/>
      <c r="XET251" s="49"/>
      <c r="XEU251" s="49"/>
      <c r="XEV251" s="49"/>
      <c r="XEW251" s="49"/>
      <c r="XEX251" s="49"/>
      <c r="XEY251" s="49"/>
      <c r="XEZ251" s="49"/>
      <c r="XFA251" s="49"/>
      <c r="XFB251" s="49"/>
      <c r="XFC251" s="49"/>
      <c r="XFD251" s="49"/>
    </row>
    <row r="252" s="15" customFormat="1" customHeight="1" spans="2:16384">
      <c r="B252" s="50"/>
      <c r="C252" s="50"/>
      <c r="D252" s="50"/>
      <c r="E252" s="50"/>
      <c r="F252" s="50"/>
      <c r="G252" s="50"/>
      <c r="H252" s="50"/>
      <c r="I252" s="50"/>
      <c r="J252" s="51"/>
      <c r="K252" s="50"/>
      <c r="XED252" s="49"/>
      <c r="XEE252" s="49"/>
      <c r="XEF252" s="49"/>
      <c r="XEG252" s="49"/>
      <c r="XEH252" s="49"/>
      <c r="XEI252" s="49"/>
      <c r="XEJ252" s="49"/>
      <c r="XEK252" s="49"/>
      <c r="XEL252" s="49"/>
      <c r="XEM252" s="49"/>
      <c r="XEN252" s="49"/>
      <c r="XEO252" s="49"/>
      <c r="XEP252" s="49"/>
      <c r="XEQ252" s="49"/>
      <c r="XER252" s="49"/>
      <c r="XES252" s="49"/>
      <c r="XET252" s="49"/>
      <c r="XEU252" s="49"/>
      <c r="XEV252" s="49"/>
      <c r="XEW252" s="49"/>
      <c r="XEX252" s="49"/>
      <c r="XEY252" s="49"/>
      <c r="XEZ252" s="49"/>
      <c r="XFA252" s="49"/>
      <c r="XFB252" s="49"/>
      <c r="XFC252" s="49"/>
      <c r="XFD252" s="49"/>
    </row>
    <row r="253" s="15" customFormat="1" customHeight="1" spans="2:16384">
      <c r="B253" s="50"/>
      <c r="C253" s="50"/>
      <c r="D253" s="50"/>
      <c r="E253" s="50"/>
      <c r="F253" s="50"/>
      <c r="G253" s="50"/>
      <c r="H253" s="50"/>
      <c r="I253" s="50"/>
      <c r="J253" s="51"/>
      <c r="K253" s="50"/>
      <c r="XED253" s="49"/>
      <c r="XEE253" s="49"/>
      <c r="XEF253" s="49"/>
      <c r="XEG253" s="49"/>
      <c r="XEH253" s="49"/>
      <c r="XEI253" s="49"/>
      <c r="XEJ253" s="49"/>
      <c r="XEK253" s="49"/>
      <c r="XEL253" s="49"/>
      <c r="XEM253" s="49"/>
      <c r="XEN253" s="49"/>
      <c r="XEO253" s="49"/>
      <c r="XEP253" s="49"/>
      <c r="XEQ253" s="49"/>
      <c r="XER253" s="49"/>
      <c r="XES253" s="49"/>
      <c r="XET253" s="49"/>
      <c r="XEU253" s="49"/>
      <c r="XEV253" s="49"/>
      <c r="XEW253" s="49"/>
      <c r="XEX253" s="49"/>
      <c r="XEY253" s="49"/>
      <c r="XEZ253" s="49"/>
      <c r="XFA253" s="49"/>
      <c r="XFB253" s="49"/>
      <c r="XFC253" s="49"/>
      <c r="XFD253" s="49"/>
    </row>
    <row r="254" s="15" customFormat="1" customHeight="1" spans="2:16384">
      <c r="B254" s="50"/>
      <c r="C254" s="50"/>
      <c r="D254" s="50"/>
      <c r="E254" s="50"/>
      <c r="F254" s="50"/>
      <c r="G254" s="50"/>
      <c r="H254" s="50"/>
      <c r="I254" s="50"/>
      <c r="J254" s="51"/>
      <c r="K254" s="50"/>
      <c r="XED254" s="49"/>
      <c r="XEE254" s="49"/>
      <c r="XEF254" s="49"/>
      <c r="XEG254" s="49"/>
      <c r="XEH254" s="49"/>
      <c r="XEI254" s="49"/>
      <c r="XEJ254" s="49"/>
      <c r="XEK254" s="49"/>
      <c r="XEL254" s="49"/>
      <c r="XEM254" s="49"/>
      <c r="XEN254" s="49"/>
      <c r="XEO254" s="49"/>
      <c r="XEP254" s="49"/>
      <c r="XEQ254" s="49"/>
      <c r="XER254" s="49"/>
      <c r="XES254" s="49"/>
      <c r="XET254" s="49"/>
      <c r="XEU254" s="49"/>
      <c r="XEV254" s="49"/>
      <c r="XEW254" s="49"/>
      <c r="XEX254" s="49"/>
      <c r="XEY254" s="49"/>
      <c r="XEZ254" s="49"/>
      <c r="XFA254" s="49"/>
      <c r="XFB254" s="49"/>
      <c r="XFC254" s="49"/>
      <c r="XFD254" s="49"/>
    </row>
    <row r="255" s="15" customFormat="1" customHeight="1" spans="2:16384">
      <c r="B255" s="50"/>
      <c r="C255" s="50"/>
      <c r="D255" s="50"/>
      <c r="E255" s="50"/>
      <c r="F255" s="50"/>
      <c r="G255" s="50"/>
      <c r="H255" s="50"/>
      <c r="I255" s="50"/>
      <c r="J255" s="51"/>
      <c r="K255" s="50"/>
      <c r="XED255" s="49"/>
      <c r="XEE255" s="49"/>
      <c r="XEF255" s="49"/>
      <c r="XEG255" s="49"/>
      <c r="XEH255" s="49"/>
      <c r="XEI255" s="49"/>
      <c r="XEJ255" s="49"/>
      <c r="XEK255" s="49"/>
      <c r="XEL255" s="49"/>
      <c r="XEM255" s="49"/>
      <c r="XEN255" s="49"/>
      <c r="XEO255" s="49"/>
      <c r="XEP255" s="49"/>
      <c r="XEQ255" s="49"/>
      <c r="XER255" s="49"/>
      <c r="XES255" s="49"/>
      <c r="XET255" s="49"/>
      <c r="XEU255" s="49"/>
      <c r="XEV255" s="49"/>
      <c r="XEW255" s="49"/>
      <c r="XEX255" s="49"/>
      <c r="XEY255" s="49"/>
      <c r="XEZ255" s="49"/>
      <c r="XFA255" s="49"/>
      <c r="XFB255" s="49"/>
      <c r="XFC255" s="49"/>
      <c r="XFD255" s="49"/>
    </row>
    <row r="256" s="15" customFormat="1" customHeight="1" spans="2:16384">
      <c r="B256" s="50"/>
      <c r="C256" s="50"/>
      <c r="D256" s="50"/>
      <c r="E256" s="50"/>
      <c r="F256" s="50"/>
      <c r="G256" s="50"/>
      <c r="H256" s="50"/>
      <c r="I256" s="50"/>
      <c r="J256" s="51"/>
      <c r="K256" s="50"/>
      <c r="XED256" s="49"/>
      <c r="XEE256" s="49"/>
      <c r="XEF256" s="49"/>
      <c r="XEG256" s="49"/>
      <c r="XEH256" s="49"/>
      <c r="XEI256" s="49"/>
      <c r="XEJ256" s="49"/>
      <c r="XEK256" s="49"/>
      <c r="XEL256" s="49"/>
      <c r="XEM256" s="49"/>
      <c r="XEN256" s="49"/>
      <c r="XEO256" s="49"/>
      <c r="XEP256" s="49"/>
      <c r="XEQ256" s="49"/>
      <c r="XER256" s="49"/>
      <c r="XES256" s="49"/>
      <c r="XET256" s="49"/>
      <c r="XEU256" s="49"/>
      <c r="XEV256" s="49"/>
      <c r="XEW256" s="49"/>
      <c r="XEX256" s="49"/>
      <c r="XEY256" s="49"/>
      <c r="XEZ256" s="49"/>
      <c r="XFA256" s="49"/>
      <c r="XFB256" s="49"/>
      <c r="XFC256" s="49"/>
      <c r="XFD256" s="49"/>
    </row>
    <row r="257" s="15" customFormat="1" customHeight="1" spans="2:16384">
      <c r="B257" s="50"/>
      <c r="C257" s="50"/>
      <c r="D257" s="50"/>
      <c r="E257" s="50"/>
      <c r="F257" s="50"/>
      <c r="G257" s="50"/>
      <c r="H257" s="50"/>
      <c r="I257" s="50"/>
      <c r="J257" s="51"/>
      <c r="K257" s="50"/>
      <c r="XED257" s="49"/>
      <c r="XEE257" s="49"/>
      <c r="XEF257" s="49"/>
      <c r="XEG257" s="49"/>
      <c r="XEH257" s="49"/>
      <c r="XEI257" s="49"/>
      <c r="XEJ257" s="49"/>
      <c r="XEK257" s="49"/>
      <c r="XEL257" s="49"/>
      <c r="XEM257" s="49"/>
      <c r="XEN257" s="49"/>
      <c r="XEO257" s="49"/>
      <c r="XEP257" s="49"/>
      <c r="XEQ257" s="49"/>
      <c r="XER257" s="49"/>
      <c r="XES257" s="49"/>
      <c r="XET257" s="49"/>
      <c r="XEU257" s="49"/>
      <c r="XEV257" s="49"/>
      <c r="XEW257" s="49"/>
      <c r="XEX257" s="49"/>
      <c r="XEY257" s="49"/>
      <c r="XEZ257" s="49"/>
      <c r="XFA257" s="49"/>
      <c r="XFB257" s="49"/>
      <c r="XFC257" s="49"/>
      <c r="XFD257" s="49"/>
    </row>
    <row r="258" s="15" customFormat="1" customHeight="1" spans="2:16384">
      <c r="B258" s="50"/>
      <c r="C258" s="50"/>
      <c r="D258" s="50"/>
      <c r="E258" s="50"/>
      <c r="F258" s="50"/>
      <c r="G258" s="50"/>
      <c r="H258" s="50"/>
      <c r="I258" s="50"/>
      <c r="J258" s="51"/>
      <c r="K258" s="50"/>
      <c r="XED258" s="49"/>
      <c r="XEE258" s="49"/>
      <c r="XEF258" s="49"/>
      <c r="XEG258" s="49"/>
      <c r="XEH258" s="49"/>
      <c r="XEI258" s="49"/>
      <c r="XEJ258" s="49"/>
      <c r="XEK258" s="49"/>
      <c r="XEL258" s="49"/>
      <c r="XEM258" s="49"/>
      <c r="XEN258" s="49"/>
      <c r="XEO258" s="49"/>
      <c r="XEP258" s="49"/>
      <c r="XEQ258" s="49"/>
      <c r="XER258" s="49"/>
      <c r="XES258" s="49"/>
      <c r="XET258" s="49"/>
      <c r="XEU258" s="49"/>
      <c r="XEV258" s="49"/>
      <c r="XEW258" s="49"/>
      <c r="XEX258" s="49"/>
      <c r="XEY258" s="49"/>
      <c r="XEZ258" s="49"/>
      <c r="XFA258" s="49"/>
      <c r="XFB258" s="49"/>
      <c r="XFC258" s="49"/>
      <c r="XFD258" s="49"/>
    </row>
    <row r="259" s="15" customFormat="1" customHeight="1" spans="2:16384">
      <c r="B259" s="50"/>
      <c r="C259" s="50"/>
      <c r="D259" s="50"/>
      <c r="E259" s="50"/>
      <c r="F259" s="50"/>
      <c r="G259" s="50"/>
      <c r="H259" s="50"/>
      <c r="I259" s="50"/>
      <c r="J259" s="51"/>
      <c r="K259" s="50"/>
      <c r="XED259" s="49"/>
      <c r="XEE259" s="49"/>
      <c r="XEF259" s="49"/>
      <c r="XEG259" s="49"/>
      <c r="XEH259" s="49"/>
      <c r="XEI259" s="49"/>
      <c r="XEJ259" s="49"/>
      <c r="XEK259" s="49"/>
      <c r="XEL259" s="49"/>
      <c r="XEM259" s="49"/>
      <c r="XEN259" s="49"/>
      <c r="XEO259" s="49"/>
      <c r="XEP259" s="49"/>
      <c r="XEQ259" s="49"/>
      <c r="XER259" s="49"/>
      <c r="XES259" s="49"/>
      <c r="XET259" s="49"/>
      <c r="XEU259" s="49"/>
      <c r="XEV259" s="49"/>
      <c r="XEW259" s="49"/>
      <c r="XEX259" s="49"/>
      <c r="XEY259" s="49"/>
      <c r="XEZ259" s="49"/>
      <c r="XFA259" s="49"/>
      <c r="XFB259" s="49"/>
      <c r="XFC259" s="49"/>
      <c r="XFD259" s="49"/>
    </row>
    <row r="260" s="15" customFormat="1" customHeight="1" spans="2:16384">
      <c r="B260" s="50"/>
      <c r="C260" s="50"/>
      <c r="D260" s="50"/>
      <c r="E260" s="50"/>
      <c r="F260" s="50"/>
      <c r="G260" s="50"/>
      <c r="H260" s="50"/>
      <c r="I260" s="50"/>
      <c r="J260" s="51"/>
      <c r="K260" s="50"/>
      <c r="XED260" s="49"/>
      <c r="XEE260" s="49"/>
      <c r="XEF260" s="49"/>
      <c r="XEG260" s="49"/>
      <c r="XEH260" s="49"/>
      <c r="XEI260" s="49"/>
      <c r="XEJ260" s="49"/>
      <c r="XEK260" s="49"/>
      <c r="XEL260" s="49"/>
      <c r="XEM260" s="49"/>
      <c r="XEN260" s="49"/>
      <c r="XEO260" s="49"/>
      <c r="XEP260" s="49"/>
      <c r="XEQ260" s="49"/>
      <c r="XER260" s="49"/>
      <c r="XES260" s="49"/>
      <c r="XET260" s="49"/>
      <c r="XEU260" s="49"/>
      <c r="XEV260" s="49"/>
      <c r="XEW260" s="49"/>
      <c r="XEX260" s="49"/>
      <c r="XEY260" s="49"/>
      <c r="XEZ260" s="49"/>
      <c r="XFA260" s="49"/>
      <c r="XFB260" s="49"/>
      <c r="XFC260" s="49"/>
      <c r="XFD260" s="49"/>
    </row>
    <row r="261" s="15" customFormat="1" customHeight="1" spans="2:16384">
      <c r="B261" s="50"/>
      <c r="C261" s="50"/>
      <c r="D261" s="50"/>
      <c r="E261" s="50"/>
      <c r="F261" s="50"/>
      <c r="G261" s="50"/>
      <c r="H261" s="50"/>
      <c r="I261" s="50"/>
      <c r="J261" s="51"/>
      <c r="K261" s="50"/>
      <c r="XED261" s="49"/>
      <c r="XEE261" s="49"/>
      <c r="XEF261" s="49"/>
      <c r="XEG261" s="49"/>
      <c r="XEH261" s="49"/>
      <c r="XEI261" s="49"/>
      <c r="XEJ261" s="49"/>
      <c r="XEK261" s="49"/>
      <c r="XEL261" s="49"/>
      <c r="XEM261" s="49"/>
      <c r="XEN261" s="49"/>
      <c r="XEO261" s="49"/>
      <c r="XEP261" s="49"/>
      <c r="XEQ261" s="49"/>
      <c r="XER261" s="49"/>
      <c r="XES261" s="49"/>
      <c r="XET261" s="49"/>
      <c r="XEU261" s="49"/>
      <c r="XEV261" s="49"/>
      <c r="XEW261" s="49"/>
      <c r="XEX261" s="49"/>
      <c r="XEY261" s="49"/>
      <c r="XEZ261" s="49"/>
      <c r="XFA261" s="49"/>
      <c r="XFB261" s="49"/>
      <c r="XFC261" s="49"/>
      <c r="XFD261" s="49"/>
    </row>
    <row r="262" s="15" customFormat="1" customHeight="1" spans="2:16384">
      <c r="B262" s="50"/>
      <c r="C262" s="50"/>
      <c r="D262" s="50"/>
      <c r="E262" s="50"/>
      <c r="F262" s="50"/>
      <c r="G262" s="50"/>
      <c r="H262" s="50"/>
      <c r="I262" s="50"/>
      <c r="J262" s="51"/>
      <c r="K262" s="50"/>
      <c r="XED262" s="49"/>
      <c r="XEE262" s="49"/>
      <c r="XEF262" s="49"/>
      <c r="XEG262" s="49"/>
      <c r="XEH262" s="49"/>
      <c r="XEI262" s="49"/>
      <c r="XEJ262" s="49"/>
      <c r="XEK262" s="49"/>
      <c r="XEL262" s="49"/>
      <c r="XEM262" s="49"/>
      <c r="XEN262" s="49"/>
      <c r="XEO262" s="49"/>
      <c r="XEP262" s="49"/>
      <c r="XEQ262" s="49"/>
      <c r="XER262" s="49"/>
      <c r="XES262" s="49"/>
      <c r="XET262" s="49"/>
      <c r="XEU262" s="49"/>
      <c r="XEV262" s="49"/>
      <c r="XEW262" s="49"/>
      <c r="XEX262" s="49"/>
      <c r="XEY262" s="49"/>
      <c r="XEZ262" s="49"/>
      <c r="XFA262" s="49"/>
      <c r="XFB262" s="49"/>
      <c r="XFC262" s="49"/>
      <c r="XFD262" s="49"/>
    </row>
    <row r="263" s="15" customFormat="1" customHeight="1" spans="2:16384">
      <c r="B263" s="50"/>
      <c r="C263" s="50"/>
      <c r="D263" s="50"/>
      <c r="E263" s="50"/>
      <c r="F263" s="50"/>
      <c r="G263" s="50"/>
      <c r="H263" s="50"/>
      <c r="I263" s="50"/>
      <c r="J263" s="51"/>
      <c r="K263" s="50"/>
      <c r="XED263" s="49"/>
      <c r="XEE263" s="49"/>
      <c r="XEF263" s="49"/>
      <c r="XEG263" s="49"/>
      <c r="XEH263" s="49"/>
      <c r="XEI263" s="49"/>
      <c r="XEJ263" s="49"/>
      <c r="XEK263" s="49"/>
      <c r="XEL263" s="49"/>
      <c r="XEM263" s="49"/>
      <c r="XEN263" s="49"/>
      <c r="XEO263" s="49"/>
      <c r="XEP263" s="49"/>
      <c r="XEQ263" s="49"/>
      <c r="XER263" s="49"/>
      <c r="XES263" s="49"/>
      <c r="XET263" s="49"/>
      <c r="XEU263" s="49"/>
      <c r="XEV263" s="49"/>
      <c r="XEW263" s="49"/>
      <c r="XEX263" s="49"/>
      <c r="XEY263" s="49"/>
      <c r="XEZ263" s="49"/>
      <c r="XFA263" s="49"/>
      <c r="XFB263" s="49"/>
      <c r="XFC263" s="49"/>
      <c r="XFD263" s="49"/>
    </row>
    <row r="264" s="15" customFormat="1" customHeight="1" spans="2:16384">
      <c r="B264" s="50"/>
      <c r="C264" s="50"/>
      <c r="D264" s="50"/>
      <c r="E264" s="50"/>
      <c r="F264" s="50"/>
      <c r="G264" s="50"/>
      <c r="H264" s="50"/>
      <c r="I264" s="50"/>
      <c r="J264" s="51"/>
      <c r="K264" s="50"/>
      <c r="XED264" s="49"/>
      <c r="XEE264" s="49"/>
      <c r="XEF264" s="49"/>
      <c r="XEG264" s="49"/>
      <c r="XEH264" s="49"/>
      <c r="XEI264" s="49"/>
      <c r="XEJ264" s="49"/>
      <c r="XEK264" s="49"/>
      <c r="XEL264" s="49"/>
      <c r="XEM264" s="49"/>
      <c r="XEN264" s="49"/>
      <c r="XEO264" s="49"/>
      <c r="XEP264" s="49"/>
      <c r="XEQ264" s="49"/>
      <c r="XER264" s="49"/>
      <c r="XES264" s="49"/>
      <c r="XET264" s="49"/>
      <c r="XEU264" s="49"/>
      <c r="XEV264" s="49"/>
      <c r="XEW264" s="49"/>
      <c r="XEX264" s="49"/>
      <c r="XEY264" s="49"/>
      <c r="XEZ264" s="49"/>
      <c r="XFA264" s="49"/>
      <c r="XFB264" s="49"/>
      <c r="XFC264" s="49"/>
      <c r="XFD264" s="49"/>
    </row>
    <row r="265" s="15" customFormat="1" customHeight="1" spans="2:16384">
      <c r="B265" s="50"/>
      <c r="C265" s="50"/>
      <c r="D265" s="50"/>
      <c r="E265" s="50"/>
      <c r="F265" s="50"/>
      <c r="G265" s="50"/>
      <c r="H265" s="50"/>
      <c r="I265" s="50"/>
      <c r="J265" s="51"/>
      <c r="K265" s="50"/>
      <c r="XED265" s="49"/>
      <c r="XEE265" s="49"/>
      <c r="XEF265" s="49"/>
      <c r="XEG265" s="49"/>
      <c r="XEH265" s="49"/>
      <c r="XEI265" s="49"/>
      <c r="XEJ265" s="49"/>
      <c r="XEK265" s="49"/>
      <c r="XEL265" s="49"/>
      <c r="XEM265" s="49"/>
      <c r="XEN265" s="49"/>
      <c r="XEO265" s="49"/>
      <c r="XEP265" s="49"/>
      <c r="XEQ265" s="49"/>
      <c r="XER265" s="49"/>
      <c r="XES265" s="49"/>
      <c r="XET265" s="49"/>
      <c r="XEU265" s="49"/>
      <c r="XEV265" s="49"/>
      <c r="XEW265" s="49"/>
      <c r="XEX265" s="49"/>
      <c r="XEY265" s="49"/>
      <c r="XEZ265" s="49"/>
      <c r="XFA265" s="49"/>
      <c r="XFB265" s="49"/>
      <c r="XFC265" s="49"/>
      <c r="XFD265" s="49"/>
    </row>
    <row r="266" s="15" customFormat="1" customHeight="1" spans="2:16384">
      <c r="B266" s="50"/>
      <c r="C266" s="50"/>
      <c r="D266" s="50"/>
      <c r="E266" s="50"/>
      <c r="F266" s="50"/>
      <c r="G266" s="50"/>
      <c r="H266" s="50"/>
      <c r="I266" s="50"/>
      <c r="J266" s="51"/>
      <c r="K266" s="50"/>
      <c r="XED266" s="49"/>
      <c r="XEE266" s="49"/>
      <c r="XEF266" s="49"/>
      <c r="XEG266" s="49"/>
      <c r="XEH266" s="49"/>
      <c r="XEI266" s="49"/>
      <c r="XEJ266" s="49"/>
      <c r="XEK266" s="49"/>
      <c r="XEL266" s="49"/>
      <c r="XEM266" s="49"/>
      <c r="XEN266" s="49"/>
      <c r="XEO266" s="49"/>
      <c r="XEP266" s="49"/>
      <c r="XEQ266" s="49"/>
      <c r="XER266" s="49"/>
      <c r="XES266" s="49"/>
      <c r="XET266" s="49"/>
      <c r="XEU266" s="49"/>
      <c r="XEV266" s="49"/>
      <c r="XEW266" s="49"/>
      <c r="XEX266" s="49"/>
      <c r="XEY266" s="49"/>
      <c r="XEZ266" s="49"/>
      <c r="XFA266" s="49"/>
      <c r="XFB266" s="49"/>
      <c r="XFC266" s="49"/>
      <c r="XFD266" s="49"/>
    </row>
    <row r="267" s="15" customFormat="1" customHeight="1" spans="2:16384">
      <c r="B267" s="50"/>
      <c r="C267" s="50"/>
      <c r="D267" s="50"/>
      <c r="E267" s="50"/>
      <c r="F267" s="50"/>
      <c r="G267" s="50"/>
      <c r="H267" s="50"/>
      <c r="I267" s="50"/>
      <c r="J267" s="51"/>
      <c r="K267" s="50"/>
      <c r="XED267" s="49"/>
      <c r="XEE267" s="49"/>
      <c r="XEF267" s="49"/>
      <c r="XEG267" s="49"/>
      <c r="XEH267" s="49"/>
      <c r="XEI267" s="49"/>
      <c r="XEJ267" s="49"/>
      <c r="XEK267" s="49"/>
      <c r="XEL267" s="49"/>
      <c r="XEM267" s="49"/>
      <c r="XEN267" s="49"/>
      <c r="XEO267" s="49"/>
      <c r="XEP267" s="49"/>
      <c r="XEQ267" s="49"/>
      <c r="XER267" s="49"/>
      <c r="XES267" s="49"/>
      <c r="XET267" s="49"/>
      <c r="XEU267" s="49"/>
      <c r="XEV267" s="49"/>
      <c r="XEW267" s="49"/>
      <c r="XEX267" s="49"/>
      <c r="XEY267" s="49"/>
      <c r="XEZ267" s="49"/>
      <c r="XFA267" s="49"/>
      <c r="XFB267" s="49"/>
      <c r="XFC267" s="49"/>
      <c r="XFD267" s="49"/>
    </row>
    <row r="268" s="15" customFormat="1" customHeight="1" spans="2:16384">
      <c r="B268" s="50"/>
      <c r="C268" s="50"/>
      <c r="D268" s="50"/>
      <c r="E268" s="50"/>
      <c r="F268" s="50"/>
      <c r="G268" s="50"/>
      <c r="H268" s="50"/>
      <c r="I268" s="50"/>
      <c r="J268" s="51"/>
      <c r="K268" s="50"/>
      <c r="XED268" s="49"/>
      <c r="XEE268" s="49"/>
      <c r="XEF268" s="49"/>
      <c r="XEG268" s="49"/>
      <c r="XEH268" s="49"/>
      <c r="XEI268" s="49"/>
      <c r="XEJ268" s="49"/>
      <c r="XEK268" s="49"/>
      <c r="XEL268" s="49"/>
      <c r="XEM268" s="49"/>
      <c r="XEN268" s="49"/>
      <c r="XEO268" s="49"/>
      <c r="XEP268" s="49"/>
      <c r="XEQ268" s="49"/>
      <c r="XER268" s="49"/>
      <c r="XES268" s="49"/>
      <c r="XET268" s="49"/>
      <c r="XEU268" s="49"/>
      <c r="XEV268" s="49"/>
      <c r="XEW268" s="49"/>
      <c r="XEX268" s="49"/>
      <c r="XEY268" s="49"/>
      <c r="XEZ268" s="49"/>
      <c r="XFA268" s="49"/>
      <c r="XFB268" s="49"/>
      <c r="XFC268" s="49"/>
      <c r="XFD268" s="49"/>
    </row>
    <row r="269" s="15" customFormat="1" customHeight="1" spans="2:16384">
      <c r="B269" s="50"/>
      <c r="C269" s="50"/>
      <c r="D269" s="50"/>
      <c r="E269" s="50"/>
      <c r="F269" s="50"/>
      <c r="G269" s="50"/>
      <c r="H269" s="50"/>
      <c r="I269" s="50"/>
      <c r="J269" s="51"/>
      <c r="K269" s="50"/>
      <c r="XED269" s="49"/>
      <c r="XEE269" s="49"/>
      <c r="XEF269" s="49"/>
      <c r="XEG269" s="49"/>
      <c r="XEH269" s="49"/>
      <c r="XEI269" s="49"/>
      <c r="XEJ269" s="49"/>
      <c r="XEK269" s="49"/>
      <c r="XEL269" s="49"/>
      <c r="XEM269" s="49"/>
      <c r="XEN269" s="49"/>
      <c r="XEO269" s="49"/>
      <c r="XEP269" s="49"/>
      <c r="XEQ269" s="49"/>
      <c r="XER269" s="49"/>
      <c r="XES269" s="49"/>
      <c r="XET269" s="49"/>
      <c r="XEU269" s="49"/>
      <c r="XEV269" s="49"/>
      <c r="XEW269" s="49"/>
      <c r="XEX269" s="49"/>
      <c r="XEY269" s="49"/>
      <c r="XEZ269" s="49"/>
      <c r="XFA269" s="49"/>
      <c r="XFB269" s="49"/>
      <c r="XFC269" s="49"/>
      <c r="XFD269" s="49"/>
    </row>
    <row r="270" s="15" customFormat="1" customHeight="1" spans="2:16384">
      <c r="B270" s="50"/>
      <c r="C270" s="50"/>
      <c r="D270" s="50"/>
      <c r="E270" s="50"/>
      <c r="F270" s="50"/>
      <c r="G270" s="50"/>
      <c r="H270" s="50"/>
      <c r="I270" s="50"/>
      <c r="J270" s="51"/>
      <c r="K270" s="50"/>
      <c r="XED270" s="49"/>
      <c r="XEE270" s="49"/>
      <c r="XEF270" s="49"/>
      <c r="XEG270" s="49"/>
      <c r="XEH270" s="49"/>
      <c r="XEI270" s="49"/>
      <c r="XEJ270" s="49"/>
      <c r="XEK270" s="49"/>
      <c r="XEL270" s="49"/>
      <c r="XEM270" s="49"/>
      <c r="XEN270" s="49"/>
      <c r="XEO270" s="49"/>
      <c r="XEP270" s="49"/>
      <c r="XEQ270" s="49"/>
      <c r="XER270" s="49"/>
      <c r="XES270" s="49"/>
      <c r="XET270" s="49"/>
      <c r="XEU270" s="49"/>
      <c r="XEV270" s="49"/>
      <c r="XEW270" s="49"/>
      <c r="XEX270" s="49"/>
      <c r="XEY270" s="49"/>
      <c r="XEZ270" s="49"/>
      <c r="XFA270" s="49"/>
      <c r="XFB270" s="49"/>
      <c r="XFC270" s="49"/>
      <c r="XFD270" s="49"/>
    </row>
    <row r="271" s="15" customFormat="1" customHeight="1" spans="2:16384">
      <c r="B271" s="50"/>
      <c r="C271" s="50"/>
      <c r="D271" s="50"/>
      <c r="E271" s="50"/>
      <c r="F271" s="50"/>
      <c r="G271" s="50"/>
      <c r="H271" s="50"/>
      <c r="I271" s="50"/>
      <c r="J271" s="51"/>
      <c r="K271" s="50"/>
      <c r="XED271" s="49"/>
      <c r="XEE271" s="49"/>
      <c r="XEF271" s="49"/>
      <c r="XEG271" s="49"/>
      <c r="XEH271" s="49"/>
      <c r="XEI271" s="49"/>
      <c r="XEJ271" s="49"/>
      <c r="XEK271" s="49"/>
      <c r="XEL271" s="49"/>
      <c r="XEM271" s="49"/>
      <c r="XEN271" s="49"/>
      <c r="XEO271" s="49"/>
      <c r="XEP271" s="49"/>
      <c r="XEQ271" s="49"/>
      <c r="XER271" s="49"/>
      <c r="XES271" s="49"/>
      <c r="XET271" s="49"/>
      <c r="XEU271" s="49"/>
      <c r="XEV271" s="49"/>
      <c r="XEW271" s="49"/>
      <c r="XEX271" s="49"/>
      <c r="XEY271" s="49"/>
      <c r="XEZ271" s="49"/>
      <c r="XFA271" s="49"/>
      <c r="XFB271" s="49"/>
      <c r="XFC271" s="49"/>
      <c r="XFD271" s="49"/>
    </row>
    <row r="272" s="15" customFormat="1" customHeight="1" spans="2:16384">
      <c r="B272" s="50"/>
      <c r="C272" s="50"/>
      <c r="D272" s="50"/>
      <c r="E272" s="50"/>
      <c r="F272" s="50"/>
      <c r="G272" s="50"/>
      <c r="H272" s="50"/>
      <c r="I272" s="50"/>
      <c r="J272" s="51"/>
      <c r="K272" s="50"/>
      <c r="XED272" s="49"/>
      <c r="XEE272" s="49"/>
      <c r="XEF272" s="49"/>
      <c r="XEG272" s="49"/>
      <c r="XEH272" s="49"/>
      <c r="XEI272" s="49"/>
      <c r="XEJ272" s="49"/>
      <c r="XEK272" s="49"/>
      <c r="XEL272" s="49"/>
      <c r="XEM272" s="49"/>
      <c r="XEN272" s="49"/>
      <c r="XEO272" s="49"/>
      <c r="XEP272" s="49"/>
      <c r="XEQ272" s="49"/>
      <c r="XER272" s="49"/>
      <c r="XES272" s="49"/>
      <c r="XET272" s="49"/>
      <c r="XEU272" s="49"/>
      <c r="XEV272" s="49"/>
      <c r="XEW272" s="49"/>
      <c r="XEX272" s="49"/>
      <c r="XEY272" s="49"/>
      <c r="XEZ272" s="49"/>
      <c r="XFA272" s="49"/>
      <c r="XFB272" s="49"/>
      <c r="XFC272" s="49"/>
      <c r="XFD272" s="49"/>
    </row>
    <row r="273" s="15" customFormat="1" customHeight="1" spans="2:16384">
      <c r="B273" s="50"/>
      <c r="C273" s="50"/>
      <c r="D273" s="50"/>
      <c r="E273" s="50"/>
      <c r="F273" s="50"/>
      <c r="G273" s="50"/>
      <c r="H273" s="50"/>
      <c r="I273" s="50"/>
      <c r="J273" s="51"/>
      <c r="K273" s="50"/>
      <c r="XED273" s="49"/>
      <c r="XEE273" s="49"/>
      <c r="XEF273" s="49"/>
      <c r="XEG273" s="49"/>
      <c r="XEH273" s="49"/>
      <c r="XEI273" s="49"/>
      <c r="XEJ273" s="49"/>
      <c r="XEK273" s="49"/>
      <c r="XEL273" s="49"/>
      <c r="XEM273" s="49"/>
      <c r="XEN273" s="49"/>
      <c r="XEO273" s="49"/>
      <c r="XEP273" s="49"/>
      <c r="XEQ273" s="49"/>
      <c r="XER273" s="49"/>
      <c r="XES273" s="49"/>
      <c r="XET273" s="49"/>
      <c r="XEU273" s="49"/>
      <c r="XEV273" s="49"/>
      <c r="XEW273" s="49"/>
      <c r="XEX273" s="49"/>
      <c r="XEY273" s="49"/>
      <c r="XEZ273" s="49"/>
      <c r="XFA273" s="49"/>
      <c r="XFB273" s="49"/>
      <c r="XFC273" s="49"/>
      <c r="XFD273" s="49"/>
    </row>
    <row r="274" s="15" customFormat="1" customHeight="1" spans="2:16384">
      <c r="B274" s="50"/>
      <c r="C274" s="50"/>
      <c r="D274" s="50"/>
      <c r="E274" s="50"/>
      <c r="F274" s="50"/>
      <c r="G274" s="50"/>
      <c r="H274" s="50"/>
      <c r="I274" s="50"/>
      <c r="J274" s="51"/>
      <c r="K274" s="50"/>
      <c r="XED274" s="49"/>
      <c r="XEE274" s="49"/>
      <c r="XEF274" s="49"/>
      <c r="XEG274" s="49"/>
      <c r="XEH274" s="49"/>
      <c r="XEI274" s="49"/>
      <c r="XEJ274" s="49"/>
      <c r="XEK274" s="49"/>
      <c r="XEL274" s="49"/>
      <c r="XEM274" s="49"/>
      <c r="XEN274" s="49"/>
      <c r="XEO274" s="49"/>
      <c r="XEP274" s="49"/>
      <c r="XEQ274" s="49"/>
      <c r="XER274" s="49"/>
      <c r="XES274" s="49"/>
      <c r="XET274" s="49"/>
      <c r="XEU274" s="49"/>
      <c r="XEV274" s="49"/>
      <c r="XEW274" s="49"/>
      <c r="XEX274" s="49"/>
      <c r="XEY274" s="49"/>
      <c r="XEZ274" s="49"/>
      <c r="XFA274" s="49"/>
      <c r="XFB274" s="49"/>
      <c r="XFC274" s="49"/>
      <c r="XFD274" s="49"/>
    </row>
    <row r="275" s="15" customFormat="1" customHeight="1" spans="2:16384">
      <c r="B275" s="50"/>
      <c r="C275" s="50"/>
      <c r="D275" s="50"/>
      <c r="E275" s="50"/>
      <c r="F275" s="50"/>
      <c r="G275" s="50"/>
      <c r="H275" s="50"/>
      <c r="I275" s="50"/>
      <c r="J275" s="51"/>
      <c r="K275" s="50"/>
      <c r="XED275" s="49"/>
      <c r="XEE275" s="49"/>
      <c r="XEF275" s="49"/>
      <c r="XEG275" s="49"/>
      <c r="XEH275" s="49"/>
      <c r="XEI275" s="49"/>
      <c r="XEJ275" s="49"/>
      <c r="XEK275" s="49"/>
      <c r="XEL275" s="49"/>
      <c r="XEM275" s="49"/>
      <c r="XEN275" s="49"/>
      <c r="XEO275" s="49"/>
      <c r="XEP275" s="49"/>
      <c r="XEQ275" s="49"/>
      <c r="XER275" s="49"/>
      <c r="XES275" s="49"/>
      <c r="XET275" s="49"/>
      <c r="XEU275" s="49"/>
      <c r="XEV275" s="49"/>
      <c r="XEW275" s="49"/>
      <c r="XEX275" s="49"/>
      <c r="XEY275" s="49"/>
      <c r="XEZ275" s="49"/>
      <c r="XFA275" s="49"/>
      <c r="XFB275" s="49"/>
      <c r="XFC275" s="49"/>
      <c r="XFD275" s="49"/>
    </row>
    <row r="276" s="15" customFormat="1" customHeight="1" spans="2:16384">
      <c r="B276" s="50"/>
      <c r="C276" s="50"/>
      <c r="D276" s="50"/>
      <c r="E276" s="50"/>
      <c r="F276" s="50"/>
      <c r="G276" s="50"/>
      <c r="H276" s="50"/>
      <c r="I276" s="50"/>
      <c r="J276" s="51"/>
      <c r="K276" s="50"/>
      <c r="XED276" s="49"/>
      <c r="XEE276" s="49"/>
      <c r="XEF276" s="49"/>
      <c r="XEG276" s="49"/>
      <c r="XEH276" s="49"/>
      <c r="XEI276" s="49"/>
      <c r="XEJ276" s="49"/>
      <c r="XEK276" s="49"/>
      <c r="XEL276" s="49"/>
      <c r="XEM276" s="49"/>
      <c r="XEN276" s="49"/>
      <c r="XEO276" s="49"/>
      <c r="XEP276" s="49"/>
      <c r="XEQ276" s="49"/>
      <c r="XER276" s="49"/>
      <c r="XES276" s="49"/>
      <c r="XET276" s="49"/>
      <c r="XEU276" s="49"/>
      <c r="XEV276" s="49"/>
      <c r="XEW276" s="49"/>
      <c r="XEX276" s="49"/>
      <c r="XEY276" s="49"/>
      <c r="XEZ276" s="49"/>
      <c r="XFA276" s="49"/>
      <c r="XFB276" s="49"/>
      <c r="XFC276" s="49"/>
      <c r="XFD276" s="49"/>
    </row>
    <row r="277" s="15" customFormat="1" customHeight="1" spans="2:16384">
      <c r="B277" s="50"/>
      <c r="C277" s="50"/>
      <c r="D277" s="50"/>
      <c r="E277" s="50"/>
      <c r="F277" s="50"/>
      <c r="G277" s="50"/>
      <c r="H277" s="50"/>
      <c r="I277" s="50"/>
      <c r="J277" s="51"/>
      <c r="K277" s="50"/>
      <c r="XED277" s="49"/>
      <c r="XEE277" s="49"/>
      <c r="XEF277" s="49"/>
      <c r="XEG277" s="49"/>
      <c r="XEH277" s="49"/>
      <c r="XEI277" s="49"/>
      <c r="XEJ277" s="49"/>
      <c r="XEK277" s="49"/>
      <c r="XEL277" s="49"/>
      <c r="XEM277" s="49"/>
      <c r="XEN277" s="49"/>
      <c r="XEO277" s="49"/>
      <c r="XEP277" s="49"/>
      <c r="XEQ277" s="49"/>
      <c r="XER277" s="49"/>
      <c r="XES277" s="49"/>
      <c r="XET277" s="49"/>
      <c r="XEU277" s="49"/>
      <c r="XEV277" s="49"/>
      <c r="XEW277" s="49"/>
      <c r="XEX277" s="49"/>
      <c r="XEY277" s="49"/>
      <c r="XEZ277" s="49"/>
      <c r="XFA277" s="49"/>
      <c r="XFB277" s="49"/>
      <c r="XFC277" s="49"/>
      <c r="XFD277" s="49"/>
    </row>
    <row r="278" s="15" customFormat="1" customHeight="1" spans="2:16384">
      <c r="B278" s="50"/>
      <c r="C278" s="50"/>
      <c r="D278" s="50"/>
      <c r="E278" s="50"/>
      <c r="F278" s="50"/>
      <c r="G278" s="50"/>
      <c r="H278" s="50"/>
      <c r="I278" s="50"/>
      <c r="J278" s="51"/>
      <c r="K278" s="50"/>
      <c r="XED278" s="49"/>
      <c r="XEE278" s="49"/>
      <c r="XEF278" s="49"/>
      <c r="XEG278" s="49"/>
      <c r="XEH278" s="49"/>
      <c r="XEI278" s="49"/>
      <c r="XEJ278" s="49"/>
      <c r="XEK278" s="49"/>
      <c r="XEL278" s="49"/>
      <c r="XEM278" s="49"/>
      <c r="XEN278" s="49"/>
      <c r="XEO278" s="49"/>
      <c r="XEP278" s="49"/>
      <c r="XEQ278" s="49"/>
      <c r="XER278" s="49"/>
      <c r="XES278" s="49"/>
      <c r="XET278" s="49"/>
      <c r="XEU278" s="49"/>
      <c r="XEV278" s="49"/>
      <c r="XEW278" s="49"/>
      <c r="XEX278" s="49"/>
      <c r="XEY278" s="49"/>
      <c r="XEZ278" s="49"/>
      <c r="XFA278" s="49"/>
      <c r="XFB278" s="49"/>
      <c r="XFC278" s="49"/>
      <c r="XFD278" s="49"/>
    </row>
    <row r="279" s="15" customFormat="1" customHeight="1" spans="2:16384">
      <c r="B279" s="50"/>
      <c r="C279" s="50"/>
      <c r="D279" s="50"/>
      <c r="E279" s="50"/>
      <c r="F279" s="50"/>
      <c r="G279" s="50"/>
      <c r="H279" s="50"/>
      <c r="I279" s="50"/>
      <c r="J279" s="51"/>
      <c r="K279" s="50"/>
      <c r="XED279" s="49"/>
      <c r="XEE279" s="49"/>
      <c r="XEF279" s="49"/>
      <c r="XEG279" s="49"/>
      <c r="XEH279" s="49"/>
      <c r="XEI279" s="49"/>
      <c r="XEJ279" s="49"/>
      <c r="XEK279" s="49"/>
      <c r="XEL279" s="49"/>
      <c r="XEM279" s="49"/>
      <c r="XEN279" s="49"/>
      <c r="XEO279" s="49"/>
      <c r="XEP279" s="49"/>
      <c r="XEQ279" s="49"/>
      <c r="XER279" s="49"/>
      <c r="XES279" s="49"/>
      <c r="XET279" s="49"/>
      <c r="XEU279" s="49"/>
      <c r="XEV279" s="49"/>
      <c r="XEW279" s="49"/>
      <c r="XEX279" s="49"/>
      <c r="XEY279" s="49"/>
      <c r="XEZ279" s="49"/>
      <c r="XFA279" s="49"/>
      <c r="XFB279" s="49"/>
      <c r="XFC279" s="49"/>
      <c r="XFD279" s="49"/>
    </row>
    <row r="280" s="15" customFormat="1" customHeight="1" spans="2:16384">
      <c r="B280" s="50"/>
      <c r="C280" s="50"/>
      <c r="D280" s="50"/>
      <c r="E280" s="50"/>
      <c r="F280" s="50"/>
      <c r="G280" s="50"/>
      <c r="H280" s="50"/>
      <c r="I280" s="50"/>
      <c r="J280" s="51"/>
      <c r="K280" s="50"/>
      <c r="XED280" s="49"/>
      <c r="XEE280" s="49"/>
      <c r="XEF280" s="49"/>
      <c r="XEG280" s="49"/>
      <c r="XEH280" s="49"/>
      <c r="XEI280" s="49"/>
      <c r="XEJ280" s="49"/>
      <c r="XEK280" s="49"/>
      <c r="XEL280" s="49"/>
      <c r="XEM280" s="49"/>
      <c r="XEN280" s="49"/>
      <c r="XEO280" s="49"/>
      <c r="XEP280" s="49"/>
      <c r="XEQ280" s="49"/>
      <c r="XER280" s="49"/>
      <c r="XES280" s="49"/>
      <c r="XET280" s="49"/>
      <c r="XEU280" s="49"/>
      <c r="XEV280" s="49"/>
      <c r="XEW280" s="49"/>
      <c r="XEX280" s="49"/>
      <c r="XEY280" s="49"/>
      <c r="XEZ280" s="49"/>
      <c r="XFA280" s="49"/>
      <c r="XFB280" s="49"/>
      <c r="XFC280" s="49"/>
      <c r="XFD280" s="49"/>
    </row>
    <row r="281" s="15" customFormat="1" customHeight="1" spans="2:16384">
      <c r="B281" s="50"/>
      <c r="C281" s="50"/>
      <c r="D281" s="50"/>
      <c r="E281" s="50"/>
      <c r="F281" s="50"/>
      <c r="G281" s="50"/>
      <c r="H281" s="50"/>
      <c r="I281" s="50"/>
      <c r="J281" s="51"/>
      <c r="K281" s="50"/>
      <c r="XED281" s="49"/>
      <c r="XEE281" s="49"/>
      <c r="XEF281" s="49"/>
      <c r="XEG281" s="49"/>
      <c r="XEH281" s="49"/>
      <c r="XEI281" s="49"/>
      <c r="XEJ281" s="49"/>
      <c r="XEK281" s="49"/>
      <c r="XEL281" s="49"/>
      <c r="XEM281" s="49"/>
      <c r="XEN281" s="49"/>
      <c r="XEO281" s="49"/>
      <c r="XEP281" s="49"/>
      <c r="XEQ281" s="49"/>
      <c r="XER281" s="49"/>
      <c r="XES281" s="49"/>
      <c r="XET281" s="49"/>
      <c r="XEU281" s="49"/>
      <c r="XEV281" s="49"/>
      <c r="XEW281" s="49"/>
      <c r="XEX281" s="49"/>
      <c r="XEY281" s="49"/>
      <c r="XEZ281" s="49"/>
      <c r="XFA281" s="49"/>
      <c r="XFB281" s="49"/>
      <c r="XFC281" s="49"/>
      <c r="XFD281" s="49"/>
    </row>
    <row r="282" s="15" customFormat="1" customHeight="1" spans="2:16384">
      <c r="B282" s="50"/>
      <c r="C282" s="50"/>
      <c r="D282" s="50"/>
      <c r="E282" s="50"/>
      <c r="F282" s="50"/>
      <c r="G282" s="50"/>
      <c r="H282" s="50"/>
      <c r="I282" s="50"/>
      <c r="J282" s="51"/>
      <c r="K282" s="50"/>
      <c r="XED282" s="49"/>
      <c r="XEE282" s="49"/>
      <c r="XEF282" s="49"/>
      <c r="XEG282" s="49"/>
      <c r="XEH282" s="49"/>
      <c r="XEI282" s="49"/>
      <c r="XEJ282" s="49"/>
      <c r="XEK282" s="49"/>
      <c r="XEL282" s="49"/>
      <c r="XEM282" s="49"/>
      <c r="XEN282" s="49"/>
      <c r="XEO282" s="49"/>
      <c r="XEP282" s="49"/>
      <c r="XEQ282" s="49"/>
      <c r="XER282" s="49"/>
      <c r="XES282" s="49"/>
      <c r="XET282" s="49"/>
      <c r="XEU282" s="49"/>
      <c r="XEV282" s="49"/>
      <c r="XEW282" s="49"/>
      <c r="XEX282" s="49"/>
      <c r="XEY282" s="49"/>
      <c r="XEZ282" s="49"/>
      <c r="XFA282" s="49"/>
      <c r="XFB282" s="49"/>
      <c r="XFC282" s="49"/>
      <c r="XFD282" s="49"/>
    </row>
    <row r="283" s="15" customFormat="1" customHeight="1" spans="2:16384">
      <c r="B283" s="50"/>
      <c r="C283" s="50"/>
      <c r="D283" s="50"/>
      <c r="E283" s="50"/>
      <c r="F283" s="50"/>
      <c r="G283" s="50"/>
      <c r="H283" s="50"/>
      <c r="I283" s="50"/>
      <c r="J283" s="51"/>
      <c r="K283" s="50"/>
      <c r="XED283" s="49"/>
      <c r="XEE283" s="49"/>
      <c r="XEF283" s="49"/>
      <c r="XEG283" s="49"/>
      <c r="XEH283" s="49"/>
      <c r="XEI283" s="49"/>
      <c r="XEJ283" s="49"/>
      <c r="XEK283" s="49"/>
      <c r="XEL283" s="49"/>
      <c r="XEM283" s="49"/>
      <c r="XEN283" s="49"/>
      <c r="XEO283" s="49"/>
      <c r="XEP283" s="49"/>
      <c r="XEQ283" s="49"/>
      <c r="XER283" s="49"/>
      <c r="XES283" s="49"/>
      <c r="XET283" s="49"/>
      <c r="XEU283" s="49"/>
      <c r="XEV283" s="49"/>
      <c r="XEW283" s="49"/>
      <c r="XEX283" s="49"/>
      <c r="XEY283" s="49"/>
      <c r="XEZ283" s="49"/>
      <c r="XFA283" s="49"/>
      <c r="XFB283" s="49"/>
      <c r="XFC283" s="49"/>
      <c r="XFD283" s="49"/>
    </row>
    <row r="284" s="15" customFormat="1" customHeight="1" spans="2:16384">
      <c r="B284" s="50"/>
      <c r="C284" s="50"/>
      <c r="D284" s="50"/>
      <c r="E284" s="50"/>
      <c r="F284" s="50"/>
      <c r="G284" s="50"/>
      <c r="H284" s="50"/>
      <c r="I284" s="50"/>
      <c r="J284" s="51"/>
      <c r="K284" s="50"/>
      <c r="XED284" s="49"/>
      <c r="XEE284" s="49"/>
      <c r="XEF284" s="49"/>
      <c r="XEG284" s="49"/>
      <c r="XEH284" s="49"/>
      <c r="XEI284" s="49"/>
      <c r="XEJ284" s="49"/>
      <c r="XEK284" s="49"/>
      <c r="XEL284" s="49"/>
      <c r="XEM284" s="49"/>
      <c r="XEN284" s="49"/>
      <c r="XEO284" s="49"/>
      <c r="XEP284" s="49"/>
      <c r="XEQ284" s="49"/>
      <c r="XER284" s="49"/>
      <c r="XES284" s="49"/>
      <c r="XET284" s="49"/>
      <c r="XEU284" s="49"/>
      <c r="XEV284" s="49"/>
      <c r="XEW284" s="49"/>
      <c r="XEX284" s="49"/>
      <c r="XEY284" s="49"/>
      <c r="XEZ284" s="49"/>
      <c r="XFA284" s="49"/>
      <c r="XFB284" s="49"/>
      <c r="XFC284" s="49"/>
      <c r="XFD284" s="49"/>
    </row>
    <row r="285" s="15" customFormat="1" customHeight="1" spans="2:16384">
      <c r="B285" s="50"/>
      <c r="C285" s="50"/>
      <c r="D285" s="50"/>
      <c r="E285" s="50"/>
      <c r="F285" s="50"/>
      <c r="G285" s="50"/>
      <c r="H285" s="50"/>
      <c r="I285" s="50"/>
      <c r="J285" s="51"/>
      <c r="K285" s="50"/>
      <c r="XED285" s="49"/>
      <c r="XEE285" s="49"/>
      <c r="XEF285" s="49"/>
      <c r="XEG285" s="49"/>
      <c r="XEH285" s="49"/>
      <c r="XEI285" s="49"/>
      <c r="XEJ285" s="49"/>
      <c r="XEK285" s="49"/>
      <c r="XEL285" s="49"/>
      <c r="XEM285" s="49"/>
      <c r="XEN285" s="49"/>
      <c r="XEO285" s="49"/>
      <c r="XEP285" s="49"/>
      <c r="XEQ285" s="49"/>
      <c r="XER285" s="49"/>
      <c r="XES285" s="49"/>
      <c r="XET285" s="49"/>
      <c r="XEU285" s="49"/>
      <c r="XEV285" s="49"/>
      <c r="XEW285" s="49"/>
      <c r="XEX285" s="49"/>
      <c r="XEY285" s="49"/>
      <c r="XEZ285" s="49"/>
      <c r="XFA285" s="49"/>
      <c r="XFB285" s="49"/>
      <c r="XFC285" s="49"/>
      <c r="XFD285" s="49"/>
    </row>
    <row r="286" s="15" customFormat="1" customHeight="1" spans="2:16384">
      <c r="B286" s="50"/>
      <c r="C286" s="50"/>
      <c r="D286" s="50"/>
      <c r="E286" s="50"/>
      <c r="F286" s="50"/>
      <c r="G286" s="50"/>
      <c r="H286" s="50"/>
      <c r="I286" s="50"/>
      <c r="J286" s="51"/>
      <c r="K286" s="50"/>
      <c r="XED286" s="49"/>
      <c r="XEE286" s="49"/>
      <c r="XEF286" s="49"/>
      <c r="XEG286" s="49"/>
      <c r="XEH286" s="49"/>
      <c r="XEI286" s="49"/>
      <c r="XEJ286" s="49"/>
      <c r="XEK286" s="49"/>
      <c r="XEL286" s="49"/>
      <c r="XEM286" s="49"/>
      <c r="XEN286" s="49"/>
      <c r="XEO286" s="49"/>
      <c r="XEP286" s="49"/>
      <c r="XEQ286" s="49"/>
      <c r="XER286" s="49"/>
      <c r="XES286" s="49"/>
      <c r="XET286" s="49"/>
      <c r="XEU286" s="49"/>
      <c r="XEV286" s="49"/>
      <c r="XEW286" s="49"/>
      <c r="XEX286" s="49"/>
      <c r="XEY286" s="49"/>
      <c r="XEZ286" s="49"/>
      <c r="XFA286" s="49"/>
      <c r="XFB286" s="49"/>
      <c r="XFC286" s="49"/>
      <c r="XFD286" s="49"/>
    </row>
    <row r="287" s="15" customFormat="1" customHeight="1" spans="2:16384">
      <c r="B287" s="50"/>
      <c r="C287" s="50"/>
      <c r="D287" s="50"/>
      <c r="E287" s="50"/>
      <c r="F287" s="50"/>
      <c r="G287" s="50"/>
      <c r="H287" s="50"/>
      <c r="I287" s="50"/>
      <c r="J287" s="51"/>
      <c r="K287" s="50"/>
      <c r="XED287" s="49"/>
      <c r="XEE287" s="49"/>
      <c r="XEF287" s="49"/>
      <c r="XEG287" s="49"/>
      <c r="XEH287" s="49"/>
      <c r="XEI287" s="49"/>
      <c r="XEJ287" s="49"/>
      <c r="XEK287" s="49"/>
      <c r="XEL287" s="49"/>
      <c r="XEM287" s="49"/>
      <c r="XEN287" s="49"/>
      <c r="XEO287" s="49"/>
      <c r="XEP287" s="49"/>
      <c r="XEQ287" s="49"/>
      <c r="XER287" s="49"/>
      <c r="XES287" s="49"/>
      <c r="XET287" s="49"/>
      <c r="XEU287" s="49"/>
      <c r="XEV287" s="49"/>
      <c r="XEW287" s="49"/>
      <c r="XEX287" s="49"/>
      <c r="XEY287" s="49"/>
      <c r="XEZ287" s="49"/>
      <c r="XFA287" s="49"/>
      <c r="XFB287" s="49"/>
      <c r="XFC287" s="49"/>
      <c r="XFD287" s="49"/>
    </row>
    <row r="288" s="15" customFormat="1" customHeight="1" spans="2:16384">
      <c r="B288" s="50"/>
      <c r="C288" s="50"/>
      <c r="D288" s="50"/>
      <c r="E288" s="50"/>
      <c r="F288" s="50"/>
      <c r="G288" s="50"/>
      <c r="H288" s="50"/>
      <c r="I288" s="50"/>
      <c r="J288" s="51"/>
      <c r="K288" s="50"/>
      <c r="XED288" s="49"/>
      <c r="XEE288" s="49"/>
      <c r="XEF288" s="49"/>
      <c r="XEG288" s="49"/>
      <c r="XEH288" s="49"/>
      <c r="XEI288" s="49"/>
      <c r="XEJ288" s="49"/>
      <c r="XEK288" s="49"/>
      <c r="XEL288" s="49"/>
      <c r="XEM288" s="49"/>
      <c r="XEN288" s="49"/>
      <c r="XEO288" s="49"/>
      <c r="XEP288" s="49"/>
      <c r="XEQ288" s="49"/>
      <c r="XER288" s="49"/>
      <c r="XES288" s="49"/>
      <c r="XET288" s="49"/>
      <c r="XEU288" s="49"/>
      <c r="XEV288" s="49"/>
      <c r="XEW288" s="49"/>
      <c r="XEX288" s="49"/>
      <c r="XEY288" s="49"/>
      <c r="XEZ288" s="49"/>
      <c r="XFA288" s="49"/>
      <c r="XFB288" s="49"/>
      <c r="XFC288" s="49"/>
      <c r="XFD288" s="49"/>
    </row>
    <row r="289" s="15" customFormat="1" customHeight="1" spans="2:16384">
      <c r="B289" s="50"/>
      <c r="C289" s="50"/>
      <c r="D289" s="50"/>
      <c r="E289" s="50"/>
      <c r="F289" s="50"/>
      <c r="G289" s="50"/>
      <c r="H289" s="50"/>
      <c r="I289" s="50"/>
      <c r="J289" s="51"/>
      <c r="K289" s="50"/>
      <c r="XED289" s="49"/>
      <c r="XEE289" s="49"/>
      <c r="XEF289" s="49"/>
      <c r="XEG289" s="49"/>
      <c r="XEH289" s="49"/>
      <c r="XEI289" s="49"/>
      <c r="XEJ289" s="49"/>
      <c r="XEK289" s="49"/>
      <c r="XEL289" s="49"/>
      <c r="XEM289" s="49"/>
      <c r="XEN289" s="49"/>
      <c r="XEO289" s="49"/>
      <c r="XEP289" s="49"/>
      <c r="XEQ289" s="49"/>
      <c r="XER289" s="49"/>
      <c r="XES289" s="49"/>
      <c r="XET289" s="49"/>
      <c r="XEU289" s="49"/>
      <c r="XEV289" s="49"/>
      <c r="XEW289" s="49"/>
      <c r="XEX289" s="49"/>
      <c r="XEY289" s="49"/>
      <c r="XEZ289" s="49"/>
      <c r="XFA289" s="49"/>
      <c r="XFB289" s="49"/>
      <c r="XFC289" s="49"/>
      <c r="XFD289" s="49"/>
    </row>
    <row r="290" s="15" customFormat="1" customHeight="1" spans="2:16384">
      <c r="B290" s="50"/>
      <c r="C290" s="50"/>
      <c r="D290" s="50"/>
      <c r="E290" s="50"/>
      <c r="F290" s="50"/>
      <c r="G290" s="50"/>
      <c r="H290" s="50"/>
      <c r="I290" s="50"/>
      <c r="J290" s="51"/>
      <c r="K290" s="50"/>
      <c r="XED290" s="49"/>
      <c r="XEE290" s="49"/>
      <c r="XEF290" s="49"/>
      <c r="XEG290" s="49"/>
      <c r="XEH290" s="49"/>
      <c r="XEI290" s="49"/>
      <c r="XEJ290" s="49"/>
      <c r="XEK290" s="49"/>
      <c r="XEL290" s="49"/>
      <c r="XEM290" s="49"/>
      <c r="XEN290" s="49"/>
      <c r="XEO290" s="49"/>
      <c r="XEP290" s="49"/>
      <c r="XEQ290" s="49"/>
      <c r="XER290" s="49"/>
      <c r="XES290" s="49"/>
      <c r="XET290" s="49"/>
      <c r="XEU290" s="49"/>
      <c r="XEV290" s="49"/>
      <c r="XEW290" s="49"/>
      <c r="XEX290" s="49"/>
      <c r="XEY290" s="49"/>
      <c r="XEZ290" s="49"/>
      <c r="XFA290" s="49"/>
      <c r="XFB290" s="49"/>
      <c r="XFC290" s="49"/>
      <c r="XFD290" s="49"/>
    </row>
    <row r="291" s="15" customFormat="1" customHeight="1" spans="2:16384">
      <c r="B291" s="50"/>
      <c r="C291" s="50"/>
      <c r="D291" s="50"/>
      <c r="E291" s="50"/>
      <c r="F291" s="50"/>
      <c r="G291" s="50"/>
      <c r="H291" s="50"/>
      <c r="I291" s="50"/>
      <c r="J291" s="51"/>
      <c r="K291" s="50"/>
      <c r="XED291" s="49"/>
      <c r="XEE291" s="49"/>
      <c r="XEF291" s="49"/>
      <c r="XEG291" s="49"/>
      <c r="XEH291" s="49"/>
      <c r="XEI291" s="49"/>
      <c r="XEJ291" s="49"/>
      <c r="XEK291" s="49"/>
      <c r="XEL291" s="49"/>
      <c r="XEM291" s="49"/>
      <c r="XEN291" s="49"/>
      <c r="XEO291" s="49"/>
      <c r="XEP291" s="49"/>
      <c r="XEQ291" s="49"/>
      <c r="XER291" s="49"/>
      <c r="XES291" s="49"/>
      <c r="XET291" s="49"/>
      <c r="XEU291" s="49"/>
      <c r="XEV291" s="49"/>
      <c r="XEW291" s="49"/>
      <c r="XEX291" s="49"/>
      <c r="XEY291" s="49"/>
      <c r="XEZ291" s="49"/>
      <c r="XFA291" s="49"/>
      <c r="XFB291" s="49"/>
      <c r="XFC291" s="49"/>
      <c r="XFD291" s="49"/>
    </row>
    <row r="292" s="15" customFormat="1" customHeight="1" spans="2:16384">
      <c r="B292" s="50"/>
      <c r="C292" s="50"/>
      <c r="D292" s="50"/>
      <c r="E292" s="50"/>
      <c r="F292" s="50"/>
      <c r="G292" s="50"/>
      <c r="H292" s="50"/>
      <c r="I292" s="50"/>
      <c r="J292" s="51"/>
      <c r="K292" s="50"/>
      <c r="XED292" s="49"/>
      <c r="XEE292" s="49"/>
      <c r="XEF292" s="49"/>
      <c r="XEG292" s="49"/>
      <c r="XEH292" s="49"/>
      <c r="XEI292" s="49"/>
      <c r="XEJ292" s="49"/>
      <c r="XEK292" s="49"/>
      <c r="XEL292" s="49"/>
      <c r="XEM292" s="49"/>
      <c r="XEN292" s="49"/>
      <c r="XEO292" s="49"/>
      <c r="XEP292" s="49"/>
      <c r="XEQ292" s="49"/>
      <c r="XER292" s="49"/>
      <c r="XES292" s="49"/>
      <c r="XET292" s="49"/>
      <c r="XEU292" s="49"/>
      <c r="XEV292" s="49"/>
      <c r="XEW292" s="49"/>
      <c r="XEX292" s="49"/>
      <c r="XEY292" s="49"/>
      <c r="XEZ292" s="49"/>
      <c r="XFA292" s="49"/>
      <c r="XFB292" s="49"/>
      <c r="XFC292" s="49"/>
      <c r="XFD292" s="49"/>
    </row>
    <row r="293" s="15" customFormat="1" customHeight="1" spans="2:16384">
      <c r="B293" s="50"/>
      <c r="C293" s="50"/>
      <c r="D293" s="50"/>
      <c r="E293" s="50"/>
      <c r="F293" s="50"/>
      <c r="G293" s="50"/>
      <c r="H293" s="50"/>
      <c r="I293" s="50"/>
      <c r="J293" s="51"/>
      <c r="K293" s="50"/>
      <c r="XED293" s="49"/>
      <c r="XEE293" s="49"/>
      <c r="XEF293" s="49"/>
      <c r="XEG293" s="49"/>
      <c r="XEH293" s="49"/>
      <c r="XEI293" s="49"/>
      <c r="XEJ293" s="49"/>
      <c r="XEK293" s="49"/>
      <c r="XEL293" s="49"/>
      <c r="XEM293" s="49"/>
      <c r="XEN293" s="49"/>
      <c r="XEO293" s="49"/>
      <c r="XEP293" s="49"/>
      <c r="XEQ293" s="49"/>
      <c r="XER293" s="49"/>
      <c r="XES293" s="49"/>
      <c r="XET293" s="49"/>
      <c r="XEU293" s="49"/>
      <c r="XEV293" s="49"/>
      <c r="XEW293" s="49"/>
      <c r="XEX293" s="49"/>
      <c r="XEY293" s="49"/>
      <c r="XEZ293" s="49"/>
      <c r="XFA293" s="49"/>
      <c r="XFB293" s="49"/>
      <c r="XFC293" s="49"/>
      <c r="XFD293" s="49"/>
    </row>
    <row r="294" s="15" customFormat="1" customHeight="1" spans="2:16384">
      <c r="B294" s="50"/>
      <c r="C294" s="50"/>
      <c r="D294" s="50"/>
      <c r="E294" s="50"/>
      <c r="F294" s="50"/>
      <c r="G294" s="50"/>
      <c r="H294" s="50"/>
      <c r="I294" s="50"/>
      <c r="J294" s="51"/>
      <c r="K294" s="50"/>
      <c r="XED294" s="49"/>
      <c r="XEE294" s="49"/>
      <c r="XEF294" s="49"/>
      <c r="XEG294" s="49"/>
      <c r="XEH294" s="49"/>
      <c r="XEI294" s="49"/>
      <c r="XEJ294" s="49"/>
      <c r="XEK294" s="49"/>
      <c r="XEL294" s="49"/>
      <c r="XEM294" s="49"/>
      <c r="XEN294" s="49"/>
      <c r="XEO294" s="49"/>
      <c r="XEP294" s="49"/>
      <c r="XEQ294" s="49"/>
      <c r="XER294" s="49"/>
      <c r="XES294" s="49"/>
      <c r="XET294" s="49"/>
      <c r="XEU294" s="49"/>
      <c r="XEV294" s="49"/>
      <c r="XEW294" s="49"/>
      <c r="XEX294" s="49"/>
      <c r="XEY294" s="49"/>
      <c r="XEZ294" s="49"/>
      <c r="XFA294" s="49"/>
      <c r="XFB294" s="49"/>
      <c r="XFC294" s="49"/>
      <c r="XFD294" s="49"/>
    </row>
    <row r="295" s="15" customFormat="1" customHeight="1" spans="2:16384">
      <c r="B295" s="50"/>
      <c r="C295" s="50"/>
      <c r="D295" s="50"/>
      <c r="E295" s="50"/>
      <c r="F295" s="50"/>
      <c r="G295" s="50"/>
      <c r="H295" s="50"/>
      <c r="I295" s="50"/>
      <c r="J295" s="51"/>
      <c r="K295" s="50"/>
      <c r="XED295" s="49"/>
      <c r="XEE295" s="49"/>
      <c r="XEF295" s="49"/>
      <c r="XEG295" s="49"/>
      <c r="XEH295" s="49"/>
      <c r="XEI295" s="49"/>
      <c r="XEJ295" s="49"/>
      <c r="XEK295" s="49"/>
      <c r="XEL295" s="49"/>
      <c r="XEM295" s="49"/>
      <c r="XEN295" s="49"/>
      <c r="XEO295" s="49"/>
      <c r="XEP295" s="49"/>
      <c r="XEQ295" s="49"/>
      <c r="XER295" s="49"/>
      <c r="XES295" s="49"/>
      <c r="XET295" s="49"/>
      <c r="XEU295" s="49"/>
      <c r="XEV295" s="49"/>
      <c r="XEW295" s="49"/>
      <c r="XEX295" s="49"/>
      <c r="XEY295" s="49"/>
      <c r="XEZ295" s="49"/>
      <c r="XFA295" s="49"/>
      <c r="XFB295" s="49"/>
      <c r="XFC295" s="49"/>
      <c r="XFD295" s="49"/>
    </row>
    <row r="296" s="15" customFormat="1" customHeight="1" spans="2:16384">
      <c r="B296" s="50"/>
      <c r="C296" s="50"/>
      <c r="D296" s="50"/>
      <c r="E296" s="50"/>
      <c r="F296" s="50"/>
      <c r="G296" s="50"/>
      <c r="H296" s="50"/>
      <c r="I296" s="50"/>
      <c r="J296" s="51"/>
      <c r="K296" s="50"/>
      <c r="XED296" s="49"/>
      <c r="XEE296" s="49"/>
      <c r="XEF296" s="49"/>
      <c r="XEG296" s="49"/>
      <c r="XEH296" s="49"/>
      <c r="XEI296" s="49"/>
      <c r="XEJ296" s="49"/>
      <c r="XEK296" s="49"/>
      <c r="XEL296" s="49"/>
      <c r="XEM296" s="49"/>
      <c r="XEN296" s="49"/>
      <c r="XEO296" s="49"/>
      <c r="XEP296" s="49"/>
      <c r="XEQ296" s="49"/>
      <c r="XER296" s="49"/>
      <c r="XES296" s="49"/>
      <c r="XET296" s="49"/>
      <c r="XEU296" s="49"/>
      <c r="XEV296" s="49"/>
      <c r="XEW296" s="49"/>
      <c r="XEX296" s="49"/>
      <c r="XEY296" s="49"/>
      <c r="XEZ296" s="49"/>
      <c r="XFA296" s="49"/>
      <c r="XFB296" s="49"/>
      <c r="XFC296" s="49"/>
      <c r="XFD296" s="49"/>
    </row>
    <row r="297" s="15" customFormat="1" customHeight="1" spans="2:16384">
      <c r="B297" s="50"/>
      <c r="C297" s="50"/>
      <c r="D297" s="50"/>
      <c r="E297" s="50"/>
      <c r="F297" s="50"/>
      <c r="G297" s="50"/>
      <c r="H297" s="50"/>
      <c r="I297" s="50"/>
      <c r="J297" s="51"/>
      <c r="K297" s="50"/>
      <c r="XED297" s="49"/>
      <c r="XEE297" s="49"/>
      <c r="XEF297" s="49"/>
      <c r="XEG297" s="49"/>
      <c r="XEH297" s="49"/>
      <c r="XEI297" s="49"/>
      <c r="XEJ297" s="49"/>
      <c r="XEK297" s="49"/>
      <c r="XEL297" s="49"/>
      <c r="XEM297" s="49"/>
      <c r="XEN297" s="49"/>
      <c r="XEO297" s="49"/>
      <c r="XEP297" s="49"/>
      <c r="XEQ297" s="49"/>
      <c r="XER297" s="49"/>
      <c r="XES297" s="49"/>
      <c r="XET297" s="49"/>
      <c r="XEU297" s="49"/>
      <c r="XEV297" s="49"/>
      <c r="XEW297" s="49"/>
      <c r="XEX297" s="49"/>
      <c r="XEY297" s="49"/>
      <c r="XEZ297" s="49"/>
      <c r="XFA297" s="49"/>
      <c r="XFB297" s="49"/>
      <c r="XFC297" s="49"/>
      <c r="XFD297" s="49"/>
    </row>
    <row r="298" s="15" customFormat="1" customHeight="1" spans="2:16384">
      <c r="B298" s="50"/>
      <c r="C298" s="50"/>
      <c r="D298" s="50"/>
      <c r="E298" s="50"/>
      <c r="F298" s="50"/>
      <c r="G298" s="50"/>
      <c r="H298" s="50"/>
      <c r="I298" s="50"/>
      <c r="J298" s="51"/>
      <c r="K298" s="50"/>
      <c r="XED298" s="49"/>
      <c r="XEE298" s="49"/>
      <c r="XEF298" s="49"/>
      <c r="XEG298" s="49"/>
      <c r="XEH298" s="49"/>
      <c r="XEI298" s="49"/>
      <c r="XEJ298" s="49"/>
      <c r="XEK298" s="49"/>
      <c r="XEL298" s="49"/>
      <c r="XEM298" s="49"/>
      <c r="XEN298" s="49"/>
      <c r="XEO298" s="49"/>
      <c r="XEP298" s="49"/>
      <c r="XEQ298" s="49"/>
      <c r="XER298" s="49"/>
      <c r="XES298" s="49"/>
      <c r="XET298" s="49"/>
      <c r="XEU298" s="49"/>
      <c r="XEV298" s="49"/>
      <c r="XEW298" s="49"/>
      <c r="XEX298" s="49"/>
      <c r="XEY298" s="49"/>
      <c r="XEZ298" s="49"/>
      <c r="XFA298" s="49"/>
      <c r="XFB298" s="49"/>
      <c r="XFC298" s="49"/>
      <c r="XFD298" s="49"/>
    </row>
    <row r="299" s="15" customFormat="1" customHeight="1" spans="2:16384">
      <c r="B299" s="50"/>
      <c r="C299" s="50"/>
      <c r="D299" s="50"/>
      <c r="E299" s="50"/>
      <c r="F299" s="50"/>
      <c r="G299" s="50"/>
      <c r="H299" s="50"/>
      <c r="I299" s="50"/>
      <c r="J299" s="51"/>
      <c r="K299" s="50"/>
      <c r="XED299" s="49"/>
      <c r="XEE299" s="49"/>
      <c r="XEF299" s="49"/>
      <c r="XEG299" s="49"/>
      <c r="XEH299" s="49"/>
      <c r="XEI299" s="49"/>
      <c r="XEJ299" s="49"/>
      <c r="XEK299" s="49"/>
      <c r="XEL299" s="49"/>
      <c r="XEM299" s="49"/>
      <c r="XEN299" s="49"/>
      <c r="XEO299" s="49"/>
      <c r="XEP299" s="49"/>
      <c r="XEQ299" s="49"/>
      <c r="XER299" s="49"/>
      <c r="XES299" s="49"/>
      <c r="XET299" s="49"/>
      <c r="XEU299" s="49"/>
      <c r="XEV299" s="49"/>
      <c r="XEW299" s="49"/>
      <c r="XEX299" s="49"/>
      <c r="XEY299" s="49"/>
      <c r="XEZ299" s="49"/>
      <c r="XFA299" s="49"/>
      <c r="XFB299" s="49"/>
      <c r="XFC299" s="49"/>
      <c r="XFD299" s="49"/>
    </row>
    <row r="300" s="15" customFormat="1" customHeight="1" spans="2:16384">
      <c r="B300" s="50"/>
      <c r="C300" s="50"/>
      <c r="D300" s="50"/>
      <c r="E300" s="50"/>
      <c r="F300" s="50"/>
      <c r="G300" s="50"/>
      <c r="H300" s="50"/>
      <c r="I300" s="50"/>
      <c r="J300" s="51"/>
      <c r="K300" s="50"/>
      <c r="XED300" s="49"/>
      <c r="XEE300" s="49"/>
      <c r="XEF300" s="49"/>
      <c r="XEG300" s="49"/>
      <c r="XEH300" s="49"/>
      <c r="XEI300" s="49"/>
      <c r="XEJ300" s="49"/>
      <c r="XEK300" s="49"/>
      <c r="XEL300" s="49"/>
      <c r="XEM300" s="49"/>
      <c r="XEN300" s="49"/>
      <c r="XEO300" s="49"/>
      <c r="XEP300" s="49"/>
      <c r="XEQ300" s="49"/>
      <c r="XER300" s="49"/>
      <c r="XES300" s="49"/>
      <c r="XET300" s="49"/>
      <c r="XEU300" s="49"/>
      <c r="XEV300" s="49"/>
      <c r="XEW300" s="49"/>
      <c r="XEX300" s="49"/>
      <c r="XEY300" s="49"/>
      <c r="XEZ300" s="49"/>
      <c r="XFA300" s="49"/>
      <c r="XFB300" s="49"/>
      <c r="XFC300" s="49"/>
      <c r="XFD300" s="49"/>
    </row>
    <row r="301" s="15" customFormat="1" customHeight="1" spans="2:16384">
      <c r="B301" s="50"/>
      <c r="C301" s="50"/>
      <c r="D301" s="50"/>
      <c r="E301" s="50"/>
      <c r="F301" s="50"/>
      <c r="G301" s="50"/>
      <c r="H301" s="50"/>
      <c r="I301" s="50"/>
      <c r="J301" s="51"/>
      <c r="K301" s="50"/>
      <c r="XED301" s="49"/>
      <c r="XEE301" s="49"/>
      <c r="XEF301" s="49"/>
      <c r="XEG301" s="49"/>
      <c r="XEH301" s="49"/>
      <c r="XEI301" s="49"/>
      <c r="XEJ301" s="49"/>
      <c r="XEK301" s="49"/>
      <c r="XEL301" s="49"/>
      <c r="XEM301" s="49"/>
      <c r="XEN301" s="49"/>
      <c r="XEO301" s="49"/>
      <c r="XEP301" s="49"/>
      <c r="XEQ301" s="49"/>
      <c r="XER301" s="49"/>
      <c r="XES301" s="49"/>
      <c r="XET301" s="49"/>
      <c r="XEU301" s="49"/>
      <c r="XEV301" s="49"/>
      <c r="XEW301" s="49"/>
      <c r="XEX301" s="49"/>
      <c r="XEY301" s="49"/>
      <c r="XEZ301" s="49"/>
      <c r="XFA301" s="49"/>
      <c r="XFB301" s="49"/>
      <c r="XFC301" s="49"/>
      <c r="XFD301" s="49"/>
    </row>
    <row r="302" s="15" customFormat="1" customHeight="1" spans="2:16384">
      <c r="B302" s="50"/>
      <c r="C302" s="50"/>
      <c r="D302" s="50"/>
      <c r="E302" s="50"/>
      <c r="F302" s="50"/>
      <c r="G302" s="50"/>
      <c r="H302" s="50"/>
      <c r="I302" s="50"/>
      <c r="J302" s="51"/>
      <c r="K302" s="50"/>
      <c r="XED302" s="49"/>
      <c r="XEE302" s="49"/>
      <c r="XEF302" s="49"/>
      <c r="XEG302" s="49"/>
      <c r="XEH302" s="49"/>
      <c r="XEI302" s="49"/>
      <c r="XEJ302" s="49"/>
      <c r="XEK302" s="49"/>
      <c r="XEL302" s="49"/>
      <c r="XEM302" s="49"/>
      <c r="XEN302" s="49"/>
      <c r="XEO302" s="49"/>
      <c r="XEP302" s="49"/>
      <c r="XEQ302" s="49"/>
      <c r="XER302" s="49"/>
      <c r="XES302" s="49"/>
      <c r="XET302" s="49"/>
      <c r="XEU302" s="49"/>
      <c r="XEV302" s="49"/>
      <c r="XEW302" s="49"/>
      <c r="XEX302" s="49"/>
      <c r="XEY302" s="49"/>
      <c r="XEZ302" s="49"/>
      <c r="XFA302" s="49"/>
      <c r="XFB302" s="49"/>
      <c r="XFC302" s="49"/>
      <c r="XFD302" s="49"/>
    </row>
    <row r="303" s="15" customFormat="1" customHeight="1" spans="2:16384">
      <c r="B303" s="50"/>
      <c r="C303" s="50"/>
      <c r="D303" s="50"/>
      <c r="E303" s="50"/>
      <c r="F303" s="50"/>
      <c r="G303" s="50"/>
      <c r="H303" s="50"/>
      <c r="I303" s="50"/>
      <c r="J303" s="51"/>
      <c r="K303" s="50"/>
      <c r="XED303" s="49"/>
      <c r="XEE303" s="49"/>
      <c r="XEF303" s="49"/>
      <c r="XEG303" s="49"/>
      <c r="XEH303" s="49"/>
      <c r="XEI303" s="49"/>
      <c r="XEJ303" s="49"/>
      <c r="XEK303" s="49"/>
      <c r="XEL303" s="49"/>
      <c r="XEM303" s="49"/>
      <c r="XEN303" s="49"/>
      <c r="XEO303" s="49"/>
      <c r="XEP303" s="49"/>
      <c r="XEQ303" s="49"/>
      <c r="XER303" s="49"/>
      <c r="XES303" s="49"/>
      <c r="XET303" s="49"/>
      <c r="XEU303" s="49"/>
      <c r="XEV303" s="49"/>
      <c r="XEW303" s="49"/>
      <c r="XEX303" s="49"/>
      <c r="XEY303" s="49"/>
      <c r="XEZ303" s="49"/>
      <c r="XFA303" s="49"/>
      <c r="XFB303" s="49"/>
      <c r="XFC303" s="49"/>
      <c r="XFD303" s="49"/>
    </row>
    <row r="304" s="15" customFormat="1" customHeight="1" spans="2:16384">
      <c r="B304" s="50"/>
      <c r="C304" s="50"/>
      <c r="D304" s="50"/>
      <c r="E304" s="50"/>
      <c r="F304" s="50"/>
      <c r="G304" s="50"/>
      <c r="H304" s="50"/>
      <c r="I304" s="50"/>
      <c r="J304" s="51"/>
      <c r="K304" s="50"/>
      <c r="XED304" s="49"/>
      <c r="XEE304" s="49"/>
      <c r="XEF304" s="49"/>
      <c r="XEG304" s="49"/>
      <c r="XEH304" s="49"/>
      <c r="XEI304" s="49"/>
      <c r="XEJ304" s="49"/>
      <c r="XEK304" s="49"/>
      <c r="XEL304" s="49"/>
      <c r="XEM304" s="49"/>
      <c r="XEN304" s="49"/>
      <c r="XEO304" s="49"/>
      <c r="XEP304" s="49"/>
      <c r="XEQ304" s="49"/>
      <c r="XER304" s="49"/>
      <c r="XES304" s="49"/>
      <c r="XET304" s="49"/>
      <c r="XEU304" s="49"/>
      <c r="XEV304" s="49"/>
      <c r="XEW304" s="49"/>
      <c r="XEX304" s="49"/>
      <c r="XEY304" s="49"/>
      <c r="XEZ304" s="49"/>
      <c r="XFA304" s="49"/>
      <c r="XFB304" s="49"/>
      <c r="XFC304" s="49"/>
      <c r="XFD304" s="49"/>
    </row>
    <row r="305" s="15" customFormat="1" customHeight="1" spans="2:16384">
      <c r="B305" s="50"/>
      <c r="C305" s="50"/>
      <c r="D305" s="50"/>
      <c r="E305" s="50"/>
      <c r="F305" s="50"/>
      <c r="G305" s="50"/>
      <c r="H305" s="50"/>
      <c r="I305" s="50"/>
      <c r="J305" s="51"/>
      <c r="K305" s="50"/>
      <c r="XED305" s="49"/>
      <c r="XEE305" s="49"/>
      <c r="XEF305" s="49"/>
      <c r="XEG305" s="49"/>
      <c r="XEH305" s="49"/>
      <c r="XEI305" s="49"/>
      <c r="XEJ305" s="49"/>
      <c r="XEK305" s="49"/>
      <c r="XEL305" s="49"/>
      <c r="XEM305" s="49"/>
      <c r="XEN305" s="49"/>
      <c r="XEO305" s="49"/>
      <c r="XEP305" s="49"/>
      <c r="XEQ305" s="49"/>
      <c r="XER305" s="49"/>
      <c r="XES305" s="49"/>
      <c r="XET305" s="49"/>
      <c r="XEU305" s="49"/>
      <c r="XEV305" s="49"/>
      <c r="XEW305" s="49"/>
      <c r="XEX305" s="49"/>
      <c r="XEY305" s="49"/>
      <c r="XEZ305" s="49"/>
      <c r="XFA305" s="49"/>
      <c r="XFB305" s="49"/>
      <c r="XFC305" s="49"/>
      <c r="XFD305" s="49"/>
    </row>
    <row r="306" s="15" customFormat="1" customHeight="1" spans="2:16384">
      <c r="B306" s="50"/>
      <c r="C306" s="50"/>
      <c r="D306" s="50"/>
      <c r="E306" s="50"/>
      <c r="F306" s="50"/>
      <c r="G306" s="50"/>
      <c r="H306" s="50"/>
      <c r="I306" s="50"/>
      <c r="J306" s="51"/>
      <c r="K306" s="50"/>
      <c r="XED306" s="49"/>
      <c r="XEE306" s="49"/>
      <c r="XEF306" s="49"/>
      <c r="XEG306" s="49"/>
      <c r="XEH306" s="49"/>
      <c r="XEI306" s="49"/>
      <c r="XEJ306" s="49"/>
      <c r="XEK306" s="49"/>
      <c r="XEL306" s="49"/>
      <c r="XEM306" s="49"/>
      <c r="XEN306" s="49"/>
      <c r="XEO306" s="49"/>
      <c r="XEP306" s="49"/>
      <c r="XEQ306" s="49"/>
      <c r="XER306" s="49"/>
      <c r="XES306" s="49"/>
      <c r="XET306" s="49"/>
      <c r="XEU306" s="49"/>
      <c r="XEV306" s="49"/>
      <c r="XEW306" s="49"/>
      <c r="XEX306" s="49"/>
      <c r="XEY306" s="49"/>
      <c r="XEZ306" s="49"/>
      <c r="XFA306" s="49"/>
      <c r="XFB306" s="49"/>
      <c r="XFC306" s="49"/>
      <c r="XFD306" s="49"/>
    </row>
    <row r="307" s="15" customFormat="1" customHeight="1" spans="2:16384">
      <c r="B307" s="50"/>
      <c r="C307" s="50"/>
      <c r="D307" s="50"/>
      <c r="E307" s="50"/>
      <c r="F307" s="50"/>
      <c r="G307" s="50"/>
      <c r="H307" s="50"/>
      <c r="I307" s="50"/>
      <c r="J307" s="51"/>
      <c r="K307" s="50"/>
      <c r="XED307" s="49"/>
      <c r="XEE307" s="49"/>
      <c r="XEF307" s="49"/>
      <c r="XEG307" s="49"/>
      <c r="XEH307" s="49"/>
      <c r="XEI307" s="49"/>
      <c r="XEJ307" s="49"/>
      <c r="XEK307" s="49"/>
      <c r="XEL307" s="49"/>
      <c r="XEM307" s="49"/>
      <c r="XEN307" s="49"/>
      <c r="XEO307" s="49"/>
      <c r="XEP307" s="49"/>
      <c r="XEQ307" s="49"/>
      <c r="XER307" s="49"/>
      <c r="XES307" s="49"/>
      <c r="XET307" s="49"/>
      <c r="XEU307" s="49"/>
      <c r="XEV307" s="49"/>
      <c r="XEW307" s="49"/>
      <c r="XEX307" s="49"/>
      <c r="XEY307" s="49"/>
      <c r="XEZ307" s="49"/>
      <c r="XFA307" s="49"/>
      <c r="XFB307" s="49"/>
      <c r="XFC307" s="49"/>
      <c r="XFD307" s="49"/>
    </row>
    <row r="308" s="15" customFormat="1" customHeight="1" spans="2:16384">
      <c r="B308" s="50"/>
      <c r="C308" s="50"/>
      <c r="D308" s="50"/>
      <c r="E308" s="50"/>
      <c r="F308" s="50"/>
      <c r="G308" s="50"/>
      <c r="H308" s="50"/>
      <c r="I308" s="50"/>
      <c r="J308" s="51"/>
      <c r="K308" s="50"/>
      <c r="XED308" s="49"/>
      <c r="XEE308" s="49"/>
      <c r="XEF308" s="49"/>
      <c r="XEG308" s="49"/>
      <c r="XEH308" s="49"/>
      <c r="XEI308" s="49"/>
      <c r="XEJ308" s="49"/>
      <c r="XEK308" s="49"/>
      <c r="XEL308" s="49"/>
      <c r="XEM308" s="49"/>
      <c r="XEN308" s="49"/>
      <c r="XEO308" s="49"/>
      <c r="XEP308" s="49"/>
      <c r="XEQ308" s="49"/>
      <c r="XER308" s="49"/>
      <c r="XES308" s="49"/>
      <c r="XET308" s="49"/>
      <c r="XEU308" s="49"/>
      <c r="XEV308" s="49"/>
      <c r="XEW308" s="49"/>
      <c r="XEX308" s="49"/>
      <c r="XEY308" s="49"/>
      <c r="XEZ308" s="49"/>
      <c r="XFA308" s="49"/>
      <c r="XFB308" s="49"/>
      <c r="XFC308" s="49"/>
      <c r="XFD308" s="49"/>
    </row>
    <row r="309" s="15" customFormat="1" customHeight="1" spans="2:16384">
      <c r="B309" s="50"/>
      <c r="C309" s="50"/>
      <c r="D309" s="50"/>
      <c r="E309" s="50"/>
      <c r="F309" s="50"/>
      <c r="G309" s="50"/>
      <c r="H309" s="50"/>
      <c r="I309" s="50"/>
      <c r="J309" s="51"/>
      <c r="K309" s="50"/>
      <c r="XED309" s="49"/>
      <c r="XEE309" s="49"/>
      <c r="XEF309" s="49"/>
      <c r="XEG309" s="49"/>
      <c r="XEH309" s="49"/>
      <c r="XEI309" s="49"/>
      <c r="XEJ309" s="49"/>
      <c r="XEK309" s="49"/>
      <c r="XEL309" s="49"/>
      <c r="XEM309" s="49"/>
      <c r="XEN309" s="49"/>
      <c r="XEO309" s="49"/>
      <c r="XEP309" s="49"/>
      <c r="XEQ309" s="49"/>
      <c r="XER309" s="49"/>
      <c r="XES309" s="49"/>
      <c r="XET309" s="49"/>
      <c r="XEU309" s="49"/>
      <c r="XEV309" s="49"/>
      <c r="XEW309" s="49"/>
      <c r="XEX309" s="49"/>
      <c r="XEY309" s="49"/>
      <c r="XEZ309" s="49"/>
      <c r="XFA309" s="49"/>
      <c r="XFB309" s="49"/>
      <c r="XFC309" s="49"/>
      <c r="XFD309" s="49"/>
    </row>
    <row r="310" s="15" customFormat="1" customHeight="1" spans="2:16384">
      <c r="B310" s="50"/>
      <c r="C310" s="50"/>
      <c r="D310" s="50"/>
      <c r="E310" s="50"/>
      <c r="F310" s="50"/>
      <c r="G310" s="50"/>
      <c r="H310" s="50"/>
      <c r="I310" s="50"/>
      <c r="J310" s="51"/>
      <c r="K310" s="50"/>
      <c r="XED310" s="49"/>
      <c r="XEE310" s="49"/>
      <c r="XEF310" s="49"/>
      <c r="XEG310" s="49"/>
      <c r="XEH310" s="49"/>
      <c r="XEI310" s="49"/>
      <c r="XEJ310" s="49"/>
      <c r="XEK310" s="49"/>
      <c r="XEL310" s="49"/>
      <c r="XEM310" s="49"/>
      <c r="XEN310" s="49"/>
      <c r="XEO310" s="49"/>
      <c r="XEP310" s="49"/>
      <c r="XEQ310" s="49"/>
      <c r="XER310" s="49"/>
      <c r="XES310" s="49"/>
      <c r="XET310" s="49"/>
      <c r="XEU310" s="49"/>
      <c r="XEV310" s="49"/>
      <c r="XEW310" s="49"/>
      <c r="XEX310" s="49"/>
      <c r="XEY310" s="49"/>
      <c r="XEZ310" s="49"/>
      <c r="XFA310" s="49"/>
      <c r="XFB310" s="49"/>
      <c r="XFC310" s="49"/>
      <c r="XFD310" s="49"/>
    </row>
    <row r="311" s="15" customFormat="1" customHeight="1" spans="2:16384">
      <c r="B311" s="50"/>
      <c r="C311" s="50"/>
      <c r="D311" s="50"/>
      <c r="E311" s="50"/>
      <c r="F311" s="50"/>
      <c r="G311" s="50"/>
      <c r="H311" s="50"/>
      <c r="I311" s="50"/>
      <c r="J311" s="51"/>
      <c r="K311" s="50"/>
      <c r="XED311" s="49"/>
      <c r="XEE311" s="49"/>
      <c r="XEF311" s="49"/>
      <c r="XEG311" s="49"/>
      <c r="XEH311" s="49"/>
      <c r="XEI311" s="49"/>
      <c r="XEJ311" s="49"/>
      <c r="XEK311" s="49"/>
      <c r="XEL311" s="49"/>
      <c r="XEM311" s="49"/>
      <c r="XEN311" s="49"/>
      <c r="XEO311" s="49"/>
      <c r="XEP311" s="49"/>
      <c r="XEQ311" s="49"/>
      <c r="XER311" s="49"/>
      <c r="XES311" s="49"/>
      <c r="XET311" s="49"/>
      <c r="XEU311" s="49"/>
      <c r="XEV311" s="49"/>
      <c r="XEW311" s="49"/>
      <c r="XEX311" s="49"/>
      <c r="XEY311" s="49"/>
      <c r="XEZ311" s="49"/>
      <c r="XFA311" s="49"/>
      <c r="XFB311" s="49"/>
      <c r="XFC311" s="49"/>
      <c r="XFD311" s="49"/>
    </row>
    <row r="312" s="15" customFormat="1" customHeight="1" spans="2:16384">
      <c r="B312" s="50"/>
      <c r="C312" s="50"/>
      <c r="D312" s="50"/>
      <c r="E312" s="50"/>
      <c r="F312" s="50"/>
      <c r="G312" s="50"/>
      <c r="H312" s="50"/>
      <c r="I312" s="50"/>
      <c r="J312" s="51"/>
      <c r="K312" s="50"/>
      <c r="XED312" s="49"/>
      <c r="XEE312" s="49"/>
      <c r="XEF312" s="49"/>
      <c r="XEG312" s="49"/>
      <c r="XEH312" s="49"/>
      <c r="XEI312" s="49"/>
      <c r="XEJ312" s="49"/>
      <c r="XEK312" s="49"/>
      <c r="XEL312" s="49"/>
      <c r="XEM312" s="49"/>
      <c r="XEN312" s="49"/>
      <c r="XEO312" s="49"/>
      <c r="XEP312" s="49"/>
      <c r="XEQ312" s="49"/>
      <c r="XER312" s="49"/>
      <c r="XES312" s="49"/>
      <c r="XET312" s="49"/>
      <c r="XEU312" s="49"/>
      <c r="XEV312" s="49"/>
      <c r="XEW312" s="49"/>
      <c r="XEX312" s="49"/>
      <c r="XEY312" s="49"/>
      <c r="XEZ312" s="49"/>
      <c r="XFA312" s="49"/>
      <c r="XFB312" s="49"/>
      <c r="XFC312" s="49"/>
      <c r="XFD312" s="49"/>
    </row>
    <row r="313" s="15" customFormat="1" customHeight="1" spans="2:16384">
      <c r="B313" s="50"/>
      <c r="C313" s="50"/>
      <c r="D313" s="50"/>
      <c r="E313" s="50"/>
      <c r="F313" s="50"/>
      <c r="G313" s="50"/>
      <c r="H313" s="50"/>
      <c r="I313" s="50"/>
      <c r="J313" s="51"/>
      <c r="K313" s="50"/>
      <c r="XED313" s="49"/>
      <c r="XEE313" s="49"/>
      <c r="XEF313" s="49"/>
      <c r="XEG313" s="49"/>
      <c r="XEH313" s="49"/>
      <c r="XEI313" s="49"/>
      <c r="XEJ313" s="49"/>
      <c r="XEK313" s="49"/>
      <c r="XEL313" s="49"/>
      <c r="XEM313" s="49"/>
      <c r="XEN313" s="49"/>
      <c r="XEO313" s="49"/>
      <c r="XEP313" s="49"/>
      <c r="XEQ313" s="49"/>
      <c r="XER313" s="49"/>
      <c r="XES313" s="49"/>
      <c r="XET313" s="49"/>
      <c r="XEU313" s="49"/>
      <c r="XEV313" s="49"/>
      <c r="XEW313" s="49"/>
      <c r="XEX313" s="49"/>
      <c r="XEY313" s="49"/>
      <c r="XEZ313" s="49"/>
      <c r="XFA313" s="49"/>
      <c r="XFB313" s="49"/>
      <c r="XFC313" s="49"/>
      <c r="XFD313" s="49"/>
    </row>
    <row r="314" s="15" customFormat="1" customHeight="1" spans="2:16384">
      <c r="B314" s="50"/>
      <c r="C314" s="50"/>
      <c r="D314" s="50"/>
      <c r="E314" s="50"/>
      <c r="F314" s="50"/>
      <c r="G314" s="50"/>
      <c r="H314" s="50"/>
      <c r="I314" s="50"/>
      <c r="J314" s="51"/>
      <c r="K314" s="50"/>
      <c r="XED314" s="49"/>
      <c r="XEE314" s="49"/>
      <c r="XEF314" s="49"/>
      <c r="XEG314" s="49"/>
      <c r="XEH314" s="49"/>
      <c r="XEI314" s="49"/>
      <c r="XEJ314" s="49"/>
      <c r="XEK314" s="49"/>
      <c r="XEL314" s="49"/>
      <c r="XEM314" s="49"/>
      <c r="XEN314" s="49"/>
      <c r="XEO314" s="49"/>
      <c r="XEP314" s="49"/>
      <c r="XEQ314" s="49"/>
      <c r="XER314" s="49"/>
      <c r="XES314" s="49"/>
      <c r="XET314" s="49"/>
      <c r="XEU314" s="49"/>
      <c r="XEV314" s="49"/>
      <c r="XEW314" s="49"/>
      <c r="XEX314" s="49"/>
      <c r="XEY314" s="49"/>
      <c r="XEZ314" s="49"/>
      <c r="XFA314" s="49"/>
      <c r="XFB314" s="49"/>
      <c r="XFC314" s="49"/>
      <c r="XFD314" s="49"/>
    </row>
    <row r="315" s="15" customFormat="1" customHeight="1" spans="2:16384">
      <c r="B315" s="50"/>
      <c r="C315" s="50"/>
      <c r="D315" s="50"/>
      <c r="E315" s="50"/>
      <c r="F315" s="50"/>
      <c r="G315" s="50"/>
      <c r="H315" s="50"/>
      <c r="I315" s="50"/>
      <c r="J315" s="51"/>
      <c r="K315" s="50"/>
      <c r="XED315" s="49"/>
      <c r="XEE315" s="49"/>
      <c r="XEF315" s="49"/>
      <c r="XEG315" s="49"/>
      <c r="XEH315" s="49"/>
      <c r="XEI315" s="49"/>
      <c r="XEJ315" s="49"/>
      <c r="XEK315" s="49"/>
      <c r="XEL315" s="49"/>
      <c r="XEM315" s="49"/>
      <c r="XEN315" s="49"/>
      <c r="XEO315" s="49"/>
      <c r="XEP315" s="49"/>
      <c r="XEQ315" s="49"/>
      <c r="XER315" s="49"/>
      <c r="XES315" s="49"/>
      <c r="XET315" s="49"/>
      <c r="XEU315" s="49"/>
      <c r="XEV315" s="49"/>
      <c r="XEW315" s="49"/>
      <c r="XEX315" s="49"/>
      <c r="XEY315" s="49"/>
      <c r="XEZ315" s="49"/>
      <c r="XFA315" s="49"/>
      <c r="XFB315" s="49"/>
      <c r="XFC315" s="49"/>
      <c r="XFD315" s="49"/>
    </row>
    <row r="316" s="15" customFormat="1" customHeight="1" spans="2:16384">
      <c r="B316" s="50"/>
      <c r="C316" s="50"/>
      <c r="D316" s="50"/>
      <c r="E316" s="50"/>
      <c r="F316" s="50"/>
      <c r="G316" s="50"/>
      <c r="H316" s="50"/>
      <c r="I316" s="50"/>
      <c r="J316" s="51"/>
      <c r="K316" s="50"/>
      <c r="XED316" s="49"/>
      <c r="XEE316" s="49"/>
      <c r="XEF316" s="49"/>
      <c r="XEG316" s="49"/>
      <c r="XEH316" s="49"/>
      <c r="XEI316" s="49"/>
      <c r="XEJ316" s="49"/>
      <c r="XEK316" s="49"/>
      <c r="XEL316" s="49"/>
      <c r="XEM316" s="49"/>
      <c r="XEN316" s="49"/>
      <c r="XEO316" s="49"/>
      <c r="XEP316" s="49"/>
      <c r="XEQ316" s="49"/>
      <c r="XER316" s="49"/>
      <c r="XES316" s="49"/>
      <c r="XET316" s="49"/>
      <c r="XEU316" s="49"/>
      <c r="XEV316" s="49"/>
      <c r="XEW316" s="49"/>
      <c r="XEX316" s="49"/>
      <c r="XEY316" s="49"/>
      <c r="XEZ316" s="49"/>
      <c r="XFA316" s="49"/>
      <c r="XFB316" s="49"/>
      <c r="XFC316" s="49"/>
      <c r="XFD316" s="49"/>
    </row>
    <row r="317" s="15" customFormat="1" customHeight="1" spans="2:16384">
      <c r="B317" s="50"/>
      <c r="C317" s="50"/>
      <c r="D317" s="50"/>
      <c r="E317" s="50"/>
      <c r="F317" s="50"/>
      <c r="G317" s="50"/>
      <c r="H317" s="50"/>
      <c r="I317" s="50"/>
      <c r="J317" s="51"/>
      <c r="K317" s="50"/>
      <c r="XED317" s="49"/>
      <c r="XEE317" s="49"/>
      <c r="XEF317" s="49"/>
      <c r="XEG317" s="49"/>
      <c r="XEH317" s="49"/>
      <c r="XEI317" s="49"/>
      <c r="XEJ317" s="49"/>
      <c r="XEK317" s="49"/>
      <c r="XEL317" s="49"/>
      <c r="XEM317" s="49"/>
      <c r="XEN317" s="49"/>
      <c r="XEO317" s="49"/>
      <c r="XEP317" s="49"/>
      <c r="XEQ317" s="49"/>
      <c r="XER317" s="49"/>
      <c r="XES317" s="49"/>
      <c r="XET317" s="49"/>
      <c r="XEU317" s="49"/>
      <c r="XEV317" s="49"/>
      <c r="XEW317" s="49"/>
      <c r="XEX317" s="49"/>
      <c r="XEY317" s="49"/>
      <c r="XEZ317" s="49"/>
      <c r="XFA317" s="49"/>
      <c r="XFB317" s="49"/>
      <c r="XFC317" s="49"/>
      <c r="XFD317" s="49"/>
    </row>
    <row r="318" s="15" customFormat="1" customHeight="1" spans="2:16384">
      <c r="B318" s="50"/>
      <c r="C318" s="50"/>
      <c r="D318" s="50"/>
      <c r="E318" s="50"/>
      <c r="F318" s="50"/>
      <c r="G318" s="50"/>
      <c r="H318" s="50"/>
      <c r="I318" s="50"/>
      <c r="J318" s="51"/>
      <c r="K318" s="50"/>
      <c r="XED318" s="49"/>
      <c r="XEE318" s="49"/>
      <c r="XEF318" s="49"/>
      <c r="XEG318" s="49"/>
      <c r="XEH318" s="49"/>
      <c r="XEI318" s="49"/>
      <c r="XEJ318" s="49"/>
      <c r="XEK318" s="49"/>
      <c r="XEL318" s="49"/>
      <c r="XEM318" s="49"/>
      <c r="XEN318" s="49"/>
      <c r="XEO318" s="49"/>
      <c r="XEP318" s="49"/>
      <c r="XEQ318" s="49"/>
      <c r="XER318" s="49"/>
      <c r="XES318" s="49"/>
      <c r="XET318" s="49"/>
      <c r="XEU318" s="49"/>
      <c r="XEV318" s="49"/>
      <c r="XEW318" s="49"/>
      <c r="XEX318" s="49"/>
      <c r="XEY318" s="49"/>
      <c r="XEZ318" s="49"/>
      <c r="XFA318" s="49"/>
      <c r="XFB318" s="49"/>
      <c r="XFC318" s="49"/>
      <c r="XFD318" s="49"/>
    </row>
  </sheetData>
  <sheetProtection formatCells="0" formatColumns="0" formatRows="0"/>
  <mergeCells count="891">
    <mergeCell ref="A1:AP1"/>
    <mergeCell ref="A2:B2"/>
    <mergeCell ref="J2:L2"/>
    <mergeCell ref="N2:Z2"/>
    <mergeCell ref="AJ2:AN2"/>
    <mergeCell ref="A4:A6"/>
    <mergeCell ref="A7:A9"/>
    <mergeCell ref="A10:A12"/>
    <mergeCell ref="A13:A15"/>
    <mergeCell ref="A16:A18"/>
    <mergeCell ref="A19:A21"/>
    <mergeCell ref="A22:A24"/>
    <mergeCell ref="A25:A27"/>
    <mergeCell ref="A28:A30"/>
    <mergeCell ref="A31:A33"/>
    <mergeCell ref="A34:A36"/>
    <mergeCell ref="A37:A39"/>
    <mergeCell ref="A40:A42"/>
    <mergeCell ref="A43:A45"/>
    <mergeCell ref="A46:A48"/>
    <mergeCell ref="A49:A51"/>
    <mergeCell ref="A52:A54"/>
    <mergeCell ref="A55:A57"/>
    <mergeCell ref="A58:A60"/>
    <mergeCell ref="A61:A63"/>
    <mergeCell ref="A64:A66"/>
    <mergeCell ref="A67:A69"/>
    <mergeCell ref="A70:A72"/>
    <mergeCell ref="A73:A75"/>
    <mergeCell ref="A76:A78"/>
    <mergeCell ref="A79:A81"/>
    <mergeCell ref="A82:A84"/>
    <mergeCell ref="A85:A87"/>
    <mergeCell ref="A88:A90"/>
    <mergeCell ref="A91:A93"/>
    <mergeCell ref="A94:A96"/>
    <mergeCell ref="A97: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A136:A138"/>
    <mergeCell ref="A139:A141"/>
    <mergeCell ref="A142:A144"/>
    <mergeCell ref="A145:A147"/>
    <mergeCell ref="A148:A150"/>
    <mergeCell ref="A151:A153"/>
    <mergeCell ref="A154:A156"/>
    <mergeCell ref="A157:A159"/>
    <mergeCell ref="A160:A162"/>
    <mergeCell ref="A163:A165"/>
    <mergeCell ref="A166:A168"/>
    <mergeCell ref="A169:A171"/>
    <mergeCell ref="A172:A174"/>
    <mergeCell ref="A175:A177"/>
    <mergeCell ref="A178:A180"/>
    <mergeCell ref="A181:A183"/>
    <mergeCell ref="A184:A186"/>
    <mergeCell ref="A187:A189"/>
    <mergeCell ref="A190:A192"/>
    <mergeCell ref="A193:A195"/>
    <mergeCell ref="A196:A198"/>
    <mergeCell ref="A199:A201"/>
    <mergeCell ref="A202:A204"/>
    <mergeCell ref="A205:A207"/>
    <mergeCell ref="A208:A210"/>
    <mergeCell ref="A211:A213"/>
    <mergeCell ref="A214:A216"/>
    <mergeCell ref="A217:A219"/>
    <mergeCell ref="A220:A222"/>
    <mergeCell ref="A223:A225"/>
    <mergeCell ref="A226:A228"/>
    <mergeCell ref="A229:A231"/>
    <mergeCell ref="A232:A234"/>
    <mergeCell ref="A235:A237"/>
    <mergeCell ref="A238:A240"/>
    <mergeCell ref="A241:A243"/>
    <mergeCell ref="A244:A246"/>
    <mergeCell ref="A247:A249"/>
    <mergeCell ref="A250:A252"/>
    <mergeCell ref="A253:A255"/>
    <mergeCell ref="A256:A258"/>
    <mergeCell ref="A259:A261"/>
    <mergeCell ref="A262:A264"/>
    <mergeCell ref="A265:A267"/>
    <mergeCell ref="A268:A270"/>
    <mergeCell ref="A271:A273"/>
    <mergeCell ref="A274:A276"/>
    <mergeCell ref="A277:A279"/>
    <mergeCell ref="A280:A282"/>
    <mergeCell ref="A283:A285"/>
    <mergeCell ref="A286:A288"/>
    <mergeCell ref="A289:A291"/>
    <mergeCell ref="A292:A294"/>
    <mergeCell ref="A295:A297"/>
    <mergeCell ref="A298:A300"/>
    <mergeCell ref="A301:A303"/>
    <mergeCell ref="A304:A306"/>
    <mergeCell ref="A307:A309"/>
    <mergeCell ref="A310:A312"/>
    <mergeCell ref="A313:A315"/>
    <mergeCell ref="A316:A318"/>
    <mergeCell ref="B4:B6"/>
    <mergeCell ref="B7:B9"/>
    <mergeCell ref="B10:B12"/>
    <mergeCell ref="B13:B15"/>
    <mergeCell ref="B16:B18"/>
    <mergeCell ref="B19:B21"/>
    <mergeCell ref="B22:B24"/>
    <mergeCell ref="B25:B27"/>
    <mergeCell ref="B28:B30"/>
    <mergeCell ref="B31:B33"/>
    <mergeCell ref="B34:B36"/>
    <mergeCell ref="B37:B39"/>
    <mergeCell ref="B40:B42"/>
    <mergeCell ref="B43:B45"/>
    <mergeCell ref="B46:B48"/>
    <mergeCell ref="B49:B51"/>
    <mergeCell ref="B52:B54"/>
    <mergeCell ref="B55:B57"/>
    <mergeCell ref="B58:B60"/>
    <mergeCell ref="B61:B63"/>
    <mergeCell ref="B64:B66"/>
    <mergeCell ref="B67:B69"/>
    <mergeCell ref="B70:B72"/>
    <mergeCell ref="B73:B75"/>
    <mergeCell ref="B76:B78"/>
    <mergeCell ref="B79:B81"/>
    <mergeCell ref="B82:B84"/>
    <mergeCell ref="B85:B87"/>
    <mergeCell ref="B88:B90"/>
    <mergeCell ref="B91:B93"/>
    <mergeCell ref="B94:B96"/>
    <mergeCell ref="B97:B99"/>
    <mergeCell ref="B100:B102"/>
    <mergeCell ref="B103:B105"/>
    <mergeCell ref="B106:B108"/>
    <mergeCell ref="B109:B111"/>
    <mergeCell ref="B112:B114"/>
    <mergeCell ref="B115:B117"/>
    <mergeCell ref="B118:B120"/>
    <mergeCell ref="B121:B123"/>
    <mergeCell ref="B124:B126"/>
    <mergeCell ref="B127:B129"/>
    <mergeCell ref="B130:B132"/>
    <mergeCell ref="B133:B135"/>
    <mergeCell ref="B136:B138"/>
    <mergeCell ref="B139:B141"/>
    <mergeCell ref="B142:B144"/>
    <mergeCell ref="B145:B147"/>
    <mergeCell ref="B148:B150"/>
    <mergeCell ref="B151:B153"/>
    <mergeCell ref="B154:B156"/>
    <mergeCell ref="B157:B159"/>
    <mergeCell ref="B160:B162"/>
    <mergeCell ref="B163:B165"/>
    <mergeCell ref="B166:B168"/>
    <mergeCell ref="B169:B171"/>
    <mergeCell ref="B172:B174"/>
    <mergeCell ref="B175:B177"/>
    <mergeCell ref="B178:B180"/>
    <mergeCell ref="B181:B183"/>
    <mergeCell ref="B184:B186"/>
    <mergeCell ref="B187:B189"/>
    <mergeCell ref="B190:B192"/>
    <mergeCell ref="B193:B195"/>
    <mergeCell ref="B196:B198"/>
    <mergeCell ref="B199:B201"/>
    <mergeCell ref="B202:B204"/>
    <mergeCell ref="B205:B207"/>
    <mergeCell ref="B208:B210"/>
    <mergeCell ref="B211:B213"/>
    <mergeCell ref="B214:B216"/>
    <mergeCell ref="B217:B219"/>
    <mergeCell ref="B220:B222"/>
    <mergeCell ref="B223:B225"/>
    <mergeCell ref="B226:B228"/>
    <mergeCell ref="B229:B231"/>
    <mergeCell ref="B232:B234"/>
    <mergeCell ref="B235:B237"/>
    <mergeCell ref="B238:B240"/>
    <mergeCell ref="B241:B243"/>
    <mergeCell ref="B244:B246"/>
    <mergeCell ref="B247:B249"/>
    <mergeCell ref="B250:B252"/>
    <mergeCell ref="B253:B255"/>
    <mergeCell ref="B256:B258"/>
    <mergeCell ref="B259:B261"/>
    <mergeCell ref="B262:B264"/>
    <mergeCell ref="B265:B267"/>
    <mergeCell ref="B268:B270"/>
    <mergeCell ref="B271:B273"/>
    <mergeCell ref="B274:B276"/>
    <mergeCell ref="B277:B279"/>
    <mergeCell ref="B280:B282"/>
    <mergeCell ref="B283:B285"/>
    <mergeCell ref="B286:B288"/>
    <mergeCell ref="B289:B291"/>
    <mergeCell ref="B292:B294"/>
    <mergeCell ref="B295:B297"/>
    <mergeCell ref="B298:B300"/>
    <mergeCell ref="B301:B303"/>
    <mergeCell ref="B304:B306"/>
    <mergeCell ref="B307:B309"/>
    <mergeCell ref="B310:B312"/>
    <mergeCell ref="B313:B315"/>
    <mergeCell ref="B316:B318"/>
    <mergeCell ref="C4:C6"/>
    <mergeCell ref="C7:C9"/>
    <mergeCell ref="C10:C12"/>
    <mergeCell ref="C13:C15"/>
    <mergeCell ref="C16:C18"/>
    <mergeCell ref="C19:C21"/>
    <mergeCell ref="C22:C24"/>
    <mergeCell ref="C25:C27"/>
    <mergeCell ref="C28:C30"/>
    <mergeCell ref="C31:C33"/>
    <mergeCell ref="C34:C36"/>
    <mergeCell ref="C37:C39"/>
    <mergeCell ref="C40:C42"/>
    <mergeCell ref="C43:C45"/>
    <mergeCell ref="C46:C48"/>
    <mergeCell ref="C49:C51"/>
    <mergeCell ref="C52:C54"/>
    <mergeCell ref="C55:C57"/>
    <mergeCell ref="C58:C60"/>
    <mergeCell ref="C61:C63"/>
    <mergeCell ref="C64:C66"/>
    <mergeCell ref="C67:C69"/>
    <mergeCell ref="C70:C72"/>
    <mergeCell ref="C73:C75"/>
    <mergeCell ref="C76:C78"/>
    <mergeCell ref="C79:C81"/>
    <mergeCell ref="C82:C84"/>
    <mergeCell ref="C85:C87"/>
    <mergeCell ref="C88:C90"/>
    <mergeCell ref="C91:C93"/>
    <mergeCell ref="C94:C96"/>
    <mergeCell ref="C97:C99"/>
    <mergeCell ref="C100:C102"/>
    <mergeCell ref="C103:C105"/>
    <mergeCell ref="C106:C108"/>
    <mergeCell ref="C109:C111"/>
    <mergeCell ref="C112:C114"/>
    <mergeCell ref="C115:C117"/>
    <mergeCell ref="C118:C120"/>
    <mergeCell ref="C121:C123"/>
    <mergeCell ref="C124:C126"/>
    <mergeCell ref="C127:C129"/>
    <mergeCell ref="C130:C132"/>
    <mergeCell ref="C133:C135"/>
    <mergeCell ref="C136:C138"/>
    <mergeCell ref="C139:C141"/>
    <mergeCell ref="C142:C144"/>
    <mergeCell ref="C145:C147"/>
    <mergeCell ref="C148:C150"/>
    <mergeCell ref="C151:C153"/>
    <mergeCell ref="C154:C156"/>
    <mergeCell ref="C157:C159"/>
    <mergeCell ref="C160:C162"/>
    <mergeCell ref="C163:C165"/>
    <mergeCell ref="C166:C168"/>
    <mergeCell ref="C169:C171"/>
    <mergeCell ref="C172:C174"/>
    <mergeCell ref="C175:C177"/>
    <mergeCell ref="C178:C180"/>
    <mergeCell ref="C181:C183"/>
    <mergeCell ref="C184:C186"/>
    <mergeCell ref="C187:C189"/>
    <mergeCell ref="C190:C192"/>
    <mergeCell ref="C193:C195"/>
    <mergeCell ref="C196:C198"/>
    <mergeCell ref="C199:C201"/>
    <mergeCell ref="C202:C204"/>
    <mergeCell ref="C205:C207"/>
    <mergeCell ref="C208:C210"/>
    <mergeCell ref="C211:C213"/>
    <mergeCell ref="C214:C216"/>
    <mergeCell ref="C217:C219"/>
    <mergeCell ref="C220:C222"/>
    <mergeCell ref="C223:C225"/>
    <mergeCell ref="C226:C228"/>
    <mergeCell ref="C229:C231"/>
    <mergeCell ref="C232:C234"/>
    <mergeCell ref="C235:C237"/>
    <mergeCell ref="C238:C240"/>
    <mergeCell ref="C241:C243"/>
    <mergeCell ref="C244:C246"/>
    <mergeCell ref="C247:C249"/>
    <mergeCell ref="C250:C252"/>
    <mergeCell ref="C253:C255"/>
    <mergeCell ref="C256:C258"/>
    <mergeCell ref="C259:C261"/>
    <mergeCell ref="C262:C264"/>
    <mergeCell ref="C265:C267"/>
    <mergeCell ref="C268:C270"/>
    <mergeCell ref="C271:C273"/>
    <mergeCell ref="C274:C276"/>
    <mergeCell ref="C277:C279"/>
    <mergeCell ref="C280:C282"/>
    <mergeCell ref="C283:C285"/>
    <mergeCell ref="C286:C288"/>
    <mergeCell ref="C289:C291"/>
    <mergeCell ref="C292:C294"/>
    <mergeCell ref="C295:C297"/>
    <mergeCell ref="C298:C300"/>
    <mergeCell ref="C301:C303"/>
    <mergeCell ref="C304:C306"/>
    <mergeCell ref="C307:C309"/>
    <mergeCell ref="C310:C312"/>
    <mergeCell ref="C313:C315"/>
    <mergeCell ref="C316:C318"/>
    <mergeCell ref="D4:D6"/>
    <mergeCell ref="D7:D9"/>
    <mergeCell ref="D10:D12"/>
    <mergeCell ref="D13:D15"/>
    <mergeCell ref="D16:D18"/>
    <mergeCell ref="D19:D21"/>
    <mergeCell ref="D22:D24"/>
    <mergeCell ref="D25:D27"/>
    <mergeCell ref="D28:D30"/>
    <mergeCell ref="D31:D33"/>
    <mergeCell ref="D34:D36"/>
    <mergeCell ref="D37:D39"/>
    <mergeCell ref="D40:D42"/>
    <mergeCell ref="D43:D45"/>
    <mergeCell ref="D46:D48"/>
    <mergeCell ref="D49:D51"/>
    <mergeCell ref="D52:D54"/>
    <mergeCell ref="D55:D57"/>
    <mergeCell ref="D58:D60"/>
    <mergeCell ref="D61:D63"/>
    <mergeCell ref="D64:D66"/>
    <mergeCell ref="D67:D69"/>
    <mergeCell ref="D70:D72"/>
    <mergeCell ref="D73:D75"/>
    <mergeCell ref="D76:D78"/>
    <mergeCell ref="D79:D81"/>
    <mergeCell ref="D82:D84"/>
    <mergeCell ref="D85:D87"/>
    <mergeCell ref="D88:D90"/>
    <mergeCell ref="D91:D93"/>
    <mergeCell ref="D94:D96"/>
    <mergeCell ref="D97:D99"/>
    <mergeCell ref="D100:D102"/>
    <mergeCell ref="D103:D105"/>
    <mergeCell ref="D106:D108"/>
    <mergeCell ref="D109:D111"/>
    <mergeCell ref="D112:D114"/>
    <mergeCell ref="D115:D117"/>
    <mergeCell ref="D118:D120"/>
    <mergeCell ref="D121:D123"/>
    <mergeCell ref="D124:D126"/>
    <mergeCell ref="D127:D129"/>
    <mergeCell ref="D130:D132"/>
    <mergeCell ref="D133:D135"/>
    <mergeCell ref="D136:D138"/>
    <mergeCell ref="D139:D141"/>
    <mergeCell ref="D142:D144"/>
    <mergeCell ref="D145:D147"/>
    <mergeCell ref="D148:D150"/>
    <mergeCell ref="D151:D153"/>
    <mergeCell ref="D154:D156"/>
    <mergeCell ref="D157:D159"/>
    <mergeCell ref="D160:D162"/>
    <mergeCell ref="D163:D165"/>
    <mergeCell ref="D166:D168"/>
    <mergeCell ref="D169:D171"/>
    <mergeCell ref="D172:D174"/>
    <mergeCell ref="D175:D177"/>
    <mergeCell ref="D178:D180"/>
    <mergeCell ref="D181:D183"/>
    <mergeCell ref="D184:D186"/>
    <mergeCell ref="D187:D189"/>
    <mergeCell ref="D190:D192"/>
    <mergeCell ref="D193:D195"/>
    <mergeCell ref="D196:D198"/>
    <mergeCell ref="D199:D201"/>
    <mergeCell ref="D202:D204"/>
    <mergeCell ref="D205:D207"/>
    <mergeCell ref="D208:D210"/>
    <mergeCell ref="D211:D213"/>
    <mergeCell ref="D214:D216"/>
    <mergeCell ref="D217:D219"/>
    <mergeCell ref="D220:D222"/>
    <mergeCell ref="D223:D225"/>
    <mergeCell ref="D226:D228"/>
    <mergeCell ref="D229:D231"/>
    <mergeCell ref="D232:D234"/>
    <mergeCell ref="D235:D237"/>
    <mergeCell ref="D238:D240"/>
    <mergeCell ref="D241:D243"/>
    <mergeCell ref="D244:D246"/>
    <mergeCell ref="D247:D249"/>
    <mergeCell ref="D250:D252"/>
    <mergeCell ref="D253:D255"/>
    <mergeCell ref="D256:D258"/>
    <mergeCell ref="D259:D261"/>
    <mergeCell ref="D262:D264"/>
    <mergeCell ref="D265:D267"/>
    <mergeCell ref="D268:D270"/>
    <mergeCell ref="D271:D273"/>
    <mergeCell ref="D274:D276"/>
    <mergeCell ref="D277:D279"/>
    <mergeCell ref="D280:D282"/>
    <mergeCell ref="D283:D285"/>
    <mergeCell ref="D286:D288"/>
    <mergeCell ref="D289:D291"/>
    <mergeCell ref="D292:D294"/>
    <mergeCell ref="D295:D297"/>
    <mergeCell ref="D298:D300"/>
    <mergeCell ref="D301:D303"/>
    <mergeCell ref="D304:D306"/>
    <mergeCell ref="D307:D309"/>
    <mergeCell ref="D310:D312"/>
    <mergeCell ref="D313:D315"/>
    <mergeCell ref="D316:D318"/>
    <mergeCell ref="E4:E6"/>
    <mergeCell ref="E7:E9"/>
    <mergeCell ref="E10:E12"/>
    <mergeCell ref="E13:E15"/>
    <mergeCell ref="E16:E18"/>
    <mergeCell ref="E19:E21"/>
    <mergeCell ref="E22:E24"/>
    <mergeCell ref="E25:E27"/>
    <mergeCell ref="E28:E30"/>
    <mergeCell ref="E31:E33"/>
    <mergeCell ref="E34:E36"/>
    <mergeCell ref="E37:E39"/>
    <mergeCell ref="E40:E42"/>
    <mergeCell ref="E43:E45"/>
    <mergeCell ref="E46:E48"/>
    <mergeCell ref="E49:E51"/>
    <mergeCell ref="E52:E54"/>
    <mergeCell ref="E55:E57"/>
    <mergeCell ref="E58:E60"/>
    <mergeCell ref="E61:E63"/>
    <mergeCell ref="E64:E66"/>
    <mergeCell ref="E67:E69"/>
    <mergeCell ref="E70:E72"/>
    <mergeCell ref="E73:E75"/>
    <mergeCell ref="E76:E78"/>
    <mergeCell ref="E79:E81"/>
    <mergeCell ref="E82:E84"/>
    <mergeCell ref="E85:E87"/>
    <mergeCell ref="E88:E90"/>
    <mergeCell ref="E91:E93"/>
    <mergeCell ref="E94:E96"/>
    <mergeCell ref="E97:E99"/>
    <mergeCell ref="E100:E102"/>
    <mergeCell ref="E103:E105"/>
    <mergeCell ref="E106:E108"/>
    <mergeCell ref="E109:E111"/>
    <mergeCell ref="E112:E114"/>
    <mergeCell ref="E115:E117"/>
    <mergeCell ref="E118:E120"/>
    <mergeCell ref="E121:E123"/>
    <mergeCell ref="E124:E126"/>
    <mergeCell ref="E127:E129"/>
    <mergeCell ref="E130:E132"/>
    <mergeCell ref="E133:E135"/>
    <mergeCell ref="E136:E138"/>
    <mergeCell ref="E139:E141"/>
    <mergeCell ref="E142:E144"/>
    <mergeCell ref="E145:E147"/>
    <mergeCell ref="E148:E150"/>
    <mergeCell ref="E151:E153"/>
    <mergeCell ref="E154:E156"/>
    <mergeCell ref="E157:E159"/>
    <mergeCell ref="E160:E162"/>
    <mergeCell ref="E163:E165"/>
    <mergeCell ref="E166:E168"/>
    <mergeCell ref="E169:E171"/>
    <mergeCell ref="E172:E174"/>
    <mergeCell ref="E175:E177"/>
    <mergeCell ref="E178:E180"/>
    <mergeCell ref="E181:E183"/>
    <mergeCell ref="E184:E186"/>
    <mergeCell ref="E187:E189"/>
    <mergeCell ref="E190:E192"/>
    <mergeCell ref="E193:E195"/>
    <mergeCell ref="E196:E198"/>
    <mergeCell ref="E199:E201"/>
    <mergeCell ref="E202:E204"/>
    <mergeCell ref="E205:E207"/>
    <mergeCell ref="E208:E210"/>
    <mergeCell ref="E211:E213"/>
    <mergeCell ref="E214:E216"/>
    <mergeCell ref="E217:E219"/>
    <mergeCell ref="E220:E222"/>
    <mergeCell ref="E223:E225"/>
    <mergeCell ref="E226:E228"/>
    <mergeCell ref="E229:E231"/>
    <mergeCell ref="E232:E234"/>
    <mergeCell ref="E235:E237"/>
    <mergeCell ref="E238:E240"/>
    <mergeCell ref="E241:E243"/>
    <mergeCell ref="E244:E246"/>
    <mergeCell ref="E247:E249"/>
    <mergeCell ref="E250:E252"/>
    <mergeCell ref="E253:E255"/>
    <mergeCell ref="E256:E258"/>
    <mergeCell ref="E259:E261"/>
    <mergeCell ref="E262:E264"/>
    <mergeCell ref="E265:E267"/>
    <mergeCell ref="E268:E270"/>
    <mergeCell ref="E271:E273"/>
    <mergeCell ref="E274:E276"/>
    <mergeCell ref="E277:E279"/>
    <mergeCell ref="E280:E282"/>
    <mergeCell ref="E283:E285"/>
    <mergeCell ref="E286:E288"/>
    <mergeCell ref="E289:E291"/>
    <mergeCell ref="E292:E294"/>
    <mergeCell ref="E295:E297"/>
    <mergeCell ref="E298:E300"/>
    <mergeCell ref="E301:E303"/>
    <mergeCell ref="E304:E306"/>
    <mergeCell ref="E307:E309"/>
    <mergeCell ref="E310:E312"/>
    <mergeCell ref="E313:E315"/>
    <mergeCell ref="E316:E318"/>
    <mergeCell ref="F4:F6"/>
    <mergeCell ref="F7:F9"/>
    <mergeCell ref="F10:F12"/>
    <mergeCell ref="F13:F15"/>
    <mergeCell ref="F16:F18"/>
    <mergeCell ref="F19:F21"/>
    <mergeCell ref="F22:F24"/>
    <mergeCell ref="F25:F27"/>
    <mergeCell ref="F28:F30"/>
    <mergeCell ref="F31:F33"/>
    <mergeCell ref="F34:F36"/>
    <mergeCell ref="F37:F39"/>
    <mergeCell ref="F40:F42"/>
    <mergeCell ref="F43:F45"/>
    <mergeCell ref="F46:F48"/>
    <mergeCell ref="F49:F51"/>
    <mergeCell ref="F52:F54"/>
    <mergeCell ref="F55:F57"/>
    <mergeCell ref="F58:F60"/>
    <mergeCell ref="F61:F63"/>
    <mergeCell ref="F64:F66"/>
    <mergeCell ref="F67:F69"/>
    <mergeCell ref="F70:F72"/>
    <mergeCell ref="F73:F75"/>
    <mergeCell ref="F76:F78"/>
    <mergeCell ref="F79:F81"/>
    <mergeCell ref="F82:F84"/>
    <mergeCell ref="F85:F87"/>
    <mergeCell ref="F88:F90"/>
    <mergeCell ref="F91:F93"/>
    <mergeCell ref="F94:F96"/>
    <mergeCell ref="F97:F99"/>
    <mergeCell ref="F100:F102"/>
    <mergeCell ref="F103:F105"/>
    <mergeCell ref="F106:F108"/>
    <mergeCell ref="F109:F111"/>
    <mergeCell ref="F112:F114"/>
    <mergeCell ref="F115:F117"/>
    <mergeCell ref="F118:F120"/>
    <mergeCell ref="F121:F123"/>
    <mergeCell ref="F124:F126"/>
    <mergeCell ref="F127:F129"/>
    <mergeCell ref="F130:F132"/>
    <mergeCell ref="F133:F135"/>
    <mergeCell ref="F136:F138"/>
    <mergeCell ref="F139:F141"/>
    <mergeCell ref="F142:F144"/>
    <mergeCell ref="F145:F147"/>
    <mergeCell ref="F148:F150"/>
    <mergeCell ref="F151:F153"/>
    <mergeCell ref="F154:F156"/>
    <mergeCell ref="F157:F159"/>
    <mergeCell ref="F160:F162"/>
    <mergeCell ref="F163:F165"/>
    <mergeCell ref="F166:F168"/>
    <mergeCell ref="F169:F171"/>
    <mergeCell ref="F172:F174"/>
    <mergeCell ref="F175:F177"/>
    <mergeCell ref="F178:F180"/>
    <mergeCell ref="F181:F183"/>
    <mergeCell ref="F184:F186"/>
    <mergeCell ref="F187:F189"/>
    <mergeCell ref="F190:F192"/>
    <mergeCell ref="F193:F195"/>
    <mergeCell ref="G4:G6"/>
    <mergeCell ref="G7:G9"/>
    <mergeCell ref="G10:G12"/>
    <mergeCell ref="G13:G15"/>
    <mergeCell ref="G16:G18"/>
    <mergeCell ref="G19:G21"/>
    <mergeCell ref="G22:G24"/>
    <mergeCell ref="G25:G27"/>
    <mergeCell ref="G28:G30"/>
    <mergeCell ref="G31:G33"/>
    <mergeCell ref="G34:G36"/>
    <mergeCell ref="G37:G39"/>
    <mergeCell ref="G40:G42"/>
    <mergeCell ref="G43:G45"/>
    <mergeCell ref="G46:G48"/>
    <mergeCell ref="G49:G51"/>
    <mergeCell ref="G52:G54"/>
    <mergeCell ref="G55:G57"/>
    <mergeCell ref="G58:G60"/>
    <mergeCell ref="G61:G63"/>
    <mergeCell ref="G64:G66"/>
    <mergeCell ref="G67:G69"/>
    <mergeCell ref="G70:G72"/>
    <mergeCell ref="G73:G75"/>
    <mergeCell ref="G76:G78"/>
    <mergeCell ref="G79:G81"/>
    <mergeCell ref="G82:G84"/>
    <mergeCell ref="G85:G87"/>
    <mergeCell ref="G88:G90"/>
    <mergeCell ref="G91:G93"/>
    <mergeCell ref="G94:G96"/>
    <mergeCell ref="G97:G99"/>
    <mergeCell ref="G100:G102"/>
    <mergeCell ref="G103:G105"/>
    <mergeCell ref="G106:G108"/>
    <mergeCell ref="G109:G111"/>
    <mergeCell ref="G112:G114"/>
    <mergeCell ref="G115:G117"/>
    <mergeCell ref="G118:G120"/>
    <mergeCell ref="G121:G123"/>
    <mergeCell ref="G124:G126"/>
    <mergeCell ref="G127:G129"/>
    <mergeCell ref="G130:G132"/>
    <mergeCell ref="G133:G135"/>
    <mergeCell ref="G136:G138"/>
    <mergeCell ref="G139:G141"/>
    <mergeCell ref="G142:G144"/>
    <mergeCell ref="G145:G147"/>
    <mergeCell ref="G148:G150"/>
    <mergeCell ref="G151:G153"/>
    <mergeCell ref="G154:G156"/>
    <mergeCell ref="G157:G159"/>
    <mergeCell ref="G160:G162"/>
    <mergeCell ref="G163:G165"/>
    <mergeCell ref="G166:G168"/>
    <mergeCell ref="G169:G171"/>
    <mergeCell ref="G172:G174"/>
    <mergeCell ref="G175:G177"/>
    <mergeCell ref="G178:G180"/>
    <mergeCell ref="G181:G183"/>
    <mergeCell ref="G184:G186"/>
    <mergeCell ref="G187:G189"/>
    <mergeCell ref="G190:G192"/>
    <mergeCell ref="G193:G195"/>
    <mergeCell ref="H4:H6"/>
    <mergeCell ref="H7:H9"/>
    <mergeCell ref="H10:H12"/>
    <mergeCell ref="H13:H15"/>
    <mergeCell ref="H16:H18"/>
    <mergeCell ref="H19:H21"/>
    <mergeCell ref="H22:H24"/>
    <mergeCell ref="H25:H27"/>
    <mergeCell ref="H28:H30"/>
    <mergeCell ref="H31:H33"/>
    <mergeCell ref="H34:H36"/>
    <mergeCell ref="H37:H39"/>
    <mergeCell ref="H40:H42"/>
    <mergeCell ref="H43:H45"/>
    <mergeCell ref="H46:H48"/>
    <mergeCell ref="H49:H51"/>
    <mergeCell ref="H52:H54"/>
    <mergeCell ref="H55:H57"/>
    <mergeCell ref="H58:H60"/>
    <mergeCell ref="H61:H63"/>
    <mergeCell ref="H64:H66"/>
    <mergeCell ref="H67:H69"/>
    <mergeCell ref="H70:H72"/>
    <mergeCell ref="H73:H75"/>
    <mergeCell ref="H76:H78"/>
    <mergeCell ref="H79:H81"/>
    <mergeCell ref="H82:H84"/>
    <mergeCell ref="H85:H87"/>
    <mergeCell ref="H88:H90"/>
    <mergeCell ref="H91:H93"/>
    <mergeCell ref="H94:H96"/>
    <mergeCell ref="H97:H99"/>
    <mergeCell ref="H100:H102"/>
    <mergeCell ref="H103:H105"/>
    <mergeCell ref="H106:H108"/>
    <mergeCell ref="H109:H111"/>
    <mergeCell ref="H112:H114"/>
    <mergeCell ref="H115:H117"/>
    <mergeCell ref="H118:H120"/>
    <mergeCell ref="H121:H123"/>
    <mergeCell ref="H124:H126"/>
    <mergeCell ref="H127:H129"/>
    <mergeCell ref="H130:H132"/>
    <mergeCell ref="H133:H135"/>
    <mergeCell ref="H136:H138"/>
    <mergeCell ref="H139:H141"/>
    <mergeCell ref="H142:H144"/>
    <mergeCell ref="H145:H147"/>
    <mergeCell ref="H148:H150"/>
    <mergeCell ref="H151:H153"/>
    <mergeCell ref="H154:H156"/>
    <mergeCell ref="H157:H159"/>
    <mergeCell ref="H160:H162"/>
    <mergeCell ref="H163:H165"/>
    <mergeCell ref="H166:H168"/>
    <mergeCell ref="H169:H171"/>
    <mergeCell ref="H172:H174"/>
    <mergeCell ref="H175:H177"/>
    <mergeCell ref="H178:H180"/>
    <mergeCell ref="H181:H183"/>
    <mergeCell ref="H184:H186"/>
    <mergeCell ref="H187:H189"/>
    <mergeCell ref="H190:H192"/>
    <mergeCell ref="H193:H195"/>
    <mergeCell ref="I4:I6"/>
    <mergeCell ref="I7:I9"/>
    <mergeCell ref="I10:I12"/>
    <mergeCell ref="I13:I15"/>
    <mergeCell ref="I16:I18"/>
    <mergeCell ref="I19:I21"/>
    <mergeCell ref="I22:I24"/>
    <mergeCell ref="I25:I27"/>
    <mergeCell ref="I28:I30"/>
    <mergeCell ref="I31:I33"/>
    <mergeCell ref="I34:I36"/>
    <mergeCell ref="I37:I39"/>
    <mergeCell ref="I40:I42"/>
    <mergeCell ref="I43:I45"/>
    <mergeCell ref="I46:I48"/>
    <mergeCell ref="I49:I51"/>
    <mergeCell ref="I52:I54"/>
    <mergeCell ref="I55:I57"/>
    <mergeCell ref="I58:I60"/>
    <mergeCell ref="I61:I63"/>
    <mergeCell ref="I64:I66"/>
    <mergeCell ref="I67:I69"/>
    <mergeCell ref="I70:I72"/>
    <mergeCell ref="I73:I75"/>
    <mergeCell ref="I76:I78"/>
    <mergeCell ref="I79:I81"/>
    <mergeCell ref="I82:I84"/>
    <mergeCell ref="I85:I87"/>
    <mergeCell ref="I88:I90"/>
    <mergeCell ref="I91:I93"/>
    <mergeCell ref="I94:I96"/>
    <mergeCell ref="I97:I99"/>
    <mergeCell ref="I100:I102"/>
    <mergeCell ref="I103:I105"/>
    <mergeCell ref="I106:I108"/>
    <mergeCell ref="I109:I111"/>
    <mergeCell ref="I112:I114"/>
    <mergeCell ref="I115:I117"/>
    <mergeCell ref="I118:I120"/>
    <mergeCell ref="I121:I123"/>
    <mergeCell ref="I124:I126"/>
    <mergeCell ref="I127:I129"/>
    <mergeCell ref="I130:I132"/>
    <mergeCell ref="I133:I135"/>
    <mergeCell ref="I136:I138"/>
    <mergeCell ref="I139:I141"/>
    <mergeCell ref="I142:I144"/>
    <mergeCell ref="I145:I147"/>
    <mergeCell ref="I148:I150"/>
    <mergeCell ref="I151:I153"/>
    <mergeCell ref="I154:I156"/>
    <mergeCell ref="I157:I159"/>
    <mergeCell ref="I160:I162"/>
    <mergeCell ref="I163:I165"/>
    <mergeCell ref="I166:I168"/>
    <mergeCell ref="I169:I171"/>
    <mergeCell ref="I172:I174"/>
    <mergeCell ref="I175:I177"/>
    <mergeCell ref="I178:I180"/>
    <mergeCell ref="I181:I183"/>
    <mergeCell ref="I184:I186"/>
    <mergeCell ref="I187:I189"/>
    <mergeCell ref="I190:I192"/>
    <mergeCell ref="I193:I195"/>
    <mergeCell ref="J4:J6"/>
    <mergeCell ref="J7:J9"/>
    <mergeCell ref="J10:J12"/>
    <mergeCell ref="J13:J15"/>
    <mergeCell ref="J16:J18"/>
    <mergeCell ref="J19:J21"/>
    <mergeCell ref="J22:J24"/>
    <mergeCell ref="J25:J27"/>
    <mergeCell ref="J28:J30"/>
    <mergeCell ref="J31:J33"/>
    <mergeCell ref="J34:J36"/>
    <mergeCell ref="J37:J39"/>
    <mergeCell ref="J40:J42"/>
    <mergeCell ref="J43:J45"/>
    <mergeCell ref="J46:J48"/>
    <mergeCell ref="J49:J51"/>
    <mergeCell ref="J52:J54"/>
    <mergeCell ref="J55:J57"/>
    <mergeCell ref="J58:J60"/>
    <mergeCell ref="J61:J63"/>
    <mergeCell ref="J64:J66"/>
    <mergeCell ref="J67:J69"/>
    <mergeCell ref="J70:J72"/>
    <mergeCell ref="J73:J75"/>
    <mergeCell ref="J76:J78"/>
    <mergeCell ref="J79:J81"/>
    <mergeCell ref="J82:J84"/>
    <mergeCell ref="J85:J87"/>
    <mergeCell ref="J88:J90"/>
    <mergeCell ref="J91:J93"/>
    <mergeCell ref="J94:J96"/>
    <mergeCell ref="J97:J99"/>
    <mergeCell ref="J100:J102"/>
    <mergeCell ref="J103:J105"/>
    <mergeCell ref="J106:J108"/>
    <mergeCell ref="J109:J111"/>
    <mergeCell ref="J112:J114"/>
    <mergeCell ref="J115:J117"/>
    <mergeCell ref="J118:J120"/>
    <mergeCell ref="J121:J123"/>
    <mergeCell ref="J124:J126"/>
    <mergeCell ref="J127:J129"/>
    <mergeCell ref="J130:J132"/>
    <mergeCell ref="J133:J135"/>
    <mergeCell ref="J136:J138"/>
    <mergeCell ref="J139:J141"/>
    <mergeCell ref="J142:J144"/>
    <mergeCell ref="J145:J147"/>
    <mergeCell ref="J148:J150"/>
    <mergeCell ref="J151:J153"/>
    <mergeCell ref="J154:J156"/>
    <mergeCell ref="J157:J159"/>
    <mergeCell ref="J160:J162"/>
    <mergeCell ref="J163:J165"/>
    <mergeCell ref="J166:J168"/>
    <mergeCell ref="J169:J171"/>
    <mergeCell ref="J172:J174"/>
    <mergeCell ref="J175:J177"/>
    <mergeCell ref="J178:J180"/>
    <mergeCell ref="J181:J183"/>
    <mergeCell ref="J184:J186"/>
    <mergeCell ref="J187:J189"/>
    <mergeCell ref="J190:J192"/>
    <mergeCell ref="J193:J195"/>
    <mergeCell ref="J196:J198"/>
    <mergeCell ref="J199:J201"/>
    <mergeCell ref="J202:J204"/>
    <mergeCell ref="J205:J207"/>
    <mergeCell ref="J208:J210"/>
    <mergeCell ref="J211:J213"/>
    <mergeCell ref="J214:J216"/>
    <mergeCell ref="J217:J219"/>
    <mergeCell ref="J220:J222"/>
    <mergeCell ref="J223:J225"/>
    <mergeCell ref="J226:J228"/>
    <mergeCell ref="J229:J231"/>
    <mergeCell ref="J232:J234"/>
    <mergeCell ref="J235:J237"/>
    <mergeCell ref="J238:J240"/>
    <mergeCell ref="J241:J243"/>
    <mergeCell ref="J244:J246"/>
    <mergeCell ref="J247:J249"/>
    <mergeCell ref="J250:J252"/>
    <mergeCell ref="J253:J255"/>
    <mergeCell ref="J256:J258"/>
    <mergeCell ref="J259:J261"/>
    <mergeCell ref="J262:J264"/>
    <mergeCell ref="J265:J267"/>
    <mergeCell ref="J268:J270"/>
    <mergeCell ref="J271:J273"/>
    <mergeCell ref="J274:J276"/>
    <mergeCell ref="J277:J279"/>
    <mergeCell ref="J280:J282"/>
    <mergeCell ref="J283:J285"/>
    <mergeCell ref="J286:J288"/>
    <mergeCell ref="J289:J291"/>
    <mergeCell ref="J292:J294"/>
    <mergeCell ref="J295:J297"/>
    <mergeCell ref="J298:J300"/>
    <mergeCell ref="J301:J303"/>
    <mergeCell ref="J304:J306"/>
    <mergeCell ref="J307:J309"/>
    <mergeCell ref="J310:J312"/>
    <mergeCell ref="J313:J315"/>
    <mergeCell ref="J316:J318"/>
  </mergeCells>
  <dataValidations count="4">
    <dataValidation type="list" allowBlank="1" showInputMessage="1" showErrorMessage="1" sqref="A2:B2">
      <formula1>年份</formula1>
    </dataValidation>
    <dataValidation type="list" allowBlank="1" showInputMessage="1" showErrorMessage="1" sqref="C2">
      <formula1>月份</formula1>
    </dataValidation>
    <dataValidation type="list" allowBlank="1" showInputMessage="1" showErrorMessage="1" sqref="L4 M4 N4 O4 P4 Q4 R4 S4 T4 U4 V4 W4 X4 Y4 Z4 AA4 AB4 AC4 AD4 AE4 AF4 AG4 AH4 AI4 AJ4 AK4 AL4 AM4 AN4 AO4 AP4 L5 M5 N5 O5 P5 Q5 R5 S5 T5 U5 V5 W5 X5 Y5 Z5 AA5 AB5 AC5 AD5 AE5 AF5 AG5 AH5 AI5 AJ5 AK5 AL5 AM5 AN5 AO5 AP5 L7 M7 N7 O7 P7 Q7 R7 S7 T7 U7 V7 W7 X7 Y7 Z7 AA7 AB7 AC7 AD7 AE7 AF7 AG7 AH7 AI7 AJ7 AK7 AL7 AM7 AN7 AO7 AP7 L8 M8 N8 O8 P8 Q8 R8 S8 T8 U8 V8 W8 X8 Y8 Z8 AA8 AB8 AC8 AD8 AE8 AF8 AG8 AH8 AI8 AJ8 AK8 AL8 AM8 AN8 AO8 AP8 L10 M10 N10 O10 P10 Q10 R10 S10 T10 U10 V10 W10 X10 Y10 Z10 AA10 AB10 AC10 AD10 AE10 AF10 AG10 AH10 AI10 AJ10 AK10 AL10 AM10 AN10 AO10 AP10 L11 M11 N11 O11 P11 Q11 R11 S11 T11 U11 V11 W11 X11 Y11 Z11 AA11 AB11 AC11 AD11 AE11 AF11 AG11 AH11 AI11 AJ11 AK11 AL11 AM11 AN11 AO11 AP11 L13 M13 N13 O13 P13 Q13 R13 S13 T13 U13 V13 W13 X13 Y13 Z13 AA13 AB13 AC13 AD13 AE13 AF13 AG13 AH13 AI13 AJ13 AK13 AL13 AM13 AN13 AO13 AP13 L14 M14 N14 O14 P14 Q14 R14 S14 T14 U14 V14 W14 X14 Y14 Z14 AA14 AB14 AC14 AD14 AE14 AF14 AG14 AH14 AI14 AJ14 AK14 AL14 AM14 AN14 AO14 AP14 L16 M16 N16 O16 P16 Q16 R16 S16 T16 U16 V16 W16 X16 Y16 Z16 AA16 AB16 AC16 AD16 AE16 AF16 AG16 AH16 AI16 AJ16 AK16 AL16 AM16 AN16 AO16 AP16 L17 M17 N17 O17 P17 Q17 R17 S17 T17 U17 V17 W17 X17 Y17 Z17 AA17 AB17 AC17 AD17 AE17 AF17 AG17 AH17 AI17 AJ17 AK17 AL17 AM17 AN17 AO17 AP17 L19 M19 N19 O19 P19 Q19 R19 S19 T19 U19 V19 W19 X19 Y19 Z19 AA19 AB19 AC19 AD19 AE19 AF19 AG19 AH19 AI19 AJ19 AK19 AL19 AM19 AN19 AO19 AP19 L20 M20 N20 O20 P20 Q20 R20 S20 T20 U20 V20 W20 X20 Y20 Z20 AA20 AB20 AC20 AD20 AE20 AF20 AG20 AH20 AI20 AJ20 AK20 AL20 AM20 AN20 AO20 AP20 L22 M22 N22 O22 P22 Q22 R22 S22 T22 U22 V22 W22 X22 Y22 Z22 AA22 AB22 AC22 AD22 AE22 AF22 AG22 AH22 AI22 AJ22 AK22 AL22 AM22 AN22 AO22 AP22 L23 M23 N23 O23 P23 Q23 R23 S23 T23 U23 V23 W23 X23 Y23 Z23 AA23 AB23 AC23 AD23 AE23 AF23 AG23 AH23 AI23 AJ23 AK23 AL23 AM23 AN23 AO23 AP23 L25 M25 N25 O25 P25 Q25 R25 S25 T25 U25 V25 W25 X25 Y25 Z25 AA25 AB25 AC25 AD25 AE25 AF25 AG25 AH25 AI25 AJ25 AK25 AL25 AM25 AN25 AO25 AP25 L26 M26 N26 O26 P26 Q26 R26 S26 T26 U26 V26 W26 X26 Y26 Z26 AA26 AB26 AC26 AD26 AE26 AF26 AG26 AH26 AI26 AJ26 AK26 AL26 AM26 AN26 AO26 AP26 L28 M28 N28 O28 P28 Q28 R28 S28 T28 U28 V28 W28 X28 Y28 Z28 AA28 AB28 AC28 AD28 AE28 AF28 AG28 AH28 AI28 AJ28 AK28 AL28 AM28 AN28 AO28 AP28 L29 M29 N29 O29 P29 Q29 R29 S29 T29 U29 V29 W29 X29 Y29 Z29 AA29 AB29 AC29 AD29 AE29 AF29 AG29 AH29 AI29 AJ29 AK29 AL29 AM29 AN29 AO29 AP29 L31 M31 N31 O31 P31 Q31 R31 S31 T31 U31 V31 W31 X31 Y31 Z31 AA31 AB31 AC31 AD31 AE31 AF31 AG31 AH31 AI31 AJ31 AK31 AL31 AM31 AN31 AO31 AP31 L32 M32 N32 O32 P32 Q32 R32 S32 T32 U32 V32 W32 X32 Y32 Z32 AA32 AB32 AC32 AD32 AE32 AF32 AG32 AH32 AI32 AJ32 AK32 AL32 AM32 AN32 AO32 AP32 L34 M34 N34 O34 P34 Q34 R34 S34 T34 U34 V34 W34 X34 Y34 Z34 AA34 AB34 AC34 AD34 AE34 AF34 AG34 AH34 AI34 AJ34 AK34 AL34 AM34 AN34 AO34 AP34 L35 M35 N35 O35 P35 Q35 R35 S35 T35 U35 V35 W35 X35 Y35 Z35 AA35 AB35 AC35 AD35 AE35 AF35 AG35 AH35 AI35 AJ35 AK35 AL35 AM35 AN35 AO35 AP35 L37 M37 N37 O37 P37 Q37 R37 S37 T37 U37 V37 W37 X37 Y37 Z37 AA37 AB37 AC37 AD37 AE37 AF37 AG37 AH37 AI37 AJ37 AK37 AL37 AM37 AN37 AO37 AP37 L38 M38 N38 O38 P38 Q38 R38 S38 T38 U38 V38 W38 X38 Y38 Z38 AA38 AB38 AC38 AD38 AE38 AF38 AG38 AH38 AI38 AJ38 AK38 AL38 AM38 AN38 AO38 AP38 L40 M40 N40 O40 P40 Q40 R40 S40 T40 U40 V40 W40 X40 Y40 Z40 AA40 AB40 AC40 AD40 AE40 AF40 AG40 AH40 AI40 AJ40 AK40 AL40 AM40 AN40 AO40 AP40 L41 M41 N41 O41 P41 Q41 R41 S41 T41 U41 V41 W41 X41 Y41 Z41 AA41 AB41 AC41 AD41 AE41 AF41 AG41 AH41 AI41 AJ41 AK41 AL41 AM41 AN41 AO41 AP41 L43 M43 N43 O43 P43 Q43 R43 S43 T43 U43 V43 W43 X43 Y43 Z43 AA43 AB43 AC43 AD43 AE43 AF43 AG43 AH43 AI43 AJ43 AK43 AL43 AM43 AN43 AO43 AP43 L44 M44 N44 O44 P44 Q44 R44 S44 T44 U44 V44 W44 X44 Y44 Z44 AA44 AB44 AC44 AD44 AE44 AF44 AG44 AH44 AI44 AJ44 AK44 AL44 AM44 AN44 AO44 AP44 L46 M46 N46 O46 P46 Q46 R46 S46 T46 U46 V46 W46 X46 Y46 Z46 AA46 AB46 AC46 AD46 AE46 AF46 AG46 AH46 AI46 AJ46 AK46 AL46 AM46 AN46 AO46 AP46 L47 M47 N47 O47 P47 Q47 R47 S47 T47 U47 V47 W47 X47 Y47 Z47 AA47 AB47 AC47 AD47 AE47 AF47 AG47 AH47 AI47 AJ47 AK47 AL47 AM47 AN47 AO47 AP47 L49 M49 N49 O49 P49 Q49 R49 S49 T49 U49 V49 W49 X49 Y49 Z49 AA49 AB49 AC49 AD49 AE49 AF49 AG49 AH49 AI49 AJ49 AK49 AL49 AM49 AN49 AO49 AP49 L50 M50 N50 O50 P50 Q50 R50 S50 T50 U50 V50 W50 X50 Y50 Z50 AA50 AB50 AC50 AD50 AE50 AF50 AG50 AH50 AI50 AJ50 AK50 AL50 AM50 AN50 AO50 AP50 L52 M52 N52 O52 P52 Q52 R52 S52 T52 U52 V52 W52 X52 Y52 Z52 AA52 AB52 AC52 AD52 AE52 AF52 AG52 AH52 AI52 AJ52 AK52 AL52 AM52 AN52 AO52 AP52 L53 M53 N53 O53 P53 Q53 R53 S53 T53 U53 V53 W53 X53 Y53 Z53 AA53 AB53 AC53 AD53 AE53 AF53 AG53 AH53 AI53 AJ53 AK53 AL53 AM53 AN53 AO53 AP53 L55 M55 N55 O55 P55 Q55 R55 S55 T55 U55 V55 W55 X55 Y55 Z55 AA55 AB55 AC55 AD55 AE55 AF55 AG55 AH55 AI55 AJ55 AK55 AL55 AM55 AN55 AO55 AP55 L56 M56 N56 O56 P56 Q56 R56 S56 T56 U56 V56 W56 X56 Y56 Z56 AA56 AB56 AC56 AD56 AE56 AF56 AG56 AH56 AI56 AJ56 AK56 AL56 AM56 AN56 AO56 AP56 L58 M58 N58 O58 P58 Q58 R58 S58 T58 U58 V58 W58 X58 Y58 Z58 AA58 AB58 AC58 AD58 AE58 AF58 AG58 AH58 AI58 AJ58 AK58 AL58 AM58 AN58 AO58 AP58 L59 M59 N59 O59 P59 Q59 R59 S59 T59 U59 V59 W59 X59 Y59 Z59 AA59 AB59 AC59 AD59 AE59 AF59 AG59 AH59 AI59 AJ59 AK59 AL59 AM59 AN59 AO59 AP59 L61 M61 N61 O61 P61 Q61 R61 S61 T61 U61 V61 W61 X61 Y61 Z61 AA61 AB61 AC61 AD61 AE61 AF61 AG61 AH61 AI61 AJ61 AK61 AL61 AM61 AN61 AO61 AP61 L62 M62 N62 O62 P62 Q62 R62 S62 T62 U62 V62 W62 X62 Y62 Z62 AA62 AB62 AC62 AD62 AE62 AF62 AG62 AH62 AI62 AJ62 AK62 AL62 AM62 AN62 AO62 AP62 L64 M64 N64 O64 P64 Q64 R64 S64 T64 U64 V64 W64 X64 Y64 Z64 AA64 AB64 AC64 AD64 AE64 AF64 AG64 AH64 AI64 AJ64 AK64 AL64 AM64 AN64 AO64 AP64 L65 M65 N65 O65 P65 Q65 R65 S65 T65 U65 V65 W65 X65 Y65 Z65 AA65 AB65 AC65 AD65 AE65 AF65 AG65 AH65 AI65 AJ65 AK65 AL65 AM65 AN65 AO65 AP65 L67 M67 N67 O67 P67 Q67 R67 S67 T67 U67 V67 W67 X67 Y67 Z67 AA67 AB67 AC67 AD67 AE67 AF67 AG67 AH67 AI67 AJ67 AK67 AL67 AM67 AN67 AO67 AP67 L68 M68 N68 O68 P68 Q68 R68 S68 T68 U68 V68 W68 X68 Y68 Z68 AA68 AB68 AC68 AD68 AE68 AF68 AG68 AH68 AI68 AJ68 AK68 AL68 AM68 AN68 AO68 AP68 L70 M70 N70 O70 P70 Q70 R70 S70 T70 U70 V70 W70 X70 Y70 Z70 AA70 AB70 AC70 AD70 AE70 AF70 AG70 AH70 AI70 AJ70 AK70 AL70 AM70 AN70 AO70 AP70 L71 M71 N71 O71 P71 Q71 R71 S71 T71 U71 V71 W71 X71 Y71 Z71 AA71 AB71 AC71 AD71 AE71 AF71 AG71 AH71 AI71 AJ71 AK71 AL71 AM71 AN71 AO71 AP71 L73 M73 N73 O73 P73 Q73 R73 S73 T73 U73 V73 W73 X73 Y73 Z73 AA73 AB73 AC73 AD73 AE73 AF73 AG73 AH73 AI73 AJ73 AK73 AL73 AM73 AN73 AO73 AP73 L74 M74 N74 O74 P74 Q74 R74 S74 T74 U74 V74 W74 X74 Y74 Z74 AA74 AB74 AC74 AD74 AE74 AF74 AG74 AH74 AI74 AJ74 AK74 AL74 AM74 AN74 AO74 AP74 L76 M76 N76 O76 P76 Q76 R76 S76 T76 U76 V76 W76 X76 Y76 Z76 AA76 AB76 AC76 AD76 AE76 AF76 AG76 AH76 AI76 AJ76 AK76 AL76 AM76 AN76 AO76 AP76 L77 M77 N77 O77 P77 Q77 R77 S77 T77 U77 V77 W77 X77 Y77 Z77 AA77 AB77 AC77 AD77 AE77 AF77 AG77 AH77 AI77 AJ77 AK77 AL77 AM77 AN77 AO77 AP77 L79 M79 N79 O79 P79 Q79 R79 S79 T79 U79 V79 W79 X79 Y79 Z79 AA79 AB79 AC79 AD79 AE79 AF79 AG79 AH79 AI79 AJ79 AK79 AL79 AM79 AN79 AO79 AP79 L80 M80 N80 O80 P80 Q80 R80 S80 T80 U80 V80 W80 X80 Y80 Z80 AA80 AB80 AC80 AD80 AE80 AF80 AG80 AH80 AI80 AJ80 AK80 AL80 AM80 AN80 AO80 AP80 L82 M82 N82 O82 P82 Q82 R82 S82 T82 U82 V82 W82 X82 Y82 Z82 AA82 AB82 AC82 AD82 AE82 AF82 AG82 AH82 AI82 AJ82 AK82 AL82 AM82 AN82 AO82 AP82 L83 M83 N83 O83 P83 Q83 R83 S83 T83 U83 V83 W83 X83 Y83 Z83 AA83 AB83 AC83 AD83 AE83 AF83 AG83 AH83 AI83 AJ83 AK83 AL83 AM83 AN83 AO83 AP83 L85 M85 N85 O85 P85 Q85 R85 S85 T85 U85 V85 W85 X85 Y85 Z85 AA85 AB85 AC85 AD85 AE85 AF85 AG85 AH85 AI85 AJ85 AK85 AL85 AM85 AN85 AO85 AP85 L86 M86 N86 O86 P86 Q86 R86 S86 T86 U86 V86 W86 X86 Y86 Z86 AA86 AB86 AC86 AD86 AE86 AF86 AG86 AH86 AI86 AJ86 AK86 AL86 AM86 AN86 AO86 AP86 L88 M88 N88 O88 P88 Q88 R88 S88 T88 U88 V88 W88 X88 Y88 Z88 AA88 AB88 AC88 AD88 AE88 AF88 AG88 AH88 AI88 AJ88 AK88 AL88 AM88 AN88 AO88 AP88 L89 M89 N89 O89 P89 Q89 R89 S89 T89 U89 V89 W89 X89 Y89 Z89 AA89 AB89 AC89 AD89 AE89 AF89 AG89 AH89 AI89 AJ89 AK89 AL89 AM89 AN89 AO89 AP89 L91 M91 N91 O91 P91 Q91 R91 S91 T91 U91 V91 W91 X91 Y91 Z91 AA91 AB91 AC91 AD91 AE91 AF91 AG91 AH91 AI91 AJ91 AK91 AL91 AM91 AN91 AO91 AP91 L92 M92 N92 O92 P92 Q92 R92 S92 T92 U92 V92 W92 X92 Y92 Z92 AA92 AB92 AC92 AD92 AE92 AF92 AG92 AH92 AI92 AJ92 AK92 AL92 AM92 AN92 AO92 AP92 L94 M94 N94 O94 P94 Q94 R94 S94 T94 U94 V94 W94 X94 Y94 Z94 AA94 AB94 AC94 AD94 AE94 AF94 AG94 AH94 AI94 AJ94 AK94 AL94 AM94 AN94 AO94 AP94 L95 M95 N95 O95 P95 Q95 R95 S95 T95 U95 V95 W95 X95 Y95 Z95 AA95 AB95 AC95 AD95 AE95 AF95 AG95 AH95 AI95 AJ95 AK95 AL95 AM95 AN95 AO95 AP95 L97 M97 N97 O97 P97 Q97 R97 S97 T97 U97 V97 W97 X97 Y97 Z97 AA97 AB97 AC97 AD97 AE97 AF97 AG97 AH97 AI97 AJ97 AK97 AL97 AM97 AN97 AO97 AP97 L98 M98 N98 O98 P98 Q98 R98 S98 T98 U98 V98 W98 X98 Y98 Z98 AA98 AB98 AC98 AD98 AE98 AF98 AG98 AH98 AI98 AJ98 AK98 AL98 AM98 AN98 AO98 AP98 L100 M100 N100 O100 P100 Q100 R100 S100 T100 U100 V100 W100 X100 Y100 Z100 AA100 AB100 AC100 AD100 AE100 AF100 AG100 AH100 AI100 AJ100 AK100 AL100 AM100 AN100 AO100 AP100 L101 M101 N101 O101 P101 Q101 R101 S101 T101 U101 V101 W101 X101 Y101 Z101 AA101 AB101 AC101 AD101 AE101 AF101 AG101 AH101 AI101 AJ101 AK101 AL101 AM101 AN101 AO101 AP101 L103 M103 N103 O103 P103 Q103 R103 S103 T103 U103 V103 W103 X103 Y103 Z103 AA103 AB103 AC103 AD103 AE103 AF103 AG103 AH103 AI103 AJ103 AK103 AL103 AM103 AN103 AO103 AP103 L104 M104 N104 O104 P104 Q104 R104 S104 T104 U104 V104 W104 X104 Y104 Z104 AA104 AB104 AC104 AD104 AE104 AF104 AG104 AH104 AI104 AJ104 AK104 AL104 AM104 AN104 AO104 AP104 L106 M106 N106 O106 P106 Q106 R106 S106 T106 U106 V106 W106 X106 Y106 Z106 AA106 AB106 AC106 AD106 AE106 AF106 AG106 AH106 AI106 AJ106 AK106 AL106 AM106 AN106 AO106 AP106 L107 M107 N107 O107 P107 Q107 R107 S107 T107 U107 V107 W107 X107 Y107 Z107 AA107 AB107 AC107 AD107 AE107 AF107 AG107 AH107 AI107 AJ107 AK107 AL107 AM107 AN107 AO107 AP107 L109 M109 N109 O109 P109 Q109 R109 S109 T109 U109 V109 W109 X109 Y109 Z109 AA109 AB109 AC109 AD109 AE109 AF109 AG109 AH109 AI109 AJ109 AK109 AL109 AM109 AN109 AO109 AP109 L110 M110 N110 O110 P110 Q110 R110 S110 T110 U110 V110 W110 X110 Y110 Z110 AA110 AB110 AC110 AD110 AE110 AF110 AG110 AH110 AI110 AJ110 AK110 AL110 AM110 AN110 AO110 AP110 L112 M112 N112 O112 P112 Q112 R112 S112 T112 U112 V112 W112 X112 Y112 Z112 AA112 AB112 AC112 AD112 AE112 AF112 AG112 AH112 AI112 AJ112 AK112 AL112 AM112 AN112 AO112 AP112 L113 M113 N113 O113 P113 Q113 R113 S113 T113 U113 V113 W113 X113 Y113 Z113 AA113 AB113 AC113 AD113 AE113 AF113 AG113 AH113 AI113 AJ113 AK113 AL113 AM113 AN113 AO113 AP113 L115 M115 N115 O115 P115 Q115 R115 S115 T115 U115 V115 W115 X115 Y115 Z115 AA115 AB115 AC115 AD115 AE115 AF115 AG115 AH115 AI115 AJ115 AK115 AL115 AM115 AN115 AO115 AP115 L116 M116 N116 O116 P116 Q116 R116 S116 T116 U116 V116 W116 X116 Y116 Z116 AA116 AB116 AC116 AD116 AE116 AF116 AG116 AH116 AI116 AJ116 AK116 AL116 AM116 AN116 AO116 AP116 L118 M118 N118 O118 P118 Q118 R118 S118 T118 U118 V118 W118 X118 Y118 Z118 AA118 AB118 AC118 AD118 AE118 AF118 AG118 AH118 AI118 AJ118 AK118 AL118 AM118 AN118 AO118 AP118 L119 M119 N119 O119 P119 Q119 R119 S119 T119 U119 V119 W119 X119 Y119 Z119 AA119 AB119 AC119 AD119 AE119 AF119 AG119 AH119 AI119 AJ119 AK119 AL119 AM119 AN119 AO119 AP119 L121 M121 N121 O121 P121 Q121 R121 S121 T121 U121 V121 W121 X121 Y121 Z121 AA121 AB121 AC121 AD121 AE121 AF121 AG121 AH121 AI121 AJ121 AK121 AL121 AM121 AN121 AO121 AP121 L122 M122 N122 O122 P122 Q122 R122 S122 T122 U122 V122 W122 X122 Y122 Z122 AA122 AB122 AC122 AD122 AE122 AF122 AG122 AH122 AI122 AJ122 AK122 AL122 AM122 AN122 AO122 AP122 L124 M124 N124 O124 P124 Q124 R124 S124 T124 U124 V124 W124 X124 Y124 Z124 AA124 AB124 AC124 AD124 AE124 AF124 AG124 AH124 AI124 AJ124 AK124 AL124 AM124 AN124 AO124 AP124 L125 M125 N125 O125 P125 Q125 R125 S125 T125 U125 V125 W125 X125 Y125 Z125 AA125 AB125 AC125 AD125 AE125 AF125 AG125 AH125 AI125 AJ125 AK125 AL125 AM125 AN125 AO125 AP125 L127 M127 N127 O127 P127 Q127 R127 S127 T127 U127 V127 W127 X127 Y127 Z127 AA127 AB127 AC127 AD127 AE127 AF127 AG127 AH127 AI127 AJ127 AK127 AL127 AM127 AN127 AO127 AP127 L128 M128 N128 O128 P128 Q128 R128 S128 T128 U128 V128 W128 X128 Y128 Z128 AA128 AB128 AC128 AD128 AE128 AF128 AG128 AH128 AI128 AJ128 AK128 AL128 AM128 AN128 AO128 AP128 L130 M130 N130 O130 P130 Q130 R130 S130 T130 U130 V130 W130 X130 Y130 Z130 AA130 AB130 AC130 AD130 AE130 AF130 AG130 AH130 AI130 AJ130 AK130 AL130 AM130 AN130 AO130 AP130 L131 M131 N131 O131 P131 Q131 R131 S131 T131 U131 V131 W131 X131 Y131 Z131 AA131 AB131 AC131 AD131 AE131 AF131 AG131 AH131 AI131 AJ131 AK131 AL131 AM131 AN131 AO131 AP131 L133 M133 N133 O133 P133 Q133 R133 S133 T133 U133 V133 W133 X133 Y133 Z133 AA133 AB133 AC133 AD133 AE133 AF133 AG133 AH133 AI133 AJ133 AK133 AL133 AM133 AN133 AO133 AP133 L134 M134 N134 O134 P134 Q134 R134 S134 T134 U134 V134 W134 X134 Y134 Z134 AA134 AB134 AC134 AD134 AE134 AF134 AG134 AH134 AI134 AJ134 AK134 AL134 AM134 AN134 AO134 AP134 L136 M136 N136 O136 P136 Q136 R136 S136 T136 U136 V136 W136 X136 Y136 Z136 AA136 AB136 AC136 AD136 AE136 AF136 AG136 AH136 AI136 AJ136 AK136 AL136 AM136 AN136 AO136 AP136 L137 M137 N137 O137 P137 Q137 R137 S137 T137 U137 V137 W137 X137 Y137 Z137 AA137 AB137 AC137 AD137 AE137 AF137 AG137 AH137 AI137 AJ137 AK137 AL137 AM137 AN137 AO137 AP137 L139 M139 N139 O139 P139 Q139 R139 S139 T139 U139 V139 W139 X139 Y139 Z139 AA139 AB139 AC139 AD139 AE139 AF139 AG139 AH139 AI139 AJ139 AK139 AL139 AM139 AN139 AO139 AP139 L140 M140 N140 O140 P140 Q140 R140 S140 T140 U140 V140 W140 X140 Y140 Z140 AA140 AB140 AC140 AD140 AE140 AF140 AG140 AH140 AI140 AJ140 AK140 AL140 AM140 AN140 AO140 AP140 L142 M142 N142 O142 P142 Q142 R142 S142 T142 U142 V142 W142 X142 Y142 Z142 AA142 AB142 AC142 AD142 AE142 AF142 AG142 AH142 AI142 AJ142 AK142 AL142 AM142 AN142 AO142 AP142 L143 M143 N143 O143 P143 Q143 R143 S143 T143 U143 V143 W143 X143 Y143 Z143 AA143 AB143 AC143 AD143 AE143 AF143 AG143 AH143 AI143 AJ143 AK143 AL143 AM143 AN143 AO143 AP143 L145 M145 N145 O145 P145 Q145 R145 S145 T145 U145 V145 W145 X145 Y145 Z145 AA145 AB145 AC145 AD145 AE145 AF145 AG145 AH145 AI145 AJ145 AK145 AL145 AM145 AN145 AO145 AP145 L146 M146 N146 O146 P146 Q146 R146 S146 T146 U146 V146 W146 X146 Y146 Z146 AA146 AB146 AC146 AD146 AE146 AF146 AG146 AH146 AI146 AJ146 AK146 AL146 AM146 AN146 AO146 AP146 L148 M148 N148 O148 P148 Q148 R148 S148 T148 U148 V148 W148 X148 Y148 Z148 AA148 AB148 AC148 AD148 AE148 AF148 AG148 AH148 AI148 AJ148 AK148 AL148 AM148 AN148 AO148 AP148 L149 M149 N149 O149 P149 Q149 R149 S149 T149 U149 V149 W149 X149 Y149 Z149 AA149 AB149 AC149 AD149 AE149 AF149 AG149 AH149 AI149 AJ149 AK149 AL149 AM149 AN149 AO149 AP149 L151 M151 N151 O151 P151 Q151 R151 S151 T151 U151 V151 W151 X151 Y151 Z151 AA151 AB151 AC151 AD151 AE151 AF151 AG151 AH151 AI151 AJ151 AK151 AL151 AM151 AN151 AO151 AP151 L152 M152 N152 O152 P152 Q152 R152 S152 T152 U152 V152 W152 X152 Y152 Z152 AA152 AB152 AC152 AD152 AE152 AF152 AG152 AH152 AI152 AJ152 AK152 AL152 AM152 AN152 AO152 AP152 L154 M154 N154 O154 P154 Q154 R154 S154 T154 U154 V154 W154 X154 Y154 Z154 AA154 AB154 AC154 AD154 AE154 AF154 AG154 AH154 AI154 AJ154 AK154 AL154 AM154 AN154 AO154 AP154 L155 M155 N155 O155 P155 Q155 R155 S155 T155 U155 V155 W155 X155 Y155 Z155 AA155 AB155 AC155 AD155 AE155 AF155 AG155 AH155 AI155 AJ155 AK155 AL155 AM155 AN155 AO155 AP155 L157 M157 N157 O157 P157 Q157 R157 S157 T157 U157 V157 W157 X157 Y157 Z157 AA157 AB157 AC157 AD157 AE157 AF157 AG157 AH157 AI157 AJ157 AK157 AL157 AM157 AN157 AO157 AP157 L158 M158 N158 O158 P158 Q158 R158 S158 T158 U158 V158 W158 X158 Y158 Z158 AA158 AB158 AC158 AD158 AE158 AF158 AG158 AH158 AI158 AJ158 AK158 AL158 AM158 AN158 AO158 AP158 L160 M160 N160 O160 P160 Q160 R160 S160 T160 U160 V160 W160 X160 Y160 Z160 AA160 AB160 AC160 AD160 AE160 AF160 AG160 AH160 AI160 AJ160 AK160 AL160 AM160 AN160 AO160 AP160 L161 M161 N161 O161 P161 Q161 R161 S161 T161 U161 V161 W161 X161 Y161 Z161 AA161 AB161 AC161 AD161 AE161 AF161 AG161 AH161 AI161 AJ161 AK161 AL161 AM161 AN161 AO161 AP161 L163 M163 N163 O163 P163 Q163 R163 S163 T163 U163 V163 W163 X163 Y163 Z163 AA163 AB163 AC163 AD163 AE163 AF163 AG163 AH163 AI163 AJ163 AK163 AL163 AM163 AN163 AO163 AP163 L164 M164 N164 O164 P164 Q164 R164 S164 T164 U164 V164 W164 X164 Y164 Z164 AA164 AB164 AC164 AD164 AE164 AF164 AG164 AH164 AI164 AJ164 AK164 AL164 AM164 AN164 AO164 AP164 L166 M166 N166 O166 P166 Q166 R166 S166 T166 U166 V166 W166 X166 Y166 Z166 AA166 AB166 AC166 AD166 AE166 AF166 AG166 AH166 AI166 AJ166 AK166 AL166 AM166 AN166 AO166 AP166 L167 M167 N167 O167 P167 Q167 R167 S167 T167 U167 V167 W167 X167 Y167 Z167 AA167 AB167 AC167 AD167 AE167 AF167 AG167 AH167 AI167 AJ167 AK167 AL167 AM167 AN167 AO167 AP167 L169 M169 N169 O169 P169 Q169 R169 S169 T169 U169 V169 W169 X169 Y169 Z169 AA169 AB169 AC169 AD169 AE169 AF169 AG169 AH169 AI169 AJ169 AK169 AL169 AM169 AN169 AO169 AP169 L170 M170 N170 O170 P170 Q170 R170 S170 T170 U170 V170 W170 X170 Y170 Z170 AA170 AB170 AC170 AD170 AE170 AF170 AG170 AH170 AI170 AJ170 AK170 AL170 AM170 AN170 AO170 AP170 L172 M172 N172 O172 P172 Q172 R172 S172 T172 U172 V172 W172 X172 Y172 Z172 AA172 AB172 AC172 AD172 AE172 AF172 AG172 AH172 AI172 AJ172 AK172 AL172 AM172 AN172 AO172 AP172 L173 M173 N173 O173 P173 Q173 R173 S173 T173 U173 V173 W173 X173 Y173 Z173 AA173 AB173 AC173 AD173 AE173 AF173 AG173 AH173 AI173 AJ173 AK173 AL173 AM173 AN173 AO173 AP173 L175 M175 N175 O175 P175 Q175 R175 S175 T175 U175 V175 W175 X175 Y175 Z175 AA175 AB175 AC175 AD175 AE175 AF175 AG175 AH175 AI175 AJ175 AK175 AL175 AM175 AN175 AO175 AP175 L176 M176 N176 O176 P176 Q176 R176 S176 T176 U176 V176 W176 X176 Y176 Z176 AA176 AB176 AC176 AD176 AE176 AF176 AG176 AH176 AI176 AJ176 AK176 AL176 AM176 AN176 AO176 AP176 L178 M178 N178 O178 P178 Q178 R178 S178 T178 U178 V178 W178 X178 Y178 Z178 AA178 AB178 AC178 AD178 AE178 AF178 AG178 AH178 AI178 AJ178 AK178 AL178 AM178 AN178 AO178 AP178 L179 M179 N179 O179 P179 Q179 R179 S179 T179 U179 V179 W179 X179 Y179 Z179 AA179 AB179 AC179 AD179 AE179 AF179 AG179 AH179 AI179 AJ179 AK179 AL179 AM179 AN179 AO179 AP179 L181 M181 N181 O181 P181 Q181 R181 S181 T181 U181 V181 W181 X181 Y181 Z181 AA181 AB181 AC181 AD181 AE181 AF181 AG181 AH181 AI181 AJ181 AK181 AL181 AM181 AN181 AO181 AP181 L182 M182 N182 O182 P182 Q182 R182 S182 T182 U182 V182 W182 X182 Y182 Z182 AA182 AB182 AC182 AD182 AE182 AF182 AG182 AH182 AI182 AJ182 AK182 AL182 AM182 AN182 AO182 AP182 L184 M184 N184 O184 P184 Q184 R184 S184 T184 U184 V184 W184 X184 Y184 Z184 AA184 AB184 AC184 AD184 AE184 AF184 AG184 AH184 AI184 AJ184 AK184 AL184 AM184 AN184 AO184 AP184 L185 M185 N185 O185 P185 Q185 R185 S185 T185 U185 V185 W185 X185 Y185 Z185 AA185 AB185 AC185 AD185 AE185 AF185 AG185 AH185 AI185 AJ185 AK185 AL185 AM185 AN185 AO185 AP185 L187 M187 N187 O187 P187 Q187 R187 S187 T187 U187 V187 W187 X187 Y187 Z187 AA187 AB187 AC187 AD187 AE187 AF187 AG187 AH187 AI187 AJ187 AK187 AL187 AM187 AN187 AO187 AP187 L188 M188 N188 O188 P188 Q188 R188 S188 T188 U188 V188 W188 X188 Y188 Z188 AA188 AB188 AC188 AD188 AE188 AF188 AG188 AH188 AI188 AJ188 AK188 AL188 AM188 AN188 AO188 AP188 L190 M190 N190 O190 P190 Q190 R190 S190 T190 U190 V190 W190 X190 Y190 Z190 AA190 AB190 AC190 AD190 AE190 AF190 AG190 AH190 AI190 AJ190 AK190 AL190 AM190 AN190 AO190 AP190 L191 M191 N191 O191 P191 Q191 R191 S191 T191 U191 V191 W191 X191 Y191 Z191 AA191 AB191 AC191 AD191 AE191 AF191 AG191 AH191 AI191 AJ191 AK191 AL191 AM191 AN191 AO191 AP191 L193 M193 N193 O193 P193 Q193 R193 S193 T193 U193 V193 W193 X193 Y193 Z193 AA193 AB193 AC193 AD193 AE193 AF193 AG193 AH193 AI193 AJ193 AK193 AL193 AM193 AN193 AO193 AP193 L194 M194 N194 O194 P194 Q194 R194 S194 T194 U194 V194 W194 X194 Y194 Z194 AA194 AB194 AC194 AD194 AE194 AF194 AG194 AH194 AI194 AJ194 AK194 AL194 AM194 AN194 AO194 AP194">
      <formula1>"出勤,事假,病假,休假,缺勤,放假"</formula1>
    </dataValidation>
    <dataValidation type="list" allowBlank="1" showInputMessage="1" showErrorMessage="1" sqref="L196 M196 N196 O196 P196 Q196 R196 S196 T196 U196 V196 W196 X196 Y196 Z196 AA196 AB196 AC196 AD196 AE196 AF196 AG196 AH196 AI196 AJ196 AK196 AL196 AM196 AN196 AO196 AP196 L197 M197 N197 O197 P197 Q197 R197 S197 T197 U197 V197 W197 X197 Y197 Z197 AA197 AB197 AC197 AD197 AE197 AF197 AG197 AH197 AI197 AJ197 AK197 AL197 AM197 AN197 AO197 AP197 L199 M199 N199 O199 P199 Q199 R199 S199 T199 U199 V199 W199 X199 Y199 Z199 AA199 AB199 AC199 AD199 AE199 AF199 AG199 AH199 AI199 AJ199 AK199 AL199 AM199 AN199 AO199 AP199 L200 M200 N200 O200 P200 Q200 R200 S200 T200 U200 V200 W200 X200 Y200 Z200 AA200 AB200 AC200 AD200 AE200 AF200 AG200 AH200 AI200 AJ200 AK200 AL200 AM200 AN200 AO200 AP200 L202 M202 N202 O202 P202 Q202 R202 S202 T202 U202 V202 W202 X202 Y202 Z202 AA202 AB202 AC202 AD202 AE202 AF202 AG202 AH202 AI202 AJ202 AK202 AL202 AM202 AN202 AO202 AP202 L203 M203 N203 O203 P203 Q203 R203 S203 T203 U203 V203 W203 X203 Y203 Z203 AA203 AB203 AC203 AD203 AE203 AF203 AG203 AH203 AI203 AJ203 AK203 AL203 AM203 AN203 AO203 AP203 L205 M205 N205 O205 P205 Q205 R205 S205 T205 U205 V205 W205 X205 Y205 Z205 AA205 AB205 AC205 AD205 AE205 AF205 AG205 AH205 AI205 AJ205 AK205 AL205 AM205 AN205 AO205 AP205 L206 M206 N206 O206 P206 Q206 R206 S206 T206 U206 V206 W206 X206 Y206 Z206 AA206 AB206 AC206 AD206 AE206 AF206 AG206 AH206 AI206 AJ206 AK206 AL206 AM206 AN206 AO206 AP206 L208 M208 N208 O208 P208 Q208 R208 S208 T208 U208 V208 W208 X208 Y208 Z208 AA208 AB208 AC208 AD208 AE208 AF208 AG208 AH208 AI208 AJ208 AK208 AL208 AM208 AN208 AO208 AP208 L209 M209 N209 O209 P209 Q209 R209 S209 T209 U209 V209 W209 X209 Y209 Z209 AA209 AB209 AC209 AD209 AE209 AF209 AG209 AH209 AI209 AJ209 AK209 AL209 AM209 AN209 AO209 AP209 L211 M211 N211 O211 P211 Q211 R211 S211 T211 U211 V211 W211 X211 Y211 Z211 AA211 AB211 AC211 AD211 AE211 AF211 AG211 AH211 AI211 AJ211 AK211 AL211 AM211 AN211 AO211 AP211 L212 M212 N212 O212 P212 Q212 R212 S212 T212 U212 V212 W212 X212 Y212 Z212 AA212 AB212 AC212 AD212 AE212 AF212 AG212 AH212 AI212 AJ212 AK212 AL212 AM212 AN212 AO212 AP212 L214 M214 N214 O214 P214 Q214 R214 S214 T214 U214 V214 W214 X214 Y214 Z214 AA214 AB214 AC214 AD214 AE214 AF214 AG214 AH214 AI214 AJ214 AK214 AL214 AM214 AN214 AO214 AP214 L215 M215 N215 O215 P215 Q215 R215 S215 T215 U215 V215 W215 X215 Y215 Z215 AA215 AB215 AC215 AD215 AE215 AF215 AG215 AH215 AI215 AJ215 AK215 AL215 AM215 AN215 AO215 AP215 L217 M217 N217 O217 P217 Q217 R217 S217 T217 U217 V217 W217 X217 Y217 Z217 AA217 AB217 AC217 AD217 AE217 AF217 AG217 AH217 AI217 AJ217 AK217 AL217 AM217 AN217 AO217 AP217 L218 M218 N218 O218 P218 Q218 R218 S218 T218 U218 V218 W218 X218 Y218 Z218 AA218 AB218 AC218 AD218 AE218 AF218 AG218 AH218 AI218 AJ218 AK218 AL218 AM218 AN218 AO218 AP218 L220 M220 N220 O220 P220 Q220 R220 S220 T220 U220 V220 W220 X220 Y220 Z220 AA220 AB220 AC220 AD220 AE220 AF220 AG220 AH220 AI220 AJ220 AK220 AL220 AM220 AN220 AO220 AP220 L221 M221 N221 O221 P221 Q221 R221 S221 T221 U221 V221 W221 X221 Y221 Z221 AA221 AB221 AC221 AD221 AE221 AF221 AG221 AH221 AI221 AJ221 AK221 AL221 AM221 AN221 AO221 AP221 L223 M223 N223 O223 P223 Q223 R223 S223 T223 U223 V223 W223 X223 Y223 Z223 AA223 AB223 AC223 AD223 AE223 AF223 AG223 AH223 AI223 AJ223 AK223 AL223 AM223 AN223 AO223 AP223 L224 M224 N224 O224 P224 Q224 R224 S224 T224 U224 V224 W224 X224 Y224 Z224 AA224 AB224 AC224 AD224 AE224 AF224 AG224 AH224 AI224 AJ224 AK224 AL224 AM224 AN224 AO224 AP224 L226 M226 N226 O226 P226 Q226 R226 S226 T226 U226 V226 W226 X226 Y226 Z226 AA226 AB226 AC226 AD226 AE226 AF226 AG226 AH226 AI226 AJ226 AK226 AL226 AM226 AN226 AO226 AP226 L227 M227 N227 O227 P227 Q227 R227 S227 T227 U227 V227 W227 X227 Y227 Z227 AA227 AB227 AC227 AD227 AE227 AF227 AG227 AH227 AI227 AJ227 AK227 AL227 AM227 AN227 AO227 AP227 L229 M229 N229 O229 P229 Q229 R229 S229 T229 U229 V229 W229 X229 Y229 Z229 AA229 AB229 AC229 AD229 AE229 AF229 AG229 AH229 AI229 AJ229 AK229 AL229 AM229 AN229 AO229 AP229 L230 M230 N230 O230 P230 Q230 R230 S230 T230 U230 V230 W230 X230 Y230 Z230 AA230 AB230 AC230 AD230 AE230 AF230 AG230 AH230 AI230 AJ230 AK230 AL230 AM230 AN230 AO230 AP230 L232 M232 N232 O232 P232 Q232 R232 S232 T232 U232 V232 W232 X232 Y232 Z232 AA232 AB232 AC232 AD232 AE232 AF232 AG232 AH232 AI232 AJ232 AK232 AL232 AM232 AN232 AO232 AP232 L233 M233 N233 O233 P233 Q233 R233 S233 T233 U233 V233 W233 X233 Y233 Z233 AA233 AB233 AC233 AD233 AE233 AF233 AG233 AH233 AI233 AJ233 AK233 AL233 AM233 AN233 AO233 AP233 L235 M235 N235 O235 P235 Q235 R235 S235 T235 U235 V235 W235 X235 Y235 Z235 AA235 AB235 AC235 AD235 AE235 AF235 AG235 AH235 AI235 AJ235 AK235 AL235 AM235 AN235 AO235 AP235 L236 M236 N236 O236 P236 Q236 R236 S236 T236 U236 V236 W236 X236 Y236 Z236 AA236 AB236 AC236 AD236 AE236 AF236 AG236 AH236 AI236 AJ236 AK236 AL236 AM236 AN236 AO236 AP236 L238 M238 N238 O238 P238 Q238 R238 S238 T238 U238 V238 W238 X238 Y238 Z238 AA238 AB238 AC238 AD238 AE238 AF238 AG238 AH238 AI238 AJ238 AK238 AL238 AM238 AN238 AO238 AP238 L239 M239 N239 O239 P239 Q239 R239 S239 T239 U239 V239 W239 X239 Y239 Z239 AA239 AB239 AC239 AD239 AE239 AF239 AG239 AH239 AI239 AJ239 AK239 AL239 AM239 AN239 AO239 AP239 L241 M241 N241 O241 P241 Q241 R241 S241 T241 U241 V241 W241 X241 Y241 Z241 AA241 AB241 AC241 AD241 AE241 AF241 AG241 AH241 AI241 AJ241 AK241 AL241 AM241 AN241 AO241 AP241 L242 M242 N242 O242 P242 Q242 R242 S242 T242 U242 V242 W242 X242 Y242 Z242 AA242 AB242 AC242 AD242 AE242 AF242 AG242 AH242 AI242 AJ242 AK242 AL242 AM242 AN242 AO242 AP242 L244 M244 N244 O244 P244 Q244 R244 S244 T244 U244 V244 W244 X244 Y244 Z244 AA244 AB244 AC244 AD244 AE244 AF244 AG244 AH244 AI244 AJ244 AK244 AL244 AM244 AN244 AO244 AP244 L245 M245 N245 O245 P245 Q245 R245 S245 T245 U245 V245 W245 X245 Y245 Z245 AA245 AB245 AC245 AD245 AE245 AF245 AG245 AH245 AI245 AJ245 AK245 AL245 AM245 AN245 AO245 AP245 L247 M247 N247 O247 P247 Q247 R247 S247 T247 U247 V247 W247 X247 Y247 Z247 AA247 AB247 AC247 AD247 AE247 AF247 AG247 AH247 AI247 AJ247 AK247 AL247 AM247 AN247 AO247 AP247 L248 M248 N248 O248 P248 Q248 R248 S248 T248 U248 V248 W248 X248 Y248 Z248 AA248 AB248 AC248 AD248 AE248 AF248 AG248 AH248 AI248 AJ248 AK248 AL248 AM248 AN248 AO248 AP248 L250 M250 N250 O250 P250 Q250 R250 S250 T250 U250 V250 W250 X250 Y250 Z250 AA250 AB250 AC250 AD250 AE250 AF250 AG250 AH250 AI250 AJ250 AK250 AL250 AM250 AN250 AO250 AP250 L251 M251 N251 O251 P251 Q251 R251 S251 T251 U251 V251 W251 X251 Y251 Z251 AA251 AB251 AC251 AD251 AE251 AF251 AG251 AH251 AI251 AJ251 AK251 AL251 AM251 AN251 AO251 AP251 L253 M253 N253 O253 P253 Q253 R253 S253 T253 U253 V253 W253 X253 Y253 Z253 AA253 AB253 AC253 AD253 AE253 AF253 AG253 AH253 AI253 AJ253 AK253 AL253 AM253 AN253 AO253 AP253 L254 M254 N254 O254 P254 Q254 R254 S254 T254 U254 V254 W254 X254 Y254 Z254 AA254 AB254 AC254 AD254 AE254 AF254 AG254 AH254 AI254 AJ254 AK254 AL254 AM254 AN254 AO254 AP254 L256 M256 N256 O256 P256 Q256 R256 S256 T256 U256 V256 W256 X256 Y256 Z256 AA256 AB256 AC256 AD256 AE256 AF256 AG256 AH256 AI256 AJ256 AK256 AL256 AM256 AN256 AO256 AP256 L257 M257 N257 O257 P257 Q257 R257 S257 T257 U257 V257 W257 X257 Y257 Z257 AA257 AB257 AC257 AD257 AE257 AF257 AG257 AH257 AI257 AJ257 AK257 AL257 AM257 AN257 AO257 AP257 L259 M259 N259 O259 P259 Q259 R259 S259 T259 U259 V259 W259 X259 Y259 Z259 AA259 AB259 AC259 AD259 AE259 AF259 AG259 AH259 AI259 AJ259 AK259 AL259 AM259 AN259 AO259 AP259 L260 M260 N260 O260 P260 Q260 R260 S260 T260 U260 V260 W260 X260 Y260 Z260 AA260 AB260 AC260 AD260 AE260 AF260 AG260 AH260 AI260 AJ260 AK260 AL260 AM260 AN260 AO260 AP260 L262 M262 N262 O262 P262 Q262 R262 S262 T262 U262 V262 W262 X262 Y262 Z262 AA262 AB262 AC262 AD262 AE262 AF262 AG262 AH262 AI262 AJ262 AK262 AL262 AM262 AN262 AO262 AP262 L263 M263 N263 O263 P263 Q263 R263 S263 T263 U263 V263 W263 X263 Y263 Z263 AA263 AB263 AC263 AD263 AE263 AF263 AG263 AH263 AI263 AJ263 AK263 AL263 AM263 AN263 AO263 AP263 L265 M265 N265 O265 P265 Q265 R265 S265 T265 U265 V265 W265 X265 Y265 Z265 AA265 AB265 AC265 AD265 AE265 AF265 AG265 AH265 AI265 AJ265 AK265 AL265 AM265 AN265 AO265 AP265 L266 M266 N266 O266 P266 Q266 R266 S266 T266 U266 V266 W266 X266 Y266 Z266 AA266 AB266 AC266 AD266 AE266 AF266 AG266 AH266 AI266 AJ266 AK266 AL266 AM266 AN266 AO266 AP266 L268 M268 N268 O268 P268 Q268 R268 S268 T268 U268 V268 W268 X268 Y268 Z268 AA268 AB268 AC268 AD268 AE268 AF268 AG268 AH268 AI268 AJ268 AK268 AL268 AM268 AN268 AO268 AP268 L269 M269 N269 O269 P269 Q269 R269 S269 T269 U269 V269 W269 X269 Y269 Z269 AA269 AB269 AC269 AD269 AE269 AF269 AG269 AH269 AI269 AJ269 AK269 AL269 AM269 AN269 AO269 AP269 L271 M271 N271 O271 P271 Q271 R271 S271 T271 U271 V271 W271 X271 Y271 Z271 AA271 AB271 AC271 AD271 AE271 AF271 AG271 AH271 AI271 AJ271 AK271 AL271 AM271 AN271 AO271 AP271 L272 M272 N272 O272 P272 Q272 R272 S272 T272 U272 V272 W272 X272 Y272 Z272 AA272 AB272 AC272 AD272 AE272 AF272 AG272 AH272 AI272 AJ272 AK272 AL272 AM272 AN272 AO272 AP272 L274 M274 N274 O274 P274 Q274 R274 S274 T274 U274 V274 W274 X274 Y274 Z274 AA274 AB274 AC274 AD274 AE274 AF274 AG274 AH274 AI274 AJ274 AK274 AL274 AM274 AN274 AO274 AP274 L275 M275 N275 O275 P275 Q275 R275 S275 T275 U275 V275 W275 X275 Y275 Z275 AA275 AB275 AC275 AD275 AE275 AF275 AG275 AH275 AI275 AJ275 AK275 AL275 AM275 AN275 AO275 AP275 L277 M277 N277 O277 P277 Q277 R277 S277 T277 U277 V277 W277 X277 Y277 Z277 AA277 AB277 AC277 AD277 AE277 AF277 AG277 AH277 AI277 AJ277 AK277 AL277 AM277 AN277 AO277 AP277 L278 M278 N278 O278 P278 Q278 R278 S278 T278 U278 V278 W278 X278 Y278 Z278 AA278 AB278 AC278 AD278 AE278 AF278 AG278 AH278 AI278 AJ278 AK278 AL278 AM278 AN278 AO278 AP278 L280 M280 N280 O280 P280 Q280 R280 S280 T280 U280 V280 W280 X280 Y280 Z280 AA280 AB280 AC280 AD280 AE280 AF280 AG280 AH280 AI280 AJ280 AK280 AL280 AM280 AN280 AO280 AP280 L281 M281 N281 O281 P281 Q281 R281 S281 T281 U281 V281 W281 X281 Y281 Z281 AA281 AB281 AC281 AD281 AE281 AF281 AG281 AH281 AI281 AJ281 AK281 AL281 AM281 AN281 AO281 AP281 L283 M283 N283 O283 P283 Q283 R283 S283 T283 U283 V283 W283 X283 Y283 Z283 AA283 AB283 AC283 AD283 AE283 AF283 AG283 AH283 AI283 AJ283 AK283 AL283 AM283 AN283 AO283 AP283 L284 M284 N284 O284 P284 Q284 R284 S284 T284 U284 V284 W284 X284 Y284 Z284 AA284 AB284 AC284 AD284 AE284 AF284 AG284 AH284 AI284 AJ284 AK284 AL284 AM284 AN284 AO284 AP284 L286 M286 N286 O286 P286 Q286 R286 S286 T286 U286 V286 W286 X286 Y286 Z286 AA286 AB286 AC286 AD286 AE286 AF286 AG286 AH286 AI286 AJ286 AK286 AL286 AM286 AN286 AO286 AP286 L287 M287 N287 O287 P287 Q287 R287 S287 T287 U287 V287 W287 X287 Y287 Z287 AA287 AB287 AC287 AD287 AE287 AF287 AG287 AH287 AI287 AJ287 AK287 AL287 AM287 AN287 AO287 AP287 L289 M289 N289 O289 P289 Q289 R289 S289 T289 U289 V289 W289 X289 Y289 Z289 AA289 AB289 AC289 AD289 AE289 AF289 AG289 AH289 AI289 AJ289 AK289 AL289 AM289 AN289 AO289 AP289 L290 M290 N290 O290 P290 Q290 R290 S290 T290 U290 V290 W290 X290 Y290 Z290 AA290 AB290 AC290 AD290 AE290 AF290 AG290 AH290 AI290 AJ290 AK290 AL290 AM290 AN290 AO290 AP290 L292 M292 N292 O292 P292 Q292 R292 S292 T292 U292 V292 W292 X292 Y292 Z292 AA292 AB292 AC292 AD292 AE292 AF292 AG292 AH292 AI292 AJ292 AK292 AL292 AM292 AN292 AO292 AP292 L293 M293 N293 O293 P293 Q293 R293 S293 T293 U293 V293 W293 X293 Y293 Z293 AA293 AB293 AC293 AD293 AE293 AF293 AG293 AH293 AI293 AJ293 AK293 AL293 AM293 AN293 AO293 AP293 L295 M295 N295 O295 P295 Q295 R295 S295 T295 U295 V295 W295 X295 Y295 Z295 AA295 AB295 AC295 AD295 AE295 AF295 AG295 AH295 AI295 AJ295 AK295 AL295 AM295 AN295 AO295 AP295 L296 M296 N296 O296 P296 Q296 R296 S296 T296 U296 V296 W296 X296 Y296 Z296 AA296 AB296 AC296 AD296 AE296 AF296 AG296 AH296 AI296 AJ296 AK296 AL296 AM296 AN296 AO296 AP296 L298 M298 N298 O298 P298 Q298 R298 S298 T298 U298 V298 W298 X298 Y298 Z298 AA298 AB298 AC298 AD298 AE298 AF298 AG298 AH298 AI298 AJ298 AK298 AL298 AM298 AN298 AO298 AP298 L299 M299 N299 O299 P299 Q299 R299 S299 T299 U299 V299 W299 X299 Y299 Z299 AA299 AB299 AC299 AD299 AE299 AF299 AG299 AH299 AI299 AJ299 AK299 AL299 AM299 AN299 AO299 AP299 L301 M301 N301 O301 P301 Q301 R301 S301 T301 U301 V301 W301 X301 Y301 Z301 AA301 AB301 AC301 AD301 AE301 AF301 AG301 AH301 AI301 AJ301 AK301 AL301 AM301 AN301 AO301 AP301 L302 M302 N302 O302 P302 Q302 R302 S302 T302 U302 V302 W302 X302 Y302 Z302 AA302 AB302 AC302 AD302 AE302 AF302 AG302 AH302 AI302 AJ302 AK302 AL302 AM302 AN302 AO302 AP302 L304 M304 N304 O304 P304 Q304 R304 S304 T304 U304 V304 W304 X304 Y304 Z304 AA304 AB304 AC304 AD304 AE304 AF304 AG304 AH304 AI304 AJ304 AK304 AL304 AM304 AN304 AO304 AP304 L305 M305 N305 O305 P305 Q305 R305 S305 T305 U305 V305 W305 X305 Y305 Z305 AA305 AB305 AC305 AD305 AE305 AF305 AG305 AH305 AI305 AJ305 AK305 AL305 AM305 AN305 AO305 AP305 L307 M307 N307 O307 P307 Q307 R307 S307 T307 U307 V307 W307 X307 Y307 Z307 AA307 AB307 AC307 AD307 AE307 AF307 AG307 AH307 AI307 AJ307 AK307 AL307 AM307 AN307 AO307 AP307 L308 M308 N308 O308 P308 Q308 R308 S308 T308 U308 V308 W308 X308 Y308 Z308 AA308 AB308 AC308 AD308 AE308 AF308 AG308 AH308 AI308 AJ308 AK308 AL308 AM308 AN308 AO308 AP308 L310 M310 N310 O310 P310 Q310 R310 S310 T310 U310 V310 W310 X310 Y310 Z310 AA310 AB310 AC310 AD310 AE310 AF310 AG310 AH310 AI310 AJ310 AK310 AL310 AM310 AN310 AO310 AP310 L311 M311 N311 O311 P311 Q311 R311 S311 T311 U311 V311 W311 X311 Y311 Z311 AA311 AB311 AC311 AD311 AE311 AF311 AG311 AH311 AI311 AJ311 AK311 AL311 AM311 AN311 AO311 AP311 L313 M313 N313 O313 P313 Q313 R313 S313 T313 U313 V313 W313 X313 Y313 Z313 AA313 AB313 AC313 AD313 AE313 AF313 AG313 AH313 AI313 AJ313 AK313 AL313 AM313 AN313 AO313 AP313 L314 M314 N314 O314 P314 Q314 R314 S314 T314 U314 V314 W314 X314 Y314 Z314 AA314 AB314 AC314 AD314 AE314 AF314 AG314 AH314 AI314 AJ314 AK314 AL314 AM314 AN314 AO314 AP314 L316 M316 N316 O316 P316 Q316 R316 S316 T316 U316 V316 W316 X316 Y316 Z316 AA316 AB316 AC316 AD316 AE316 AF316 AG316 AH316 AI316 AJ316 AK316 AL316 AM316 AN316 AO316 AP316 L317 M317 N317 O317 P317 Q317 R317 S317 T317 U317 V317 W317 X317 Y317 Z317 AA317 AB317 AC317 AD317 AE317 AF317 AG317 AH317 AI317 AJ317 AK317 AL317 AM317 AN317 AO317 AP317">
      <formula1>"√,×"</formula1>
    </dataValidation>
  </dataValidations>
  <printOptions horizontalCentered="1"/>
  <pageMargins left="0.196527777777778" right="0.196527777777778" top="0.196527777777778" bottom="0.196527777777778" header="0" footer="0"/>
  <pageSetup paperSize="9" scale="90" fitToHeight="0" pageOrder="overThenDown" orientation="landscape" horizontalDpi="600"/>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J31"/>
  <sheetViews>
    <sheetView showGridLines="0" workbookViewId="0">
      <selection activeCell="Q24" sqref="Q24"/>
    </sheetView>
  </sheetViews>
  <sheetFormatPr defaultColWidth="9" defaultRowHeight="13.5"/>
  <cols>
    <col min="1" max="1" width="2.25833333333333" customWidth="1"/>
    <col min="2" max="2" width="3" style="2" customWidth="1"/>
    <col min="4" max="4" width="26.375" customWidth="1"/>
    <col min="10" max="10" width="19.2583333333333" customWidth="1"/>
    <col min="11" max="11" width="2.375" customWidth="1"/>
  </cols>
  <sheetData>
    <row r="2" ht="14.25" spans="2:10">
      <c r="B2" s="3"/>
      <c r="C2" s="4"/>
      <c r="D2" s="4"/>
      <c r="E2" s="4"/>
      <c r="F2" s="4"/>
      <c r="G2" s="4"/>
      <c r="H2" s="4"/>
      <c r="I2" s="4"/>
      <c r="J2" s="4"/>
    </row>
    <row r="3" spans="2:10">
      <c r="B3" s="5"/>
      <c r="C3" s="5"/>
      <c r="D3" s="5"/>
      <c r="E3" s="5"/>
      <c r="F3" s="5"/>
      <c r="G3" s="5"/>
      <c r="H3" s="5"/>
      <c r="I3" s="5"/>
      <c r="J3" s="5"/>
    </row>
    <row r="4" spans="2:10">
      <c r="B4" s="5"/>
      <c r="C4" s="5"/>
      <c r="D4" s="5"/>
      <c r="E4" s="5"/>
      <c r="F4" s="5"/>
      <c r="G4" s="5"/>
      <c r="H4" s="5"/>
      <c r="I4" s="5"/>
      <c r="J4" s="5"/>
    </row>
    <row r="5" spans="2:10">
      <c r="B5" s="5"/>
      <c r="C5" s="5"/>
      <c r="D5" s="5"/>
      <c r="E5" s="5"/>
      <c r="F5" s="5"/>
      <c r="G5" s="5"/>
      <c r="H5" s="5"/>
      <c r="I5" s="5"/>
      <c r="J5" s="5"/>
    </row>
    <row r="6" spans="2:10">
      <c r="B6" s="5"/>
      <c r="C6" s="5"/>
      <c r="D6" s="5"/>
      <c r="E6" s="5"/>
      <c r="F6" s="5"/>
      <c r="G6" s="5"/>
      <c r="H6" s="5"/>
      <c r="I6" s="5"/>
      <c r="J6" s="5"/>
    </row>
    <row r="7" ht="14.25" spans="2:10">
      <c r="B7" s="3"/>
      <c r="C7" s="4"/>
      <c r="D7" s="4"/>
      <c r="E7" s="4"/>
      <c r="F7" s="4"/>
      <c r="G7" s="4"/>
      <c r="H7" s="4"/>
      <c r="I7" s="4"/>
      <c r="J7" s="4"/>
    </row>
    <row r="8" ht="25" customHeight="1" spans="2:10">
      <c r="B8" s="6"/>
      <c r="C8" s="7"/>
      <c r="D8" s="7"/>
      <c r="E8" s="7"/>
      <c r="F8" s="7"/>
      <c r="G8" s="7"/>
      <c r="H8" s="7"/>
      <c r="I8" s="7"/>
      <c r="J8" s="7"/>
    </row>
    <row r="9" ht="16" customHeight="1" spans="2:10">
      <c r="B9" s="6"/>
      <c r="C9" s="7"/>
      <c r="D9" s="7"/>
      <c r="E9" s="7"/>
      <c r="F9" s="7"/>
      <c r="G9" s="7"/>
      <c r="H9" s="7"/>
      <c r="I9" s="7"/>
      <c r="J9" s="7"/>
    </row>
    <row r="10" ht="35" customHeight="1" spans="2:10">
      <c r="B10" s="6"/>
      <c r="C10" s="8"/>
      <c r="D10" s="7"/>
      <c r="E10" s="7"/>
      <c r="F10" s="7"/>
      <c r="G10" s="7"/>
      <c r="H10" s="7"/>
      <c r="I10" s="7"/>
      <c r="J10" s="7"/>
    </row>
    <row r="11" ht="25" customHeight="1" spans="2:10">
      <c r="B11" s="6"/>
      <c r="C11" s="9"/>
      <c r="D11" s="9"/>
      <c r="E11" s="9"/>
      <c r="F11" s="9"/>
      <c r="G11" s="9"/>
      <c r="H11" s="9"/>
      <c r="I11" s="9"/>
      <c r="J11" s="9"/>
    </row>
    <row r="12" ht="25" customHeight="1" spans="2:10">
      <c r="B12" s="6"/>
      <c r="C12" s="7"/>
      <c r="D12" s="7"/>
      <c r="E12" s="7"/>
      <c r="F12" s="7"/>
      <c r="G12" s="7"/>
      <c r="H12" s="7"/>
      <c r="I12" s="7"/>
      <c r="J12" s="7"/>
    </row>
    <row r="13" ht="25" customHeight="1" spans="2:10">
      <c r="B13" s="6"/>
      <c r="C13" s="7"/>
      <c r="D13" s="7"/>
      <c r="E13" s="7"/>
      <c r="F13" s="7"/>
      <c r="G13" s="7"/>
      <c r="H13" s="7"/>
      <c r="I13" s="7"/>
      <c r="J13" s="7"/>
    </row>
    <row r="14" ht="25" customHeight="1" spans="2:10">
      <c r="B14" s="6"/>
      <c r="C14" s="7"/>
      <c r="D14" s="7"/>
      <c r="E14" s="7"/>
      <c r="F14" s="7"/>
      <c r="G14" s="7"/>
      <c r="H14" s="7"/>
      <c r="I14" s="7"/>
      <c r="J14" s="7"/>
    </row>
    <row r="15" ht="25" customHeight="1" spans="2:10">
      <c r="B15" s="6"/>
      <c r="C15" s="7"/>
      <c r="D15" s="7"/>
      <c r="E15" s="7"/>
      <c r="F15" s="7"/>
      <c r="G15" s="7"/>
      <c r="H15" s="7"/>
      <c r="I15" s="7"/>
      <c r="J15" s="7"/>
    </row>
    <row r="16" ht="25" customHeight="1" spans="2:10">
      <c r="B16" s="6"/>
      <c r="C16" s="7"/>
      <c r="D16" s="7"/>
      <c r="E16" s="7"/>
      <c r="F16" s="7"/>
      <c r="G16" s="7"/>
      <c r="H16" s="7"/>
      <c r="I16" s="7"/>
      <c r="J16" s="7"/>
    </row>
    <row r="17" ht="25" customHeight="1" spans="2:10">
      <c r="B17" s="6"/>
      <c r="C17" s="7"/>
      <c r="D17" s="7"/>
      <c r="E17" s="7"/>
      <c r="F17" s="7"/>
      <c r="G17" s="7"/>
      <c r="H17" s="7"/>
      <c r="I17" s="7"/>
      <c r="J17" s="7"/>
    </row>
    <row r="18" ht="25" customHeight="1" spans="2:10">
      <c r="B18" s="6"/>
      <c r="C18" s="7"/>
      <c r="D18" s="7"/>
      <c r="E18" s="7"/>
      <c r="F18" s="7"/>
      <c r="G18" s="7"/>
      <c r="H18" s="7"/>
      <c r="I18" s="7"/>
      <c r="J18" s="7"/>
    </row>
    <row r="19" ht="14.25" spans="2:10">
      <c r="B19" s="6"/>
      <c r="C19" s="7"/>
      <c r="D19" s="7"/>
      <c r="E19" s="7"/>
      <c r="F19" s="7"/>
      <c r="G19" s="7"/>
      <c r="H19" s="7"/>
      <c r="I19" s="7"/>
      <c r="J19" s="7"/>
    </row>
    <row r="20" ht="14.25" spans="2:10">
      <c r="B20" s="6"/>
      <c r="C20" s="7"/>
      <c r="D20" s="7"/>
      <c r="E20" s="7"/>
      <c r="F20" s="7"/>
      <c r="G20" s="7"/>
      <c r="H20" s="7"/>
      <c r="I20" s="7"/>
      <c r="J20" s="7"/>
    </row>
    <row r="21" ht="14.25" spans="2:10">
      <c r="B21" s="6"/>
      <c r="C21" s="7"/>
      <c r="D21" s="7"/>
      <c r="E21" s="7"/>
      <c r="F21" s="7"/>
      <c r="G21" s="7"/>
      <c r="H21" s="7"/>
      <c r="I21" s="7"/>
      <c r="J21" s="7"/>
    </row>
    <row r="22" ht="14.25" spans="2:10">
      <c r="B22" s="6"/>
      <c r="C22" s="7"/>
      <c r="D22" s="7"/>
      <c r="E22" s="7"/>
      <c r="F22" s="7"/>
      <c r="G22" s="7"/>
      <c r="H22" s="7"/>
      <c r="I22" s="7"/>
      <c r="J22" s="7"/>
    </row>
    <row r="23" ht="14.25" spans="2:10">
      <c r="B23" s="6"/>
      <c r="C23" s="7"/>
      <c r="D23" s="7"/>
      <c r="E23" s="7"/>
      <c r="F23" s="7"/>
      <c r="G23" s="7"/>
      <c r="H23" s="7"/>
      <c r="I23" s="7"/>
      <c r="J23" s="7"/>
    </row>
    <row r="24" s="1" customFormat="1" ht="14.25" spans="2:10">
      <c r="B24" s="10"/>
      <c r="C24" s="11"/>
      <c r="D24" s="11"/>
      <c r="E24" s="11"/>
      <c r="F24" s="11"/>
      <c r="G24" s="11"/>
      <c r="H24" s="11"/>
      <c r="I24" s="11"/>
      <c r="J24" s="11"/>
    </row>
    <row r="25" s="1" customFormat="1" ht="14.25" spans="2:10">
      <c r="B25" s="10"/>
      <c r="C25" s="11"/>
      <c r="D25" s="11"/>
      <c r="E25" s="11"/>
      <c r="F25" s="11"/>
      <c r="G25" s="11"/>
      <c r="H25" s="11"/>
      <c r="I25" s="11"/>
      <c r="J25" s="11"/>
    </row>
    <row r="26" s="1" customFormat="1" ht="14.25" spans="2:10">
      <c r="B26" s="10"/>
      <c r="C26" s="11"/>
      <c r="D26" s="11"/>
      <c r="E26" s="11"/>
      <c r="F26" s="11"/>
      <c r="G26" s="11"/>
      <c r="H26" s="11"/>
      <c r="I26" s="11"/>
      <c r="J26" s="11"/>
    </row>
    <row r="27" s="1" customFormat="1" ht="14.25" spans="2:10">
      <c r="B27" s="10"/>
      <c r="C27" s="11"/>
      <c r="D27" s="11"/>
      <c r="E27" s="11"/>
      <c r="F27" s="11"/>
      <c r="G27" s="11"/>
      <c r="H27" s="11"/>
      <c r="I27" s="11"/>
      <c r="J27" s="11"/>
    </row>
    <row r="28" s="1" customFormat="1" ht="14.25" spans="2:10">
      <c r="B28" s="10"/>
      <c r="C28" s="11"/>
      <c r="D28" s="11"/>
      <c r="E28" s="11"/>
      <c r="F28" s="11"/>
      <c r="G28" s="11"/>
      <c r="H28" s="11"/>
      <c r="I28" s="11"/>
      <c r="J28" s="11"/>
    </row>
    <row r="29" s="1" customFormat="1" ht="14.25" spans="2:10">
      <c r="B29" s="10"/>
      <c r="C29" s="11"/>
      <c r="D29" s="11"/>
      <c r="E29" s="11"/>
      <c r="F29" s="11"/>
      <c r="G29" s="11"/>
      <c r="H29" s="11"/>
      <c r="I29" s="11"/>
      <c r="J29" s="11"/>
    </row>
    <row r="30" s="1" customFormat="1" ht="14.25" spans="2:10">
      <c r="B30" s="10"/>
      <c r="C30" s="11"/>
      <c r="D30" s="11"/>
      <c r="E30" s="11"/>
      <c r="F30" s="11"/>
      <c r="G30" s="11"/>
      <c r="H30" s="11"/>
      <c r="I30" s="11"/>
      <c r="J30" s="11"/>
    </row>
    <row r="31" s="1" customFormat="1" ht="14.25" spans="2:10">
      <c r="B31" s="10"/>
      <c r="C31" s="12"/>
      <c r="D31" s="12"/>
      <c r="E31" s="12"/>
      <c r="F31" s="12"/>
      <c r="G31" s="12"/>
      <c r="H31" s="12"/>
      <c r="I31" s="12"/>
      <c r="J31" s="12"/>
    </row>
  </sheetData>
  <mergeCells count="24">
    <mergeCell ref="C8:J8"/>
    <mergeCell ref="C9:J9"/>
    <mergeCell ref="C10:J10"/>
    <mergeCell ref="C11:J11"/>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C27:J27"/>
    <mergeCell ref="C28:J28"/>
    <mergeCell ref="C29:J29"/>
    <mergeCell ref="C30:J30"/>
    <mergeCell ref="B3:J6"/>
  </mergeCells>
  <hyperlinks>
    <hyperlink ref="O2" location="封面展示!A1"/>
  </hyperlinks>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17</vt:i4>
      </vt:variant>
    </vt:vector>
  </HeadingPairs>
  <TitlesOfParts>
    <vt:vector size="17" baseType="lpstr">
      <vt:lpstr>封面展示</vt:lpstr>
      <vt:lpstr>员工信息表</vt:lpstr>
      <vt:lpstr>考勤结算表</vt:lpstr>
      <vt:lpstr>月份出勤统计</vt:lpstr>
      <vt:lpstr>1月</vt:lpstr>
      <vt:lpstr>2月</vt:lpstr>
      <vt:lpstr>3月</vt:lpstr>
      <vt:lpstr>4月</vt:lpstr>
      <vt:lpstr>5月</vt:lpstr>
      <vt:lpstr>6月</vt:lpstr>
      <vt:lpstr>7月</vt:lpstr>
      <vt:lpstr>8月</vt:lpstr>
      <vt:lpstr>9月</vt:lpstr>
      <vt:lpstr>10月</vt:lpstr>
      <vt:lpstr>11月</vt:lpstr>
      <vt:lpstr>12月</vt:lpstr>
      <vt:lpstr>使用说明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柳羲</cp:lastModifiedBy>
  <cp:revision>0</cp:revision>
  <dcterms:created xsi:type="dcterms:W3CDTF">2016-03-08T10:10:00Z</dcterms:created>
  <dcterms:modified xsi:type="dcterms:W3CDTF">2022-08-09T07:33:05Z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2052-10.1.0.7698</vt:lpwstr>
  </property>
  <property fmtid="{D5CDD505-2E9C-101B-9397-08002B2CF9AE}" pid="3" name="ICV">
    <vt:lpwstr>D84B2E9B859D41FCB08F8F2A1A0B4B98</vt:lpwstr>
  </property>
  <property fmtid="{D5CDD505-2E9C-101B-9397-08002B2CF9AE}" pid="4" name="KSOTemplateUUID">
    <vt:lpwstr>v1.0_mb_Za+tPoRONi5el/l+ndJPiA==</vt:lpwstr>
  </property>
  <property fmtid="{D5CDD505-2E9C-101B-9397-08002B2CF9AE}" pid="5" name="KSORubyTemplateID" linkTarget="0">
    <vt:lpwstr>20</vt:lpwstr>
  </property>
</Properties>
</file>