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95" windowHeight="12600"/>
  </bookViews>
  <sheets>
    <sheet name="汇总表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<sst xmlns="http://schemas.openxmlformats.org/spreadsheetml/2006/main" count="45">
  <si>
    <t>中间计量审核汇总表</t>
  </si>
  <si>
    <t>专业工程名称：XXXX项目土建工程</t>
  </si>
  <si>
    <t>本期日期：</t>
  </si>
  <si>
    <t>序号</t>
  </si>
  <si>
    <t>项目名称</t>
  </si>
  <si>
    <t>单位</t>
  </si>
  <si>
    <t>单价</t>
  </si>
  <si>
    <t>审核后单价</t>
  </si>
  <si>
    <t>合同数量</t>
  </si>
  <si>
    <t>至上期末累计</t>
  </si>
  <si>
    <t>本期报审</t>
  </si>
  <si>
    <t>本期审定</t>
  </si>
  <si>
    <t>至本期累计</t>
  </si>
  <si>
    <t>累计完成</t>
  </si>
  <si>
    <t>备注</t>
  </si>
  <si>
    <t>工程量</t>
  </si>
  <si>
    <t>金额（元）</t>
  </si>
  <si>
    <t>占合同（%）</t>
  </si>
  <si>
    <t>建筑工程分部分项</t>
  </si>
  <si>
    <t>截桩及桩头处理</t>
  </si>
  <si>
    <t>个</t>
  </si>
  <si>
    <t>C15砼垫层</t>
  </si>
  <si>
    <t>m3</t>
  </si>
  <si>
    <t>C35P6砼有梁式满堂基础</t>
  </si>
  <si>
    <t>......</t>
  </si>
  <si>
    <t>合计</t>
  </si>
  <si>
    <t>含税合计</t>
  </si>
  <si>
    <t>建筑工程措施一</t>
  </si>
  <si>
    <t>安全文明施工措施费</t>
  </si>
  <si>
    <t>项</t>
  </si>
  <si>
    <t>冬季施工降效</t>
  </si>
  <si>
    <t>雨季施工费</t>
  </si>
  <si>
    <t>夜间施工措施费</t>
  </si>
  <si>
    <t>封闭作业照明费</t>
  </si>
  <si>
    <t>二次搬运措施费</t>
  </si>
  <si>
    <t>竣工验收存档资料编制费</t>
  </si>
  <si>
    <t>建筑工程措施二</t>
  </si>
  <si>
    <t>施工排水措施费</t>
  </si>
  <si>
    <t>脚手架措施费</t>
  </si>
  <si>
    <t>混凝土、钢筋混凝土模板及支架措施费</t>
  </si>
  <si>
    <t>混凝土蒸汽养护及泵送费</t>
  </si>
  <si>
    <t>垂直运输费</t>
  </si>
  <si>
    <t>大型机械进出场及安拆费</t>
  </si>
  <si>
    <t>超高工程附加费</t>
  </si>
  <si>
    <t>汇总合计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</si>
</sst>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&quot;年&quot;m&quot;月&quot;;@"/>
    <numFmt numFmtId="177" formatCode="0.00_ "/>
    <numFmt numFmtId="178" formatCode="0_ "/>
    <numFmt numFmtId="179" formatCode="0.000_ "/>
  </numFmts>
  <fonts count="29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b/>
      <sz val="9"/>
      <color theme="1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9"/>
      <name val="宋体"/>
      <charset val="134"/>
      <scheme val="major"/>
    </font>
    <font>
      <b/>
      <sz val="9"/>
      <name val="宋体"/>
      <charset val="134"/>
      <scheme val="major"/>
    </font>
    <font>
      <b/>
      <sz val="9"/>
      <color theme="0"/>
      <name val="宋体"/>
      <charset val="134"/>
      <scheme val="minor"/>
    </font>
    <font>
      <b/>
      <sz val="9"/>
      <color theme="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/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3" fillId="13" borderId="5" applyNumberFormat="0" applyAlignment="0" applyProtection="0">
      <alignment vertical="center"/>
    </xf>
    <xf numFmtId="0" fontId="24" fillId="17" borderId="10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0" borderId="0"/>
    <xf numFmtId="0" fontId="8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6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0" fontId="1" fillId="0" borderId="0" xfId="0" applyNumberFormat="1" applyFont="1" applyFill="1" applyAlignment="1">
      <alignment vertical="center"/>
    </xf>
    <xf numFmtId="178" fontId="1" fillId="0" borderId="0" xfId="0" applyNumberFormat="1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18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78" fontId="4" fillId="2" borderId="1" xfId="18" applyNumberFormat="1" applyFont="1" applyFill="1" applyBorder="1" applyAlignment="1">
      <alignment horizontal="center" vertical="center"/>
    </xf>
    <xf numFmtId="0" fontId="4" fillId="0" borderId="1" xfId="18" applyFont="1" applyFill="1" applyBorder="1" applyAlignment="1">
      <alignment horizontal="left" vertical="center" wrapText="1"/>
    </xf>
    <xf numFmtId="0" fontId="4" fillId="0" borderId="1" xfId="18" applyFont="1" applyFill="1" applyBorder="1" applyAlignment="1">
      <alignment horizontal="center" vertical="center"/>
    </xf>
    <xf numFmtId="41" fontId="4" fillId="0" borderId="1" xfId="0" applyNumberFormat="1" applyFont="1" applyFill="1" applyBorder="1" applyAlignment="1">
      <alignment horizontal="center" vertical="center"/>
    </xf>
    <xf numFmtId="41" fontId="1" fillId="0" borderId="1" xfId="0" applyNumberFormat="1" applyFont="1" applyFill="1" applyBorder="1" applyAlignment="1">
      <alignment horizontal="center" vertical="center"/>
    </xf>
    <xf numFmtId="41" fontId="4" fillId="0" borderId="1" xfId="18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53" applyFont="1" applyFill="1" applyBorder="1" applyAlignment="1">
      <alignment horizontal="center" vertical="center" wrapText="1"/>
    </xf>
    <xf numFmtId="0" fontId="5" fillId="3" borderId="1" xfId="53" applyFont="1" applyFill="1" applyBorder="1" applyAlignment="1">
      <alignment horizontal="center" vertical="center"/>
    </xf>
    <xf numFmtId="0" fontId="5" fillId="3" borderId="1" xfId="53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78" fontId="5" fillId="3" borderId="1" xfId="53" applyNumberFormat="1" applyFont="1" applyFill="1" applyBorder="1" applyAlignment="1">
      <alignment horizontal="center" vertical="center"/>
    </xf>
    <xf numFmtId="178" fontId="5" fillId="3" borderId="1" xfId="18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8" fontId="5" fillId="3" borderId="1" xfId="53" applyNumberFormat="1" applyFont="1" applyFill="1" applyBorder="1" applyAlignment="1">
      <alignment horizontal="center"/>
    </xf>
    <xf numFmtId="178" fontId="5" fillId="3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55" applyFont="1" applyFill="1" applyBorder="1" applyAlignment="1">
      <alignment horizontal="center" vertical="center"/>
    </xf>
    <xf numFmtId="178" fontId="7" fillId="4" borderId="1" xfId="55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8" fontId="7" fillId="4" borderId="1" xfId="18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176" fontId="4" fillId="0" borderId="0" xfId="0" applyNumberFormat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vertical="center"/>
    </xf>
    <xf numFmtId="10" fontId="4" fillId="0" borderId="1" xfId="0" applyNumberFormat="1" applyFont="1" applyFill="1" applyBorder="1" applyAlignment="1">
      <alignment horizontal="center" vertical="center" wrapText="1"/>
    </xf>
    <xf numFmtId="178" fontId="4" fillId="2" borderId="1" xfId="18" applyNumberFormat="1" applyFont="1" applyFill="1" applyBorder="1" applyAlignment="1">
      <alignment vertical="center"/>
    </xf>
    <xf numFmtId="178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41" fontId="4" fillId="0" borderId="1" xfId="0" applyNumberFormat="1" applyFont="1" applyFill="1" applyBorder="1" applyAlignment="1">
      <alignment horizontal="center" vertical="center" wrapText="1"/>
    </xf>
    <xf numFmtId="177" fontId="5" fillId="3" borderId="1" xfId="0" applyNumberFormat="1" applyFont="1" applyFill="1" applyBorder="1" applyAlignment="1">
      <alignment horizontal="center" vertical="center" wrapText="1"/>
    </xf>
    <xf numFmtId="178" fontId="5" fillId="3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77" fontId="6" fillId="4" borderId="1" xfId="0" applyNumberFormat="1" applyFont="1" applyFill="1" applyBorder="1" applyAlignment="1">
      <alignment horizontal="center" vertical="center" wrapText="1"/>
    </xf>
    <xf numFmtId="178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178" fontId="5" fillId="3" borderId="1" xfId="0" applyNumberFormat="1" applyFont="1" applyFill="1" applyBorder="1" applyAlignment="1">
      <alignment horizontal="left" vertical="center"/>
    </xf>
    <xf numFmtId="178" fontId="4" fillId="2" borderId="3" xfId="0" applyNumberFormat="1" applyFont="1" applyFill="1" applyBorder="1" applyAlignment="1">
      <alignment horizontal="center" vertical="center" wrapText="1"/>
    </xf>
    <xf numFmtId="178" fontId="4" fillId="0" borderId="3" xfId="0" applyNumberFormat="1" applyFont="1" applyFill="1" applyBorder="1" applyAlignment="1">
      <alignment horizontal="center" vertical="center"/>
    </xf>
  </cellXfs>
  <cellStyles count="6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2 5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2 4" xfId="53"/>
    <cellStyle name="常规 2 6" xfId="54"/>
    <cellStyle name="常规 2 4 2" xfId="55"/>
    <cellStyle name="常规 2 7" xfId="56"/>
    <cellStyle name="常规 14" xfId="57"/>
    <cellStyle name="常规 2 5 2" xfId="58"/>
    <cellStyle name="常规 3" xfId="59"/>
    <cellStyle name="常规 18" xfId="60"/>
    <cellStyle name="常规 14 2" xfId="6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8255</xdr:colOff>
      <xdr:row>0</xdr:row>
      <xdr:rowOff>635</xdr:rowOff>
    </xdr:from>
    <xdr:to>
      <xdr:col>14</xdr:col>
      <xdr:colOff>427990</xdr:colOff>
      <xdr:row>69</xdr:row>
      <xdr:rowOff>128270</xdr:rowOff>
    </xdr:to>
    <xdr:sp>
      <xdr:nvSpPr>
        <xdr:cNvPr id="2" name="矩形 1"/>
        <xdr:cNvSpPr/>
      </xdr:nvSpPr>
      <xdr:spPr>
        <a:xfrm>
          <a:off x="8255" y="635"/>
          <a:ext cx="9905365" cy="1195768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635</xdr:colOff>
      <xdr:row>3</xdr:row>
      <xdr:rowOff>22860</xdr:rowOff>
    </xdr:from>
    <xdr:to>
      <xdr:col>7</xdr:col>
      <xdr:colOff>80645</xdr:colOff>
      <xdr:row>7</xdr:row>
      <xdr:rowOff>73025</xdr:rowOff>
    </xdr:to>
    <xdr:grpSp>
      <xdr:nvGrpSpPr>
        <xdr:cNvPr id="3" name="组合 102"/>
        <xdr:cNvGrpSpPr/>
      </xdr:nvGrpSpPr>
      <xdr:grpSpPr>
        <a:xfrm rot="0">
          <a:off x="635" y="537210"/>
          <a:ext cx="4822825" cy="735965"/>
          <a:chOff x="-48" y="701"/>
          <a:chExt cx="6845" cy="1248"/>
        </a:xfrm>
      </xdr:grpSpPr>
      <xdr:sp>
        <xdr:nvSpPr>
          <xdr:cNvPr id="4" name="矩形 3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5" name="文本框 4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6" name="文本框 5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0</xdr:col>
      <xdr:colOff>267335</xdr:colOff>
      <xdr:row>8</xdr:row>
      <xdr:rowOff>100330</xdr:rowOff>
    </xdr:from>
    <xdr:to>
      <xdr:col>5</xdr:col>
      <xdr:colOff>291465</xdr:colOff>
      <xdr:row>12</xdr:row>
      <xdr:rowOff>106680</xdr:rowOff>
    </xdr:to>
    <xdr:grpSp>
      <xdr:nvGrpSpPr>
        <xdr:cNvPr id="7" name="组合 6"/>
        <xdr:cNvGrpSpPr/>
      </xdr:nvGrpSpPr>
      <xdr:grpSpPr>
        <a:xfrm rot="0">
          <a:off x="267335" y="1471930"/>
          <a:ext cx="3411855" cy="692150"/>
          <a:chOff x="1212" y="2209"/>
          <a:chExt cx="4839" cy="1158"/>
        </a:xfrm>
      </xdr:grpSpPr>
      <xdr:sp>
        <xdr:nvSpPr>
          <xdr:cNvPr id="8" name="文本框 7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9" name="文本框 8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8</xdr:col>
      <xdr:colOff>150495</xdr:colOff>
      <xdr:row>11</xdr:row>
      <xdr:rowOff>168910</xdr:rowOff>
    </xdr:from>
    <xdr:to>
      <xdr:col>8</xdr:col>
      <xdr:colOff>150495</xdr:colOff>
      <xdr:row>65</xdr:row>
      <xdr:rowOff>97155</xdr:rowOff>
    </xdr:to>
    <xdr:cxnSp>
      <xdr:nvCxnSpPr>
        <xdr:cNvPr id="10" name="直接连接符 9"/>
        <xdr:cNvCxnSpPr/>
      </xdr:nvCxnSpPr>
      <xdr:spPr>
        <a:xfrm>
          <a:off x="5570855" y="205486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551180</xdr:colOff>
      <xdr:row>8</xdr:row>
      <xdr:rowOff>110490</xdr:rowOff>
    </xdr:from>
    <xdr:to>
      <xdr:col>13</xdr:col>
      <xdr:colOff>422275</xdr:colOff>
      <xdr:row>26</xdr:row>
      <xdr:rowOff>73025</xdr:rowOff>
    </xdr:to>
    <xdr:grpSp>
      <xdr:nvGrpSpPr>
        <xdr:cNvPr id="11" name="组合 10"/>
        <xdr:cNvGrpSpPr/>
      </xdr:nvGrpSpPr>
      <xdr:grpSpPr>
        <a:xfrm>
          <a:off x="5971540" y="1482090"/>
          <a:ext cx="3258820" cy="3048635"/>
          <a:chOff x="8438" y="3702"/>
          <a:chExt cx="4611" cy="5059"/>
        </a:xfrm>
      </xdr:grpSpPr>
      <xdr:grpSp>
        <xdr:nvGrpSpPr>
          <xdr:cNvPr id="12" name="组合 32"/>
          <xdr:cNvGrpSpPr/>
        </xdr:nvGrpSpPr>
        <xdr:grpSpPr>
          <a:xfrm rot="0"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13" name="直接连接符 12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4" name="直接连接符 13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6" name="组合 34"/>
          <xdr:cNvGrpSpPr/>
        </xdr:nvGrpSpPr>
        <xdr:grpSpPr>
          <a:xfrm rot="0">
            <a:off x="8438" y="3702"/>
            <a:ext cx="3264" cy="2462"/>
            <a:chOff x="10730" y="2878"/>
            <a:chExt cx="3249" cy="2493"/>
          </a:xfrm>
        </xdr:grpSpPr>
        <xdr:sp>
          <xdr:nvSpPr>
            <xdr:cNvPr id="17" name="文本框 16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宋体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8" name="文本框 17"/>
            <xdr:cNvSpPr txBox="1"/>
          </xdr:nvSpPr>
          <xdr:spPr>
            <a:xfrm>
              <a:off x="10848" y="4703"/>
              <a:ext cx="3030" cy="6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0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宋体</a:t>
              </a:r>
              <a:endParaRPr lang="zh-CN" altLang="en-US" sz="20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19" name="组合 18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0" name="文本框 19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1" name="文本框 20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8</xdr:col>
      <xdr:colOff>548640</xdr:colOff>
      <xdr:row>34</xdr:row>
      <xdr:rowOff>17780</xdr:rowOff>
    </xdr:from>
    <xdr:to>
      <xdr:col>13</xdr:col>
      <xdr:colOff>418465</xdr:colOff>
      <xdr:row>47</xdr:row>
      <xdr:rowOff>164465</xdr:rowOff>
    </xdr:to>
    <xdr:grpSp>
      <xdr:nvGrpSpPr>
        <xdr:cNvPr id="22" name="组合 21"/>
        <xdr:cNvGrpSpPr/>
      </xdr:nvGrpSpPr>
      <xdr:grpSpPr>
        <a:xfrm>
          <a:off x="5969000" y="5847080"/>
          <a:ext cx="3257550" cy="2375535"/>
          <a:chOff x="8434" y="9476"/>
          <a:chExt cx="4629" cy="3917"/>
        </a:xfrm>
      </xdr:grpSpPr>
      <xdr:grpSp>
        <xdr:nvGrpSpPr>
          <xdr:cNvPr id="23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4" name="文本框 23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5" name="文本框 24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26" name="组合 69"/>
          <xdr:cNvGrpSpPr/>
        </xdr:nvGrpSpPr>
        <xdr:grpSpPr>
          <a:xfrm rot="0">
            <a:off x="8443" y="10825"/>
            <a:ext cx="4620" cy="852"/>
            <a:chOff x="7157" y="3565"/>
            <a:chExt cx="4604" cy="861"/>
          </a:xfrm>
        </xdr:grpSpPr>
        <xdr:sp>
          <xdr:nvSpPr>
            <xdr:cNvPr id="27" name="文本框 26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8" name="文本框 27"/>
            <xdr:cNvSpPr txBox="1"/>
          </xdr:nvSpPr>
          <xdr:spPr>
            <a:xfrm>
              <a:off x="7157" y="4048"/>
              <a:ext cx="4604" cy="37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29" name="组合 77"/>
          <xdr:cNvGrpSpPr/>
        </xdr:nvGrpSpPr>
        <xdr:grpSpPr>
          <a:xfrm rot="0">
            <a:off x="8434" y="12608"/>
            <a:ext cx="4625" cy="785"/>
            <a:chOff x="7148" y="5903"/>
            <a:chExt cx="4609" cy="796"/>
          </a:xfrm>
        </xdr:grpSpPr>
        <xdr:sp>
          <xdr:nvSpPr>
            <xdr:cNvPr id="30" name="文本框 29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1" name="文本框 30"/>
            <xdr:cNvSpPr txBox="1"/>
          </xdr:nvSpPr>
          <xdr:spPr>
            <a:xfrm>
              <a:off x="7148" y="6320"/>
              <a:ext cx="4609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0</xdr:col>
      <xdr:colOff>337185</xdr:colOff>
      <xdr:row>13</xdr:row>
      <xdr:rowOff>66675</xdr:rowOff>
    </xdr:from>
    <xdr:to>
      <xdr:col>5</xdr:col>
      <xdr:colOff>241935</xdr:colOff>
      <xdr:row>16</xdr:row>
      <xdr:rowOff>161290</xdr:rowOff>
    </xdr:to>
    <xdr:grpSp>
      <xdr:nvGrpSpPr>
        <xdr:cNvPr id="32" name="组合 69"/>
        <xdr:cNvGrpSpPr/>
      </xdr:nvGrpSpPr>
      <xdr:grpSpPr>
        <a:xfrm rot="0">
          <a:off x="337185" y="2295525"/>
          <a:ext cx="3292475" cy="608965"/>
          <a:chOff x="7139" y="3569"/>
          <a:chExt cx="4652" cy="1008"/>
        </a:xfrm>
      </xdr:grpSpPr>
      <xdr:sp>
        <xdr:nvSpPr>
          <xdr:cNvPr id="33" name="文本框 32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4" name="文本框 33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0</xdr:col>
      <xdr:colOff>448310</xdr:colOff>
      <xdr:row>17</xdr:row>
      <xdr:rowOff>36195</xdr:rowOff>
    </xdr:from>
    <xdr:to>
      <xdr:col>7</xdr:col>
      <xdr:colOff>208915</xdr:colOff>
      <xdr:row>21</xdr:row>
      <xdr:rowOff>12065</xdr:rowOff>
    </xdr:to>
    <xdr:pic>
      <xdr:nvPicPr>
        <xdr:cNvPr id="35" name="图片 34" descr="WPS图片编辑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8310" y="2950845"/>
          <a:ext cx="4503420" cy="66167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8</xdr:col>
      <xdr:colOff>597535</xdr:colOff>
      <xdr:row>17</xdr:row>
      <xdr:rowOff>24130</xdr:rowOff>
    </xdr:from>
    <xdr:to>
      <xdr:col>13</xdr:col>
      <xdr:colOff>548640</xdr:colOff>
      <xdr:row>21</xdr:row>
      <xdr:rowOff>69215</xdr:rowOff>
    </xdr:to>
    <xdr:sp>
      <xdr:nvSpPr>
        <xdr:cNvPr id="44" name="文本框 43"/>
        <xdr:cNvSpPr txBox="1"/>
      </xdr:nvSpPr>
      <xdr:spPr>
        <a:xfrm>
          <a:off x="6017895" y="2938780"/>
          <a:ext cx="3338830" cy="73088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0</xdr:col>
      <xdr:colOff>449580</xdr:colOff>
      <xdr:row>21</xdr:row>
      <xdr:rowOff>68580</xdr:rowOff>
    </xdr:from>
    <xdr:to>
      <xdr:col>6</xdr:col>
      <xdr:colOff>228600</xdr:colOff>
      <xdr:row>33</xdr:row>
      <xdr:rowOff>171450</xdr:rowOff>
    </xdr:to>
    <xdr:grpSp>
      <xdr:nvGrpSpPr>
        <xdr:cNvPr id="49" name="组合 48"/>
        <xdr:cNvGrpSpPr/>
      </xdr:nvGrpSpPr>
      <xdr:grpSpPr>
        <a:xfrm>
          <a:off x="449580" y="3669030"/>
          <a:ext cx="3844290" cy="2160270"/>
          <a:chOff x="15084" y="11160"/>
          <a:chExt cx="5412" cy="3618"/>
        </a:xfrm>
      </xdr:grpSpPr>
      <xdr:grpSp>
        <xdr:nvGrpSpPr>
          <xdr:cNvPr id="50" name="组合 77"/>
          <xdr:cNvGrpSpPr/>
        </xdr:nvGrpSpPr>
        <xdr:grpSpPr>
          <a:xfrm rot="0">
            <a:off x="15084" y="11160"/>
            <a:ext cx="5412" cy="998"/>
            <a:chOff x="7197" y="5903"/>
            <a:chExt cx="5412" cy="1010"/>
          </a:xfrm>
        </xdr:grpSpPr>
        <xdr:sp>
          <xdr:nvSpPr>
            <xdr:cNvPr id="51" name="文本框 50"/>
            <xdr:cNvSpPr txBox="1"/>
          </xdr:nvSpPr>
          <xdr:spPr>
            <a:xfrm>
              <a:off x="7199" y="5903"/>
              <a:ext cx="2426" cy="43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如何增加行数？</a:t>
              </a:r>
              <a:endParaRPr lang="en-US" altLang="zh-CN" kern="100"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  <xdr:sp>
          <xdr:nvSpPr>
            <xdr:cNvPr id="52" name="文本框 51"/>
            <xdr:cNvSpPr txBox="1"/>
          </xdr:nvSpPr>
          <xdr:spPr>
            <a:xfrm>
              <a:off x="7197" y="6292"/>
              <a:ext cx="5412" cy="6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、整行选中单元格。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、右键→插入，输入要增加的行数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。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（插入列同插入行）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</xdr:grpSp>
      <xdr:pic>
        <xdr:nvPicPr>
          <xdr:cNvPr id="53" name="图片 52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15137" y="12252"/>
            <a:ext cx="3612" cy="2527"/>
          </a:xfrm>
          <a:prstGeom prst="rect">
            <a:avLst/>
          </a:prstGeom>
          <a:noFill/>
          <a:ln w="9525">
            <a:solidFill>
              <a:schemeClr val="accent1"/>
            </a:solidFill>
          </a:ln>
        </xdr:spPr>
      </xdr:pic>
    </xdr:grpSp>
    <xdr:clientData/>
  </xdr:twoCellAnchor>
  <xdr:twoCellAnchor editAs="oneCell">
    <xdr:from>
      <xdr:col>0</xdr:col>
      <xdr:colOff>30480</xdr:colOff>
      <xdr:row>38</xdr:row>
      <xdr:rowOff>113665</xdr:rowOff>
    </xdr:from>
    <xdr:to>
      <xdr:col>5</xdr:col>
      <xdr:colOff>501015</xdr:colOff>
      <xdr:row>50</xdr:row>
      <xdr:rowOff>30480</xdr:rowOff>
    </xdr:to>
    <xdr:pic>
      <xdr:nvPicPr>
        <xdr:cNvPr id="54" name="图片 5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480" y="6628765"/>
          <a:ext cx="3858260" cy="1974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139065</xdr:colOff>
      <xdr:row>34</xdr:row>
      <xdr:rowOff>130810</xdr:rowOff>
    </xdr:from>
    <xdr:to>
      <xdr:col>2</xdr:col>
      <xdr:colOff>460375</xdr:colOff>
      <xdr:row>36</xdr:row>
      <xdr:rowOff>38735</xdr:rowOff>
    </xdr:to>
    <xdr:sp>
      <xdr:nvSpPr>
        <xdr:cNvPr id="55" name="文本框 54"/>
        <xdr:cNvSpPr txBox="1"/>
      </xdr:nvSpPr>
      <xdr:spPr>
        <a:xfrm>
          <a:off x="139065" y="5960110"/>
          <a:ext cx="1676400" cy="25082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/>
          <a:r>
            <a:rPr lang="en-US" altLang="zh-CN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· </a:t>
          </a:r>
          <a:r>
            <a:rPr lang="zh-CN" altLang="en-US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行数多时可折叠</a:t>
          </a:r>
          <a:endParaRPr lang="en-US" altLang="zh-CN" kern="100"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  <xdr:twoCellAnchor>
    <xdr:from>
      <xdr:col>0</xdr:col>
      <xdr:colOff>137795</xdr:colOff>
      <xdr:row>36</xdr:row>
      <xdr:rowOff>8255</xdr:rowOff>
    </xdr:from>
    <xdr:to>
      <xdr:col>5</xdr:col>
      <xdr:colOff>526415</xdr:colOff>
      <xdr:row>38</xdr:row>
      <xdr:rowOff>32385</xdr:rowOff>
    </xdr:to>
    <xdr:sp>
      <xdr:nvSpPr>
        <xdr:cNvPr id="56" name="文本框 55"/>
        <xdr:cNvSpPr txBox="1"/>
      </xdr:nvSpPr>
      <xdr:spPr>
        <a:xfrm>
          <a:off x="137795" y="6180455"/>
          <a:ext cx="3776345" cy="3670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 fontAlgn="t">
            <a:lnSpc>
              <a:spcPct val="100000"/>
            </a:lnSpc>
          </a:pPr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1</a:t>
          </a:r>
          <a:r>
            <a: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、点击</a:t>
          </a:r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+</a:t>
          </a:r>
          <a:r>
            <a: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、</a:t>
          </a:r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-</a:t>
          </a:r>
          <a:r>
            <a: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号即可折叠、展开。</a:t>
          </a:r>
          <a:endParaRPr lang="en-US" altLang="zh-CN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  <a:p>
          <a:pPr marL="0" algn="l" eaLnBrk="1" fontAlgn="t">
            <a:lnSpc>
              <a:spcPct val="100000"/>
            </a:lnSpc>
          </a:pPr>
          <a:endParaRPr lang="en-US" altLang="zh-CN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32"/>
  <sheetViews>
    <sheetView tabSelected="1" workbookViewId="0">
      <pane ySplit="4" topLeftCell="A5" activePane="bottomLeft" state="frozen"/>
      <selection/>
      <selection pane="bottomLeft" activeCell="N7" sqref="N7"/>
    </sheetView>
  </sheetViews>
  <sheetFormatPr defaultColWidth="8.89166666666667" defaultRowHeight="20.1" customHeight="1"/>
  <cols>
    <col min="1" max="1" width="8" style="3" customWidth="1"/>
    <col min="2" max="2" width="26.225" style="3" customWidth="1"/>
    <col min="3" max="3" width="5.44166666666667" style="5" customWidth="1"/>
    <col min="4" max="4" width="10.5583333333333" style="3" customWidth="1"/>
    <col min="5" max="5" width="6.55833333333333" style="3" customWidth="1"/>
    <col min="6" max="6" width="7.225" style="6" customWidth="1"/>
    <col min="7" max="7" width="11.4416666666667" style="6" customWidth="1"/>
    <col min="8" max="8" width="7.66666666666667" style="6" customWidth="1"/>
    <col min="9" max="9" width="11.4416666666667" style="6" customWidth="1"/>
    <col min="10" max="10" width="11.6666666666667" style="7" customWidth="1"/>
    <col min="11" max="11" width="9.44166666666667" style="6" customWidth="1"/>
    <col min="12" max="12" width="7.775" style="6" customWidth="1"/>
    <col min="13" max="13" width="9.225" style="6" customWidth="1"/>
    <col min="14" max="14" width="8.10833333333333" style="6" customWidth="1"/>
    <col min="15" max="15" width="10.1083333333333" style="6" customWidth="1"/>
    <col min="16" max="16" width="7.775" style="8" customWidth="1"/>
    <col min="17" max="17" width="5.33333333333333" style="9" customWidth="1"/>
    <col min="18" max="23" width="8.89166666666667" style="3" customWidth="1"/>
    <col min="24" max="24" width="12.8916666666667" style="3"/>
    <col min="25" max="16384" width="8.89166666666667" style="3"/>
  </cols>
  <sheetData>
    <row r="1" s="3" customFormat="1" ht="24" customHeight="1" spans="1:17">
      <c r="A1" s="10" t="s">
        <v>0</v>
      </c>
      <c r="B1" s="10"/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47"/>
      <c r="Q1" s="11"/>
    </row>
    <row r="2" s="3" customFormat="1" customHeight="1" spans="1:17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48" t="s">
        <v>2</v>
      </c>
      <c r="M2" s="48"/>
      <c r="N2" s="49">
        <v>44256</v>
      </c>
      <c r="O2" s="49"/>
      <c r="P2" s="50"/>
      <c r="Q2" s="50"/>
    </row>
    <row r="3" s="3" customFormat="1" customHeight="1" spans="1:17">
      <c r="A3" s="13" t="s">
        <v>3</v>
      </c>
      <c r="B3" s="14" t="s">
        <v>4</v>
      </c>
      <c r="C3" s="13" t="s">
        <v>5</v>
      </c>
      <c r="D3" s="13" t="s">
        <v>6</v>
      </c>
      <c r="E3" s="15" t="s">
        <v>7</v>
      </c>
      <c r="F3" s="16" t="s">
        <v>8</v>
      </c>
      <c r="G3" s="16"/>
      <c r="H3" s="17" t="s">
        <v>9</v>
      </c>
      <c r="I3" s="17"/>
      <c r="J3" s="17" t="s">
        <v>10</v>
      </c>
      <c r="K3" s="17"/>
      <c r="L3" s="17" t="s">
        <v>11</v>
      </c>
      <c r="M3" s="17"/>
      <c r="N3" s="17" t="s">
        <v>12</v>
      </c>
      <c r="O3" s="17"/>
      <c r="P3" s="51" t="s">
        <v>13</v>
      </c>
      <c r="Q3" s="16" t="s">
        <v>14</v>
      </c>
    </row>
    <row r="4" s="3" customFormat="1" ht="22.5" spans="1:17">
      <c r="A4" s="13"/>
      <c r="B4" s="14"/>
      <c r="C4" s="13"/>
      <c r="D4" s="13"/>
      <c r="E4" s="15"/>
      <c r="F4" s="16" t="s">
        <v>15</v>
      </c>
      <c r="G4" s="16" t="s">
        <v>16</v>
      </c>
      <c r="H4" s="16" t="s">
        <v>15</v>
      </c>
      <c r="I4" s="16" t="s">
        <v>16</v>
      </c>
      <c r="J4" s="16" t="s">
        <v>15</v>
      </c>
      <c r="K4" s="16" t="s">
        <v>16</v>
      </c>
      <c r="L4" s="16" t="s">
        <v>15</v>
      </c>
      <c r="M4" s="16" t="s">
        <v>16</v>
      </c>
      <c r="N4" s="16" t="s">
        <v>15</v>
      </c>
      <c r="O4" s="16" t="s">
        <v>16</v>
      </c>
      <c r="P4" s="51" t="s">
        <v>17</v>
      </c>
      <c r="Q4" s="16"/>
    </row>
    <row r="5" s="3" customFormat="1" ht="19.5" customHeight="1" spans="1:17">
      <c r="A5" s="18"/>
      <c r="B5" s="19" t="s">
        <v>18</v>
      </c>
      <c r="C5" s="18"/>
      <c r="D5" s="18"/>
      <c r="E5" s="20"/>
      <c r="F5" s="21"/>
      <c r="G5" s="22"/>
      <c r="H5" s="23"/>
      <c r="I5" s="52"/>
      <c r="J5" s="21"/>
      <c r="K5" s="53"/>
      <c r="L5" s="53"/>
      <c r="M5" s="53"/>
      <c r="N5" s="53"/>
      <c r="O5" s="53"/>
      <c r="P5" s="54"/>
      <c r="Q5" s="53"/>
    </row>
    <row r="6" s="3" customFormat="1" customHeight="1" outlineLevel="1" spans="1:17">
      <c r="A6" s="13">
        <f>IF(B6&lt;&gt;"",A5+1,"")</f>
        <v>1</v>
      </c>
      <c r="B6" s="24" t="s">
        <v>19</v>
      </c>
      <c r="C6" s="25" t="s">
        <v>20</v>
      </c>
      <c r="D6" s="26">
        <v>149.06</v>
      </c>
      <c r="E6" s="27">
        <f>D6</f>
        <v>149.06</v>
      </c>
      <c r="F6" s="26">
        <v>83</v>
      </c>
      <c r="G6" s="26">
        <f>ROUND(F6*$D6,2)</f>
        <v>12371.98</v>
      </c>
      <c r="H6" s="28">
        <v>83</v>
      </c>
      <c r="I6" s="26">
        <f>ROUND(H6*$D6,2)</f>
        <v>12371.98</v>
      </c>
      <c r="J6" s="28"/>
      <c r="K6" s="26">
        <f>ROUND(J6*$D6,2)</f>
        <v>0</v>
      </c>
      <c r="L6" s="55"/>
      <c r="M6" s="26">
        <f>ROUND(L6*$D6,2)</f>
        <v>0</v>
      </c>
      <c r="N6" s="55">
        <f t="shared" ref="N6:N9" si="0">L6+H6</f>
        <v>83</v>
      </c>
      <c r="O6" s="55">
        <f>K6+I6</f>
        <v>12371.98</v>
      </c>
      <c r="P6" s="51">
        <f t="shared" ref="P6:P11" si="1">IFERROR(O6/G6,"")</f>
        <v>1</v>
      </c>
      <c r="Q6" s="17"/>
    </row>
    <row r="7" s="3" customFormat="1" customHeight="1" outlineLevel="1" spans="1:17">
      <c r="A7" s="13">
        <f>IF(B7&lt;&gt;"",A6+1,"")</f>
        <v>2</v>
      </c>
      <c r="B7" s="24" t="s">
        <v>21</v>
      </c>
      <c r="C7" s="25" t="s">
        <v>22</v>
      </c>
      <c r="D7" s="26">
        <v>445.43</v>
      </c>
      <c r="E7" s="27"/>
      <c r="F7" s="26">
        <v>45.16</v>
      </c>
      <c r="G7" s="26">
        <f>ROUND(F7*$D7,2)</f>
        <v>20115.62</v>
      </c>
      <c r="H7" s="28">
        <v>15</v>
      </c>
      <c r="I7" s="26">
        <f>ROUND(H7*$D7,2)</f>
        <v>6681.45</v>
      </c>
      <c r="J7" s="55"/>
      <c r="K7" s="26">
        <f>ROUND(J7*$D7,2)</f>
        <v>0</v>
      </c>
      <c r="L7" s="55"/>
      <c r="M7" s="26">
        <f>ROUND(L7*$D7,2)</f>
        <v>0</v>
      </c>
      <c r="N7" s="55">
        <f t="shared" si="0"/>
        <v>15</v>
      </c>
      <c r="O7" s="55">
        <f>K7+I7</f>
        <v>6681.45</v>
      </c>
      <c r="P7" s="51">
        <f t="shared" si="1"/>
        <v>0.332152327395328</v>
      </c>
      <c r="Q7" s="17"/>
    </row>
    <row r="8" s="3" customFormat="1" customHeight="1" outlineLevel="1" spans="1:17">
      <c r="A8" s="13">
        <f>IF(B8&lt;&gt;"",A7+1,"")</f>
        <v>3</v>
      </c>
      <c r="B8" s="24" t="s">
        <v>23</v>
      </c>
      <c r="C8" s="25" t="s">
        <v>22</v>
      </c>
      <c r="D8" s="26">
        <v>533.14</v>
      </c>
      <c r="E8" s="27"/>
      <c r="F8" s="26">
        <v>344.89</v>
      </c>
      <c r="G8" s="26">
        <f>ROUND(F8*$D8,2)</f>
        <v>183874.65</v>
      </c>
      <c r="H8" s="28"/>
      <c r="I8" s="26">
        <f>ROUND(H8*$D8,2)</f>
        <v>0</v>
      </c>
      <c r="J8" s="26"/>
      <c r="K8" s="26">
        <f>ROUND(J8*$D8,2)</f>
        <v>0</v>
      </c>
      <c r="L8" s="55"/>
      <c r="M8" s="26">
        <f>ROUND(L8*$D8,2)</f>
        <v>0</v>
      </c>
      <c r="N8" s="55">
        <f t="shared" si="0"/>
        <v>0</v>
      </c>
      <c r="O8" s="55">
        <f>K8+I8</f>
        <v>0</v>
      </c>
      <c r="P8" s="51">
        <f t="shared" si="1"/>
        <v>0</v>
      </c>
      <c r="Q8" s="17"/>
    </row>
    <row r="9" s="3" customFormat="1" customHeight="1" outlineLevel="1" spans="1:17">
      <c r="A9" s="13">
        <f>IF(B9&lt;&gt;"",A8+1,"")</f>
        <v>4</v>
      </c>
      <c r="B9" s="24" t="s">
        <v>24</v>
      </c>
      <c r="C9" s="25"/>
      <c r="D9" s="26"/>
      <c r="E9" s="27"/>
      <c r="F9" s="26"/>
      <c r="G9" s="26"/>
      <c r="H9" s="28"/>
      <c r="I9" s="28"/>
      <c r="J9" s="26"/>
      <c r="K9" s="26"/>
      <c r="L9" s="55"/>
      <c r="M9" s="55"/>
      <c r="N9" s="55">
        <f t="shared" si="0"/>
        <v>0</v>
      </c>
      <c r="O9" s="55"/>
      <c r="P9" s="51" t="str">
        <f t="shared" si="1"/>
        <v/>
      </c>
      <c r="Q9" s="17"/>
    </row>
    <row r="10" s="4" customFormat="1" customHeight="1" spans="1:17">
      <c r="A10" s="29"/>
      <c r="B10" s="30" t="s">
        <v>25</v>
      </c>
      <c r="C10" s="31"/>
      <c r="D10" s="32"/>
      <c r="E10" s="33"/>
      <c r="F10" s="34"/>
      <c r="G10" s="34">
        <f>SUM(G6:G9)</f>
        <v>216362.25</v>
      </c>
      <c r="H10" s="35"/>
      <c r="I10" s="35">
        <f>SUM(I5:I9)</f>
        <v>19053.43</v>
      </c>
      <c r="J10" s="56"/>
      <c r="K10" s="57">
        <f>SUM(K6:K9)</f>
        <v>0</v>
      </c>
      <c r="L10" s="57"/>
      <c r="M10" s="57">
        <f>SUM(M6:M9)</f>
        <v>0</v>
      </c>
      <c r="N10" s="57"/>
      <c r="O10" s="57">
        <f t="shared" ref="O10:O22" si="2">K10+I10</f>
        <v>19053.43</v>
      </c>
      <c r="P10" s="58">
        <f t="shared" si="1"/>
        <v>0.0880626356954598</v>
      </c>
      <c r="Q10" s="62"/>
    </row>
    <row r="11" s="4" customFormat="1" customHeight="1" spans="1:17">
      <c r="A11" s="29"/>
      <c r="B11" s="36" t="s">
        <v>26</v>
      </c>
      <c r="C11" s="29"/>
      <c r="D11" s="31">
        <v>1.0351</v>
      </c>
      <c r="E11" s="33">
        <f>D11</f>
        <v>1.0351</v>
      </c>
      <c r="F11" s="37"/>
      <c r="G11" s="38">
        <f>G10*$D11</f>
        <v>223956.564975</v>
      </c>
      <c r="H11" s="35"/>
      <c r="I11" s="38">
        <f>I10*$D11</f>
        <v>19722.205393</v>
      </c>
      <c r="J11" s="56"/>
      <c r="K11" s="38">
        <f>K10*$D11</f>
        <v>0</v>
      </c>
      <c r="L11" s="57"/>
      <c r="M11" s="57">
        <f>SUM(M7:M10)</f>
        <v>0</v>
      </c>
      <c r="N11" s="57"/>
      <c r="O11" s="38">
        <f>O10*$D11</f>
        <v>19722.205393</v>
      </c>
      <c r="P11" s="58">
        <f t="shared" si="1"/>
        <v>0.0880626356954598</v>
      </c>
      <c r="Q11" s="38"/>
    </row>
    <row r="12" s="3" customFormat="1" ht="19.5" customHeight="1" collapsed="1" spans="1:17">
      <c r="A12" s="18"/>
      <c r="B12" s="19" t="s">
        <v>27</v>
      </c>
      <c r="C12" s="39"/>
      <c r="D12" s="18"/>
      <c r="E12" s="20"/>
      <c r="F12" s="21"/>
      <c r="G12" s="22"/>
      <c r="H12" s="23"/>
      <c r="I12" s="52"/>
      <c r="J12" s="21"/>
      <c r="K12" s="53"/>
      <c r="L12" s="53"/>
      <c r="M12" s="53"/>
      <c r="N12" s="53"/>
      <c r="O12" s="53"/>
      <c r="P12" s="54"/>
      <c r="Q12" s="63"/>
    </row>
    <row r="13" s="3" customFormat="1" hidden="1" customHeight="1" outlineLevel="1" spans="1:17">
      <c r="A13" s="13">
        <f>IF(B13&lt;&gt;"",A12+1,"")</f>
        <v>1</v>
      </c>
      <c r="B13" s="40" t="s">
        <v>28</v>
      </c>
      <c r="C13" s="13" t="s">
        <v>29</v>
      </c>
      <c r="D13" s="26"/>
      <c r="E13" s="27">
        <f t="shared" ref="E10:E22" si="3">D13</f>
        <v>0</v>
      </c>
      <c r="F13" s="26"/>
      <c r="G13" s="26">
        <f>ROUND(F13*$D13,2)</f>
        <v>0</v>
      </c>
      <c r="H13" s="28"/>
      <c r="I13" s="26">
        <f t="shared" ref="I13:I19" si="4">ROUND(H13*$D13,2)</f>
        <v>0</v>
      </c>
      <c r="J13" s="28"/>
      <c r="K13" s="26">
        <f>ROUND(J13*$D13,2)</f>
        <v>0</v>
      </c>
      <c r="L13" s="55"/>
      <c r="M13" s="26">
        <f>ROUND(L13*$D13,2)</f>
        <v>0</v>
      </c>
      <c r="N13" s="55">
        <f t="shared" ref="N13:N19" si="5">L13+H13</f>
        <v>0</v>
      </c>
      <c r="O13" s="55">
        <f t="shared" si="2"/>
        <v>0</v>
      </c>
      <c r="P13" s="51" t="str">
        <f t="shared" ref="P13:P21" si="6">IFERROR(O13/G13,"")</f>
        <v/>
      </c>
      <c r="Q13" s="64"/>
    </row>
    <row r="14" s="3" customFormat="1" hidden="1" customHeight="1" outlineLevel="1" spans="1:17">
      <c r="A14" s="13">
        <f t="shared" ref="A14:A19" si="7">IF(B14&lt;&gt;"",A13+1,"")</f>
        <v>2</v>
      </c>
      <c r="B14" s="40" t="s">
        <v>30</v>
      </c>
      <c r="C14" s="13" t="s">
        <v>29</v>
      </c>
      <c r="D14" s="26"/>
      <c r="E14" s="27">
        <f t="shared" si="3"/>
        <v>0</v>
      </c>
      <c r="F14" s="26"/>
      <c r="G14" s="26">
        <f t="shared" ref="G14:G19" si="8">ROUND(F14*$D14,2)</f>
        <v>0</v>
      </c>
      <c r="H14" s="28"/>
      <c r="I14" s="26">
        <f t="shared" si="4"/>
        <v>0</v>
      </c>
      <c r="J14" s="28"/>
      <c r="K14" s="26">
        <f t="shared" ref="K14:K19" si="9">ROUND(J14*$D14,2)</f>
        <v>0</v>
      </c>
      <c r="L14" s="55"/>
      <c r="M14" s="26">
        <f t="shared" ref="M14:M19" si="10">ROUND(L14*$D14,2)</f>
        <v>0</v>
      </c>
      <c r="N14" s="55">
        <f t="shared" si="5"/>
        <v>0</v>
      </c>
      <c r="O14" s="55">
        <f t="shared" si="2"/>
        <v>0</v>
      </c>
      <c r="P14" s="51" t="str">
        <f t="shared" si="6"/>
        <v/>
      </c>
      <c r="Q14" s="64"/>
    </row>
    <row r="15" s="3" customFormat="1" hidden="1" customHeight="1" outlineLevel="1" spans="1:17">
      <c r="A15" s="13">
        <f t="shared" si="7"/>
        <v>3</v>
      </c>
      <c r="B15" s="40" t="s">
        <v>31</v>
      </c>
      <c r="C15" s="13" t="s">
        <v>29</v>
      </c>
      <c r="D15" s="26"/>
      <c r="E15" s="27">
        <f t="shared" si="3"/>
        <v>0</v>
      </c>
      <c r="F15" s="26"/>
      <c r="G15" s="26">
        <f t="shared" si="8"/>
        <v>0</v>
      </c>
      <c r="H15" s="28"/>
      <c r="I15" s="26">
        <f t="shared" si="4"/>
        <v>0</v>
      </c>
      <c r="J15" s="28"/>
      <c r="K15" s="26">
        <f t="shared" si="9"/>
        <v>0</v>
      </c>
      <c r="L15" s="55"/>
      <c r="M15" s="26">
        <f t="shared" si="10"/>
        <v>0</v>
      </c>
      <c r="N15" s="55">
        <f t="shared" si="5"/>
        <v>0</v>
      </c>
      <c r="O15" s="55">
        <f t="shared" si="2"/>
        <v>0</v>
      </c>
      <c r="P15" s="51" t="str">
        <f t="shared" si="6"/>
        <v/>
      </c>
      <c r="Q15" s="64"/>
    </row>
    <row r="16" s="3" customFormat="1" hidden="1" customHeight="1" outlineLevel="1" spans="1:17">
      <c r="A16" s="13">
        <f t="shared" si="7"/>
        <v>4</v>
      </c>
      <c r="B16" s="40" t="s">
        <v>32</v>
      </c>
      <c r="C16" s="13" t="s">
        <v>29</v>
      </c>
      <c r="D16" s="26"/>
      <c r="E16" s="27">
        <f t="shared" si="3"/>
        <v>0</v>
      </c>
      <c r="F16" s="26"/>
      <c r="G16" s="26">
        <f t="shared" si="8"/>
        <v>0</v>
      </c>
      <c r="H16" s="28"/>
      <c r="I16" s="26">
        <f t="shared" si="4"/>
        <v>0</v>
      </c>
      <c r="J16" s="28"/>
      <c r="K16" s="26">
        <f t="shared" si="9"/>
        <v>0</v>
      </c>
      <c r="L16" s="55"/>
      <c r="M16" s="26">
        <f t="shared" si="10"/>
        <v>0</v>
      </c>
      <c r="N16" s="55">
        <f t="shared" si="5"/>
        <v>0</v>
      </c>
      <c r="O16" s="55">
        <f t="shared" si="2"/>
        <v>0</v>
      </c>
      <c r="P16" s="51" t="str">
        <f t="shared" si="6"/>
        <v/>
      </c>
      <c r="Q16" s="64"/>
    </row>
    <row r="17" s="3" customFormat="1" hidden="1" customHeight="1" outlineLevel="1" spans="1:17">
      <c r="A17" s="13">
        <f t="shared" si="7"/>
        <v>5</v>
      </c>
      <c r="B17" s="40" t="s">
        <v>33</v>
      </c>
      <c r="C17" s="13" t="s">
        <v>29</v>
      </c>
      <c r="D17" s="26"/>
      <c r="E17" s="27">
        <f t="shared" si="3"/>
        <v>0</v>
      </c>
      <c r="F17" s="26"/>
      <c r="G17" s="26">
        <f t="shared" si="8"/>
        <v>0</v>
      </c>
      <c r="H17" s="28"/>
      <c r="I17" s="26">
        <f t="shared" si="4"/>
        <v>0</v>
      </c>
      <c r="J17" s="28"/>
      <c r="K17" s="26">
        <f t="shared" si="9"/>
        <v>0</v>
      </c>
      <c r="L17" s="55"/>
      <c r="M17" s="26">
        <f t="shared" si="10"/>
        <v>0</v>
      </c>
      <c r="N17" s="55">
        <f t="shared" si="5"/>
        <v>0</v>
      </c>
      <c r="O17" s="55">
        <f t="shared" si="2"/>
        <v>0</v>
      </c>
      <c r="P17" s="51" t="str">
        <f t="shared" si="6"/>
        <v/>
      </c>
      <c r="Q17" s="64"/>
    </row>
    <row r="18" s="3" customFormat="1" hidden="1" customHeight="1" outlineLevel="1" spans="1:17">
      <c r="A18" s="13">
        <f t="shared" si="7"/>
        <v>6</v>
      </c>
      <c r="B18" s="40" t="s">
        <v>34</v>
      </c>
      <c r="C18" s="13" t="s">
        <v>29</v>
      </c>
      <c r="D18" s="26"/>
      <c r="E18" s="27">
        <f t="shared" si="3"/>
        <v>0</v>
      </c>
      <c r="F18" s="26"/>
      <c r="G18" s="26">
        <f t="shared" si="8"/>
        <v>0</v>
      </c>
      <c r="H18" s="28"/>
      <c r="I18" s="26">
        <f t="shared" si="4"/>
        <v>0</v>
      </c>
      <c r="J18" s="28"/>
      <c r="K18" s="26">
        <f t="shared" si="9"/>
        <v>0</v>
      </c>
      <c r="L18" s="55"/>
      <c r="M18" s="26">
        <f t="shared" si="10"/>
        <v>0</v>
      </c>
      <c r="N18" s="55">
        <f t="shared" si="5"/>
        <v>0</v>
      </c>
      <c r="O18" s="55">
        <f t="shared" si="2"/>
        <v>0</v>
      </c>
      <c r="P18" s="51" t="str">
        <f t="shared" si="6"/>
        <v/>
      </c>
      <c r="Q18" s="64"/>
    </row>
    <row r="19" s="3" customFormat="1" hidden="1" customHeight="1" outlineLevel="1" spans="1:17">
      <c r="A19" s="13">
        <f t="shared" si="7"/>
        <v>7</v>
      </c>
      <c r="B19" s="40" t="s">
        <v>35</v>
      </c>
      <c r="C19" s="13" t="s">
        <v>29</v>
      </c>
      <c r="D19" s="26"/>
      <c r="E19" s="27">
        <f t="shared" si="3"/>
        <v>0</v>
      </c>
      <c r="F19" s="26"/>
      <c r="G19" s="26">
        <f t="shared" si="8"/>
        <v>0</v>
      </c>
      <c r="H19" s="28"/>
      <c r="I19" s="26">
        <f t="shared" si="4"/>
        <v>0</v>
      </c>
      <c r="J19" s="28"/>
      <c r="K19" s="26">
        <f t="shared" si="9"/>
        <v>0</v>
      </c>
      <c r="L19" s="55"/>
      <c r="M19" s="26">
        <f t="shared" si="10"/>
        <v>0</v>
      </c>
      <c r="N19" s="55">
        <f t="shared" si="5"/>
        <v>0</v>
      </c>
      <c r="O19" s="55">
        <f t="shared" si="2"/>
        <v>0</v>
      </c>
      <c r="P19" s="51" t="str">
        <f t="shared" si="6"/>
        <v/>
      </c>
      <c r="Q19" s="64"/>
    </row>
    <row r="20" s="4" customFormat="1" customHeight="1" spans="1:17">
      <c r="A20" s="29"/>
      <c r="B20" s="30" t="s">
        <v>25</v>
      </c>
      <c r="C20" s="31"/>
      <c r="D20" s="32"/>
      <c r="E20" s="33"/>
      <c r="F20" s="34"/>
      <c r="G20" s="35">
        <f>SUM(G13:G19)</f>
        <v>0</v>
      </c>
      <c r="H20" s="35"/>
      <c r="I20" s="35">
        <f t="shared" ref="G20:K20" si="11">SUM(I13:I19)</f>
        <v>0</v>
      </c>
      <c r="J20" s="56"/>
      <c r="K20" s="57">
        <f t="shared" si="11"/>
        <v>0</v>
      </c>
      <c r="L20" s="57"/>
      <c r="M20" s="57">
        <f>SUM(M16:M19)</f>
        <v>0</v>
      </c>
      <c r="N20" s="57"/>
      <c r="O20" s="57">
        <f t="shared" si="2"/>
        <v>0</v>
      </c>
      <c r="P20" s="58" t="str">
        <f t="shared" si="6"/>
        <v/>
      </c>
      <c r="Q20" s="62"/>
    </row>
    <row r="21" s="4" customFormat="1" customHeight="1" spans="1:17">
      <c r="A21" s="29"/>
      <c r="B21" s="36" t="s">
        <v>26</v>
      </c>
      <c r="C21" s="29"/>
      <c r="D21" s="31">
        <v>1.0351</v>
      </c>
      <c r="E21" s="33"/>
      <c r="F21" s="37"/>
      <c r="G21" s="38">
        <f>G20*$D21</f>
        <v>0</v>
      </c>
      <c r="H21" s="35"/>
      <c r="I21" s="38">
        <f>I20*$D21</f>
        <v>0</v>
      </c>
      <c r="J21" s="56"/>
      <c r="K21" s="38">
        <f>K20*$D21</f>
        <v>0</v>
      </c>
      <c r="L21" s="57"/>
      <c r="M21" s="57">
        <f>SUM(M17:M20)</f>
        <v>0</v>
      </c>
      <c r="N21" s="57"/>
      <c r="O21" s="38">
        <f t="shared" si="2"/>
        <v>0</v>
      </c>
      <c r="P21" s="58" t="str">
        <f t="shared" si="6"/>
        <v/>
      </c>
      <c r="Q21" s="38"/>
    </row>
    <row r="22" s="3" customFormat="1" ht="19.5" customHeight="1" spans="1:17">
      <c r="A22" s="18"/>
      <c r="B22" s="19" t="s">
        <v>36</v>
      </c>
      <c r="C22" s="39"/>
      <c r="D22" s="18"/>
      <c r="E22" s="20"/>
      <c r="F22" s="21"/>
      <c r="G22" s="22"/>
      <c r="H22" s="23"/>
      <c r="I22" s="52"/>
      <c r="J22" s="21"/>
      <c r="K22" s="53"/>
      <c r="L22" s="53"/>
      <c r="M22" s="53"/>
      <c r="N22" s="53"/>
      <c r="O22" s="53"/>
      <c r="P22" s="54"/>
      <c r="Q22" s="63"/>
    </row>
    <row r="23" s="3" customFormat="1" customHeight="1" outlineLevel="1" spans="1:17">
      <c r="A23" s="13">
        <f>IF(B23&lt;&gt;"",A22+1,"")</f>
        <v>1</v>
      </c>
      <c r="B23" s="24" t="s">
        <v>37</v>
      </c>
      <c r="C23" s="25" t="s">
        <v>29</v>
      </c>
      <c r="D23" s="26">
        <v>0</v>
      </c>
      <c r="E23" s="27"/>
      <c r="F23" s="26"/>
      <c r="G23" s="26">
        <f t="shared" ref="G18:G29" si="12">ROUND(F23*$D23,2)</f>
        <v>0</v>
      </c>
      <c r="H23" s="28"/>
      <c r="I23" s="26">
        <f t="shared" ref="I23:I29" si="13">ROUND(H23*$D23,2)</f>
        <v>0</v>
      </c>
      <c r="J23" s="28"/>
      <c r="K23" s="26">
        <f t="shared" ref="K23:K29" si="14">ROUND(J23*$D23,2)</f>
        <v>0</v>
      </c>
      <c r="L23" s="55"/>
      <c r="M23" s="26">
        <f t="shared" ref="M23:M29" si="15">ROUND(L23*$D23,2)</f>
        <v>0</v>
      </c>
      <c r="N23" s="55">
        <f t="shared" ref="N23:N29" si="16">L23+H23</f>
        <v>0</v>
      </c>
      <c r="O23" s="26">
        <f t="shared" ref="O23:O29" si="17">ROUND(N23*$D23,2)</f>
        <v>0</v>
      </c>
      <c r="P23" s="51" t="str">
        <f t="shared" ref="P22:P31" si="18">IFERROR(O23/G23,"")</f>
        <v/>
      </c>
      <c r="Q23" s="64"/>
    </row>
    <row r="24" s="3" customFormat="1" customHeight="1" outlineLevel="1" spans="1:17">
      <c r="A24" s="13">
        <f t="shared" ref="A24:A29" si="19">IF(B24&lt;&gt;"",A23+1,"")</f>
        <v>2</v>
      </c>
      <c r="B24" s="24" t="s">
        <v>38</v>
      </c>
      <c r="C24" s="25" t="s">
        <v>29</v>
      </c>
      <c r="D24" s="26">
        <v>734032</v>
      </c>
      <c r="E24" s="27"/>
      <c r="F24" s="26">
        <v>1</v>
      </c>
      <c r="G24" s="26">
        <f t="shared" si="12"/>
        <v>734032</v>
      </c>
      <c r="H24" s="28"/>
      <c r="I24" s="26">
        <f t="shared" si="13"/>
        <v>0</v>
      </c>
      <c r="J24" s="28"/>
      <c r="K24" s="26">
        <f t="shared" si="14"/>
        <v>0</v>
      </c>
      <c r="L24" s="55"/>
      <c r="M24" s="26">
        <f t="shared" si="15"/>
        <v>0</v>
      </c>
      <c r="N24" s="55">
        <f t="shared" si="16"/>
        <v>0</v>
      </c>
      <c r="O24" s="26">
        <f t="shared" si="17"/>
        <v>0</v>
      </c>
      <c r="P24" s="51">
        <f t="shared" si="18"/>
        <v>0</v>
      </c>
      <c r="Q24" s="64"/>
    </row>
    <row r="25" s="3" customFormat="1" customHeight="1" outlineLevel="1" spans="1:17">
      <c r="A25" s="13">
        <f t="shared" si="19"/>
        <v>3</v>
      </c>
      <c r="B25" s="24" t="s">
        <v>39</v>
      </c>
      <c r="C25" s="25" t="s">
        <v>29</v>
      </c>
      <c r="D25" s="26">
        <v>2080593</v>
      </c>
      <c r="E25" s="27"/>
      <c r="F25" s="26">
        <v>1</v>
      </c>
      <c r="G25" s="26">
        <f t="shared" si="12"/>
        <v>2080593</v>
      </c>
      <c r="H25" s="28">
        <v>1</v>
      </c>
      <c r="I25" s="26">
        <f t="shared" si="13"/>
        <v>2080593</v>
      </c>
      <c r="J25" s="28"/>
      <c r="K25" s="26">
        <f t="shared" si="14"/>
        <v>0</v>
      </c>
      <c r="L25" s="55"/>
      <c r="M25" s="26">
        <f t="shared" si="15"/>
        <v>0</v>
      </c>
      <c r="N25" s="55">
        <f t="shared" si="16"/>
        <v>1</v>
      </c>
      <c r="O25" s="26">
        <f t="shared" si="17"/>
        <v>2080593</v>
      </c>
      <c r="P25" s="51">
        <f t="shared" si="18"/>
        <v>1</v>
      </c>
      <c r="Q25" s="64"/>
    </row>
    <row r="26" s="3" customFormat="1" customHeight="1" outlineLevel="1" spans="1:17">
      <c r="A26" s="13">
        <f t="shared" si="19"/>
        <v>4</v>
      </c>
      <c r="B26" s="24" t="s">
        <v>40</v>
      </c>
      <c r="C26" s="25" t="s">
        <v>29</v>
      </c>
      <c r="D26" s="26">
        <v>133525</v>
      </c>
      <c r="E26" s="27"/>
      <c r="F26" s="26">
        <v>1</v>
      </c>
      <c r="G26" s="26">
        <f t="shared" si="12"/>
        <v>133525</v>
      </c>
      <c r="H26" s="28"/>
      <c r="I26" s="26">
        <f t="shared" si="13"/>
        <v>0</v>
      </c>
      <c r="J26" s="28"/>
      <c r="K26" s="26">
        <f t="shared" si="14"/>
        <v>0</v>
      </c>
      <c r="L26" s="55"/>
      <c r="M26" s="26">
        <f t="shared" si="15"/>
        <v>0</v>
      </c>
      <c r="N26" s="55">
        <f t="shared" si="16"/>
        <v>0</v>
      </c>
      <c r="O26" s="26">
        <f t="shared" si="17"/>
        <v>0</v>
      </c>
      <c r="P26" s="51">
        <f t="shared" si="18"/>
        <v>0</v>
      </c>
      <c r="Q26" s="64"/>
    </row>
    <row r="27" s="3" customFormat="1" customHeight="1" outlineLevel="1" spans="1:17">
      <c r="A27" s="13">
        <f t="shared" si="19"/>
        <v>5</v>
      </c>
      <c r="B27" s="24" t="s">
        <v>41</v>
      </c>
      <c r="C27" s="25" t="s">
        <v>29</v>
      </c>
      <c r="D27" s="26">
        <v>380615</v>
      </c>
      <c r="E27" s="27"/>
      <c r="F27" s="26">
        <v>1</v>
      </c>
      <c r="G27" s="26">
        <f t="shared" si="12"/>
        <v>380615</v>
      </c>
      <c r="H27" s="28"/>
      <c r="I27" s="26">
        <f t="shared" si="13"/>
        <v>0</v>
      </c>
      <c r="J27" s="28"/>
      <c r="K27" s="26">
        <f t="shared" si="14"/>
        <v>0</v>
      </c>
      <c r="L27" s="55"/>
      <c r="M27" s="26">
        <f t="shared" si="15"/>
        <v>0</v>
      </c>
      <c r="N27" s="55">
        <f t="shared" si="16"/>
        <v>0</v>
      </c>
      <c r="O27" s="26">
        <f t="shared" si="17"/>
        <v>0</v>
      </c>
      <c r="P27" s="51">
        <f t="shared" si="18"/>
        <v>0</v>
      </c>
      <c r="Q27" s="64"/>
    </row>
    <row r="28" s="3" customFormat="1" customHeight="1" outlineLevel="1" spans="1:17">
      <c r="A28" s="13">
        <f t="shared" si="19"/>
        <v>6</v>
      </c>
      <c r="B28" s="24" t="s">
        <v>42</v>
      </c>
      <c r="C28" s="25" t="s">
        <v>29</v>
      </c>
      <c r="D28" s="26">
        <v>196830</v>
      </c>
      <c r="E28" s="27"/>
      <c r="F28" s="26">
        <v>1</v>
      </c>
      <c r="G28" s="26">
        <f t="shared" si="12"/>
        <v>196830</v>
      </c>
      <c r="H28" s="28">
        <v>0.7</v>
      </c>
      <c r="I28" s="26">
        <f t="shared" si="13"/>
        <v>137781</v>
      </c>
      <c r="J28" s="28"/>
      <c r="K28" s="26">
        <f t="shared" si="14"/>
        <v>0</v>
      </c>
      <c r="L28" s="55"/>
      <c r="M28" s="26">
        <f t="shared" si="15"/>
        <v>0</v>
      </c>
      <c r="N28" s="55">
        <f t="shared" si="16"/>
        <v>0.7</v>
      </c>
      <c r="O28" s="26">
        <f t="shared" si="17"/>
        <v>137781</v>
      </c>
      <c r="P28" s="51">
        <f t="shared" si="18"/>
        <v>0.7</v>
      </c>
      <c r="Q28" s="64"/>
    </row>
    <row r="29" s="3" customFormat="1" customHeight="1" outlineLevel="1" spans="1:17">
      <c r="A29" s="13">
        <f t="shared" si="19"/>
        <v>7</v>
      </c>
      <c r="B29" s="24" t="s">
        <v>43</v>
      </c>
      <c r="C29" s="25" t="s">
        <v>29</v>
      </c>
      <c r="D29" s="26">
        <v>319316</v>
      </c>
      <c r="E29" s="27"/>
      <c r="F29" s="26">
        <v>1</v>
      </c>
      <c r="G29" s="26">
        <f t="shared" si="12"/>
        <v>319316</v>
      </c>
      <c r="H29" s="28"/>
      <c r="I29" s="26">
        <f t="shared" si="13"/>
        <v>0</v>
      </c>
      <c r="J29" s="28"/>
      <c r="K29" s="26">
        <f t="shared" si="14"/>
        <v>0</v>
      </c>
      <c r="L29" s="55"/>
      <c r="M29" s="26">
        <f t="shared" si="15"/>
        <v>0</v>
      </c>
      <c r="N29" s="55">
        <f t="shared" si="16"/>
        <v>0</v>
      </c>
      <c r="O29" s="26">
        <f t="shared" si="17"/>
        <v>0</v>
      </c>
      <c r="P29" s="51">
        <f t="shared" si="18"/>
        <v>0</v>
      </c>
      <c r="Q29" s="64"/>
    </row>
    <row r="30" s="4" customFormat="1" customHeight="1" spans="1:17">
      <c r="A30" s="29"/>
      <c r="B30" s="30" t="s">
        <v>25</v>
      </c>
      <c r="C30" s="31"/>
      <c r="D30" s="32"/>
      <c r="E30" s="33"/>
      <c r="F30" s="34"/>
      <c r="G30" s="34">
        <f>SUM(G23:G29)</f>
        <v>3844911</v>
      </c>
      <c r="H30" s="35"/>
      <c r="I30" s="35">
        <f>SUM(I25:I29)</f>
        <v>2218374</v>
      </c>
      <c r="J30" s="56"/>
      <c r="K30" s="57">
        <f>SUM(K25:K29)</f>
        <v>0</v>
      </c>
      <c r="L30" s="57"/>
      <c r="M30" s="57">
        <f>SUM(M26:M29)</f>
        <v>0</v>
      </c>
      <c r="N30" s="57"/>
      <c r="O30" s="57">
        <f>K30+I30</f>
        <v>2218374</v>
      </c>
      <c r="P30" s="58">
        <f t="shared" si="18"/>
        <v>0.576963680043569</v>
      </c>
      <c r="Q30" s="62"/>
    </row>
    <row r="31" s="4" customFormat="1" customHeight="1" spans="1:17">
      <c r="A31" s="29"/>
      <c r="B31" s="36" t="s">
        <v>26</v>
      </c>
      <c r="C31" s="29"/>
      <c r="D31" s="31">
        <v>1.0351</v>
      </c>
      <c r="E31" s="33"/>
      <c r="F31" s="37"/>
      <c r="G31" s="38">
        <f>G30*$D31</f>
        <v>3979867.3761</v>
      </c>
      <c r="H31" s="35"/>
      <c r="I31" s="38">
        <f>I30*$D31</f>
        <v>2296238.9274</v>
      </c>
      <c r="J31" s="56"/>
      <c r="K31" s="38">
        <f>K30*$D31</f>
        <v>0</v>
      </c>
      <c r="L31" s="57"/>
      <c r="M31" s="57">
        <f>SUM(M27:M30)</f>
        <v>0</v>
      </c>
      <c r="N31" s="57"/>
      <c r="O31" s="38">
        <f>O30*$D31</f>
        <v>2296238.9274</v>
      </c>
      <c r="P31" s="58">
        <f t="shared" si="18"/>
        <v>0.576963680043569</v>
      </c>
      <c r="Q31" s="38"/>
    </row>
    <row r="32" s="5" customFormat="1" customHeight="1" spans="1:17">
      <c r="A32" s="41"/>
      <c r="B32" s="42" t="s">
        <v>44</v>
      </c>
      <c r="C32" s="41"/>
      <c r="D32" s="43"/>
      <c r="E32" s="41"/>
      <c r="F32" s="44"/>
      <c r="G32" s="45">
        <f t="shared" ref="G32:K32" si="20">+G31+G21+G11</f>
        <v>4203823.941075</v>
      </c>
      <c r="H32" s="46"/>
      <c r="I32" s="45">
        <f t="shared" si="20"/>
        <v>2315961.132793</v>
      </c>
      <c r="J32" s="59"/>
      <c r="K32" s="45">
        <f t="shared" si="20"/>
        <v>0</v>
      </c>
      <c r="L32" s="59"/>
      <c r="M32" s="45">
        <f>+M31+M21+M11</f>
        <v>0</v>
      </c>
      <c r="N32" s="60"/>
      <c r="O32" s="45">
        <f>+O31+O21+O11</f>
        <v>2315961.132793</v>
      </c>
      <c r="P32" s="61">
        <f>O32/G32</f>
        <v>0.550917727587032</v>
      </c>
      <c r="Q32" s="60"/>
    </row>
  </sheetData>
  <mergeCells count="15">
    <mergeCell ref="A1:Q1"/>
    <mergeCell ref="A2:K2"/>
    <mergeCell ref="L2:M2"/>
    <mergeCell ref="N2:O2"/>
    <mergeCell ref="F3:G3"/>
    <mergeCell ref="H3:I3"/>
    <mergeCell ref="J3:K3"/>
    <mergeCell ref="L3:M3"/>
    <mergeCell ref="N3:O3"/>
    <mergeCell ref="A3:A4"/>
    <mergeCell ref="B3:B4"/>
    <mergeCell ref="C3:C4"/>
    <mergeCell ref="D3:D4"/>
    <mergeCell ref="E3:E4"/>
    <mergeCell ref="Q3:Q4"/>
  </mergeCells>
  <printOptions horizontalCentered="1" verticalCentered="1"/>
  <pageMargins left="0.751388888888889" right="0.751388888888889" top="1" bottom="1" header="0.5" footer="0.5"/>
  <pageSetup paperSize="9" scale="80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workbookViewId="0">
      <selection activeCell="R41" sqref="R41"/>
    </sheetView>
  </sheetViews>
  <sheetFormatPr defaultColWidth="8.89166666666667" defaultRowHeight="13.5"/>
  <cols>
    <col min="1" max="16384" width="8.89166666666667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汇总表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ningmeng990929</dc:creator>
  <cp:lastModifiedBy>柳羲</cp:lastModifiedBy>
  <dcterms:created xsi:type="dcterms:W3CDTF">2022-03-16T06:32:00Z</dcterms:created>
  <dcterms:modified xsi:type="dcterms:W3CDTF">2022-08-09T07:55:58Z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F358FBA3BFFA463B8A4BF88A69DC61B3</vt:lpwstr>
  </property>
  <property fmtid="{D5CDD505-2E9C-101B-9397-08002B2CF9AE}" pid="3" name="KSOProductBuildVer">
    <vt:lpwstr>2052-10.1.0.7698</vt:lpwstr>
  </property>
  <property fmtid="{D5CDD505-2E9C-101B-9397-08002B2CF9AE}" pid="4" name="KSOTemplateUUID">
    <vt:lpwstr>v1.0_mb_I5CuU3LxEvABQpCBDqCNzA==</vt:lpwstr>
  </property>
</Properties>
</file>