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210" windowHeight="6555"/>
  </bookViews>
  <sheets>
    <sheet name="工程试验台账" sheetId="20" r:id="rId1"/>
  </sheets>
  <definedNames>
    <definedName name="_xlnm._FilterDatabase" localSheetId="0" hidden="1">工程试验台账!$A$1:$U$24</definedName>
    <definedName name="_xlnm.Print_Area" localSheetId="0">工程试验台账!$A$1:$U$24</definedName>
  </definedNames>
  <calcPr calcId="144525" concurrentCalc="0"/>
</workbook>
</file>

<file path=xl/sharedStrings.xml><?xml version="1.0" encoding="utf-8"?>
<sst xmlns="http://schemas.openxmlformats.org/spreadsheetml/2006/main" count="115">
  <si>
    <r>
      <rPr>
        <sz val="10"/>
        <color rgb="FF000000"/>
        <rFont val="黑体"/>
        <charset val="134"/>
      </rPr>
      <t xml:space="preserve">YJDJ/JL4.5.14-08                                                              </t>
    </r>
    <r>
      <rPr>
        <sz val="22"/>
        <color rgb="FF000000"/>
        <rFont val="黑体"/>
        <charset val="134"/>
      </rPr>
      <t xml:space="preserve"> </t>
    </r>
    <r>
      <rPr>
        <b/>
        <sz val="22"/>
        <color rgb="FF000000"/>
        <rFont val="黑体"/>
        <charset val="134"/>
      </rPr>
      <t xml:space="preserve">工程试验台账 </t>
    </r>
    <r>
      <rPr>
        <b/>
        <sz val="10"/>
        <color rgb="FF000000"/>
        <rFont val="黑体"/>
        <charset val="134"/>
      </rPr>
      <t xml:space="preserve">       </t>
    </r>
    <r>
      <rPr>
        <sz val="10"/>
        <color rgb="FF000000"/>
        <rFont val="黑体"/>
        <charset val="134"/>
      </rPr>
      <t xml:space="preserve">                                                    共（）页第（）页</t>
    </r>
  </si>
  <si>
    <t>检测数量统计</t>
  </si>
  <si>
    <t>土</t>
  </si>
  <si>
    <t>粗集料</t>
  </si>
  <si>
    <t>细集料</t>
  </si>
  <si>
    <t>矿粉</t>
  </si>
  <si>
    <t>岩石</t>
  </si>
  <si>
    <t>水泥</t>
  </si>
  <si>
    <t>水泥混凝土</t>
  </si>
  <si>
    <t>砂浆</t>
  </si>
  <si>
    <t>水</t>
  </si>
  <si>
    <t>外加剂</t>
  </si>
  <si>
    <t>掺和料</t>
  </si>
  <si>
    <t>无机结合料稳定材料</t>
  </si>
  <si>
    <t>沥青</t>
  </si>
  <si>
    <t>沥青混合料</t>
  </si>
  <si>
    <t>钢筋</t>
  </si>
  <si>
    <t>路基路面</t>
  </si>
  <si>
    <t>混凝土结构</t>
  </si>
  <si>
    <t>地基</t>
  </si>
  <si>
    <t>已完成数量</t>
  </si>
  <si>
    <t>未完成数量</t>
  </si>
  <si>
    <t>序号</t>
  </si>
  <si>
    <t>委托日期</t>
  </si>
  <si>
    <t>委托编号</t>
  </si>
  <si>
    <t>任务编号</t>
  </si>
  <si>
    <t>样品名称</t>
  </si>
  <si>
    <t>规格型号</t>
  </si>
  <si>
    <t>样品编号</t>
  </si>
  <si>
    <t>报告编号</t>
  </si>
  <si>
    <t>检验检测项目</t>
  </si>
  <si>
    <t>委托单位/工程名称</t>
  </si>
  <si>
    <t>工程部位/取样地点</t>
  </si>
  <si>
    <t>监理单位</t>
  </si>
  <si>
    <t>委托/见证</t>
  </si>
  <si>
    <t>产地或生产厂名</t>
  </si>
  <si>
    <t>检测状态</t>
  </si>
  <si>
    <t>JQWT200907-1</t>
  </si>
  <si>
    <t>JQRW200907-1</t>
  </si>
  <si>
    <t>HPB300ф10</t>
  </si>
  <si>
    <t>JQYP-20GJJ001</t>
  </si>
  <si>
    <t>JQBG-20GJJ001</t>
  </si>
  <si>
    <t>屈服强度、抗拉强度、伸长率、弯曲</t>
  </si>
  <si>
    <t>中铁X局集团有限公司/XX县G220公路框架涵改建工程</t>
  </si>
  <si>
    <t>框架结构，桩基</t>
  </si>
  <si>
    <t>XX华路建设咨询监理有限公司</t>
  </si>
  <si>
    <t>稻壳1</t>
  </si>
  <si>
    <t>已完成</t>
  </si>
  <si>
    <t>JQWT200907-2</t>
  </si>
  <si>
    <t>JQRW200907-2</t>
  </si>
  <si>
    <t>HRB400EФ16</t>
  </si>
  <si>
    <t>JQYP-20GJJ002</t>
  </si>
  <si>
    <t>JQBG-20GJJ002</t>
  </si>
  <si>
    <t>稻壳2</t>
  </si>
  <si>
    <t>JQWT200907-3</t>
  </si>
  <si>
    <t>JQRW200907-3</t>
  </si>
  <si>
    <t>HRB400EФ25</t>
  </si>
  <si>
    <t>JQYP-20GJJ003</t>
  </si>
  <si>
    <t>JQBG-20GJJ003</t>
  </si>
  <si>
    <t>稻壳3</t>
  </si>
  <si>
    <t>JQWT200907-4</t>
  </si>
  <si>
    <t>JQRW200907-4</t>
  </si>
  <si>
    <t>HRB400EФ28</t>
  </si>
  <si>
    <t>JQYP-20GJJ004</t>
  </si>
  <si>
    <t>JQBG-20GJJ004</t>
  </si>
  <si>
    <t>稻壳4</t>
  </si>
  <si>
    <t>JQWT200907-5</t>
  </si>
  <si>
    <t>JQRW200907-5</t>
  </si>
  <si>
    <t>HRB400EФ25机械连接</t>
  </si>
  <si>
    <t>JQYP-20GJJ005</t>
  </si>
  <si>
    <t>JQBG-20GJJ005</t>
  </si>
  <si>
    <t>抗拉强度</t>
  </si>
  <si>
    <t>框架主体</t>
  </si>
  <si>
    <t>稻壳5</t>
  </si>
  <si>
    <t>JQWT200907-6</t>
  </si>
  <si>
    <t>JQRW200907-6</t>
  </si>
  <si>
    <t>HRB400EФ28机械连接</t>
  </si>
  <si>
    <t>JQYP-20GJJ006</t>
  </si>
  <si>
    <t>JQBG-20GJJ006</t>
  </si>
  <si>
    <t>稻壳6</t>
  </si>
  <si>
    <t>JQWT200909-1</t>
  </si>
  <si>
    <t>JQRW200909-1</t>
  </si>
  <si>
    <t>C30芯样</t>
  </si>
  <si>
    <t>JQYP-20JGT001</t>
  </si>
  <si>
    <t>JQBG-20JGT001</t>
  </si>
  <si>
    <t>砼强度</t>
  </si>
  <si>
    <t>XXXX建设工程有限公司/石坑安置地道路工程</t>
  </si>
  <si>
    <t>道路K001-K060-K096</t>
  </si>
  <si>
    <t>XX中科建设监理有限公司</t>
  </si>
  <si>
    <t>稻壳7</t>
  </si>
  <si>
    <t>试验中</t>
  </si>
  <si>
    <t>JQWT200909-2</t>
  </si>
  <si>
    <t>JQRW200909-2</t>
  </si>
  <si>
    <t>/</t>
  </si>
  <si>
    <t>JQBG-20DJJ001</t>
  </si>
  <si>
    <t>地基承载力</t>
  </si>
  <si>
    <t>XX市交通公路工程建设有限公司/XX布里桥</t>
  </si>
  <si>
    <t>桥墩基础</t>
  </si>
  <si>
    <t>稻壳8</t>
  </si>
  <si>
    <t>JQWT200909-3</t>
  </si>
  <si>
    <t>JQRW200909-3</t>
  </si>
  <si>
    <t>C50</t>
  </si>
  <si>
    <t>JQYP-20TYH001</t>
  </si>
  <si>
    <t>JQBG-20TYH001</t>
  </si>
  <si>
    <t>抗压强度</t>
  </si>
  <si>
    <t>XXXX构件有限公司/XX市新型城镇化建设工程XX新区区间路工程</t>
  </si>
  <si>
    <t>杨港桥（16M空心板）左2-11</t>
  </si>
  <si>
    <t>XX省XX工程建设监理有限公司</t>
  </si>
  <si>
    <t>稻壳9</t>
  </si>
  <si>
    <t>JQWT200909-4</t>
  </si>
  <si>
    <t>JQRW200909-4</t>
  </si>
  <si>
    <t>JQYP-20TYH002</t>
  </si>
  <si>
    <t>JQBG-20TYH002</t>
  </si>
  <si>
    <t>杨港桥（16M空心板）右2-11</t>
  </si>
  <si>
    <t>稻壳10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</si>
</sst>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黑体"/>
      <charset val="134"/>
      <scheme val="minor"/>
    </font>
    <font>
      <sz val="11"/>
      <color theme="1"/>
      <name val="黑体"/>
      <charset val="134"/>
    </font>
    <font>
      <sz val="10"/>
      <color theme="1"/>
      <name val="黑体"/>
      <charset val="134"/>
    </font>
    <font>
      <sz val="10"/>
      <color rgb="FF000000"/>
      <name val="黑体"/>
      <charset val="134"/>
    </font>
    <font>
      <b/>
      <sz val="9"/>
      <color theme="0"/>
      <name val="黑体"/>
      <charset val="134"/>
    </font>
    <font>
      <sz val="9"/>
      <color theme="0"/>
      <name val="黑体"/>
      <charset val="134"/>
    </font>
    <font>
      <sz val="9"/>
      <color rgb="FF000000"/>
      <name val="黑体"/>
      <charset val="134"/>
    </font>
    <font>
      <sz val="9"/>
      <color theme="1"/>
      <name val="黑体"/>
      <charset val="134"/>
    </font>
    <font>
      <b/>
      <sz val="11"/>
      <color rgb="FF3F3F3F"/>
      <name val="黑体"/>
      <charset val="0"/>
      <scheme val="minor"/>
    </font>
    <font>
      <sz val="11"/>
      <color rgb="FFFF0000"/>
      <name val="黑体"/>
      <charset val="0"/>
      <scheme val="minor"/>
    </font>
    <font>
      <b/>
      <sz val="11"/>
      <color theme="3"/>
      <name val="黑体"/>
      <charset val="134"/>
      <scheme val="minor"/>
    </font>
    <font>
      <u/>
      <sz val="11"/>
      <color rgb="FF800080"/>
      <name val="黑体"/>
      <charset val="0"/>
      <scheme val="minor"/>
    </font>
    <font>
      <sz val="11"/>
      <color rgb="FF9C0006"/>
      <name val="黑体"/>
      <charset val="0"/>
      <scheme val="minor"/>
    </font>
    <font>
      <sz val="11"/>
      <color rgb="FFFA7D00"/>
      <name val="黑体"/>
      <charset val="0"/>
      <scheme val="minor"/>
    </font>
    <font>
      <b/>
      <sz val="15"/>
      <color theme="3"/>
      <name val="黑体"/>
      <charset val="134"/>
      <scheme val="minor"/>
    </font>
    <font>
      <b/>
      <sz val="11"/>
      <color rgb="FFFA7D00"/>
      <name val="黑体"/>
      <charset val="0"/>
      <scheme val="minor"/>
    </font>
    <font>
      <b/>
      <sz val="18"/>
      <color theme="3"/>
      <name val="黑体"/>
      <charset val="134"/>
      <scheme val="minor"/>
    </font>
    <font>
      <sz val="11"/>
      <color rgb="FF3F3F76"/>
      <name val="黑体"/>
      <charset val="0"/>
      <scheme val="minor"/>
    </font>
    <font>
      <b/>
      <sz val="11"/>
      <color theme="1"/>
      <name val="黑体"/>
      <charset val="0"/>
      <scheme val="minor"/>
    </font>
    <font>
      <b/>
      <sz val="13"/>
      <color theme="3"/>
      <name val="黑体"/>
      <charset val="134"/>
      <scheme val="minor"/>
    </font>
    <font>
      <sz val="11"/>
      <color theme="1"/>
      <name val="黑体"/>
      <charset val="0"/>
      <scheme val="minor"/>
    </font>
    <font>
      <sz val="12"/>
      <name val="宋体"/>
      <charset val="134"/>
    </font>
    <font>
      <sz val="11"/>
      <color theme="0"/>
      <name val="黑体"/>
      <charset val="0"/>
      <scheme val="minor"/>
    </font>
    <font>
      <sz val="11"/>
      <color rgb="FF006100"/>
      <name val="黑体"/>
      <charset val="0"/>
      <scheme val="minor"/>
    </font>
    <font>
      <u/>
      <sz val="11"/>
      <color rgb="FF0000FF"/>
      <name val="黑体"/>
      <charset val="0"/>
      <scheme val="minor"/>
    </font>
    <font>
      <b/>
      <sz val="11"/>
      <color rgb="FFFFFFFF"/>
      <name val="黑体"/>
      <charset val="0"/>
      <scheme val="minor"/>
    </font>
    <font>
      <i/>
      <sz val="11"/>
      <color rgb="FF7F7F7F"/>
      <name val="黑体"/>
      <charset val="0"/>
      <scheme val="minor"/>
    </font>
    <font>
      <sz val="11"/>
      <color rgb="FF9C6500"/>
      <name val="黑体"/>
      <charset val="0"/>
      <scheme val="minor"/>
    </font>
    <font>
      <sz val="22"/>
      <color rgb="FF000000"/>
      <name val="黑体"/>
      <charset val="134"/>
    </font>
    <font>
      <b/>
      <sz val="22"/>
      <color rgb="FF000000"/>
      <name val="黑体"/>
      <charset val="134"/>
    </font>
    <font>
      <b/>
      <sz val="10"/>
      <color rgb="FF00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/>
      <right style="thin">
        <color theme="0" tint="-0.25"/>
      </right>
      <top/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/>
      <bottom style="thin">
        <color theme="0" tint="-0.25"/>
      </bottom>
      <diagonal/>
    </border>
    <border>
      <left style="thin">
        <color theme="0" tint="-0.25"/>
      </left>
      <right/>
      <top/>
      <bottom style="thin">
        <color theme="0" tint="-0.25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6" borderId="9" applyNumberFormat="0" applyFont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8" fillId="4" borderId="5" applyNumberFormat="0" applyAlignment="0" applyProtection="0">
      <alignment vertical="center"/>
    </xf>
    <xf numFmtId="0" fontId="15" fillId="4" borderId="8" applyNumberFormat="0" applyAlignment="0" applyProtection="0">
      <alignment vertical="center"/>
    </xf>
    <xf numFmtId="0" fontId="25" fillId="18" borderId="12" applyNumberForma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1" fillId="0" borderId="0">
      <alignment vertical="center"/>
    </xf>
    <xf numFmtId="0" fontId="27" fillId="2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0" borderId="0"/>
  </cellStyleXfs>
  <cellXfs count="23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>
      <alignment vertical="center"/>
    </xf>
    <xf numFmtId="0" fontId="3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4" fontId="4" fillId="2" borderId="3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4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16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S505水泥混凝土抗压试验台帐" xfId="50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聚合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Concourse">
      <a:majorFont>
        <a:latin typeface="Lucida Sans Unicode"/>
        <a:ea typeface=""/>
        <a:cs typeface=""/>
        <a:font script="Jpan" typeface="ＭＳ Ｐゴシック"/>
        <a:font script="Hang" typeface="맑은 고딕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Uigh" typeface="Microsoft Uighur"/>
        <a:font script="Geor" typeface="Sylfaen"/>
      </a:majorFont>
      <a:minorFont>
        <a:latin typeface="Lucida Sans Unicode"/>
        <a:ea typeface=""/>
        <a:cs typeface=""/>
        <a:font script="Jpan" typeface="ＭＳ Ｐゴシック"/>
        <a:font script="Hang" typeface="맑은 고딕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Uigh" typeface="Microsoft Uighur"/>
        <a:font script="Geor" typeface="Sylfaen"/>
      </a:minorFont>
    </a:fontScheme>
    <a:fmtScheme name="Concours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55000" cap="flat" cmpd="thickThin" algn="ctr">
          <a:solidFill>
            <a:schemeClr val="phClr"/>
          </a:solidFill>
          <a:prstDash val="solid"/>
        </a:ln>
        <a:ln w="63500" cap="flat" cmpd="thickThin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55000"/>
                <a:satMod val="300000"/>
              </a:schemeClr>
            </a:gs>
            <a:gs pos="40000">
              <a:schemeClr val="phClr">
                <a:tint val="65000"/>
                <a:satMod val="300000"/>
              </a:schemeClr>
            </a:gs>
            <a:gs pos="100000">
              <a:schemeClr val="phClr">
                <a:shade val="65000"/>
                <a:satMod val="300000"/>
              </a:schemeClr>
            </a:gs>
          </a:gsLst>
          <a:path path="circle">
            <a:fillToRect l="65000" b="98000"/>
          </a:path>
        </a:gradFill>
        <a:blipFill>
          <a:blip xmlns:r="http://schemas.openxmlformats.org/officeDocument/2006/relationships" r:embed="rId1">
            <a:duotone>
              <a:schemeClr val="phClr">
                <a:shade val="60000"/>
                <a:satMod val="110000"/>
              </a:schemeClr>
              <a:schemeClr val="phClr">
                <a:tint val="95000"/>
              </a:schemeClr>
            </a:duotone>
          </a:blip>
          <a:tile tx="0" ty="0" sx="50000" sy="50000" flip="none" algn="tl"/>
        </a:blip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4"/>
  <sheetViews>
    <sheetView showGridLines="0" tabSelected="1" zoomScale="85" zoomScaleNormal="85" workbookViewId="0">
      <pane ySplit="5" topLeftCell="A6" activePane="bottomLeft" state="frozen"/>
      <selection/>
      <selection pane="bottomLeft" activeCell="F18" sqref="F18"/>
    </sheetView>
  </sheetViews>
  <sheetFormatPr defaultColWidth="9" defaultRowHeight="13.5"/>
  <cols>
    <col min="1" max="1" width="5" style="2" customWidth="1"/>
    <col min="2" max="21" width="9.625" style="3" customWidth="1"/>
    <col min="22" max="16384" width="9" style="4"/>
  </cols>
  <sheetData>
    <row r="1" ht="42" customHeight="1" spans="1:21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24.95" customHeight="1" spans="1:21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6" t="s">
        <v>20</v>
      </c>
      <c r="U2" s="6" t="s">
        <v>21</v>
      </c>
    </row>
    <row r="3" ht="24.95" customHeight="1" spans="1:21">
      <c r="A3" s="6"/>
      <c r="B3" s="6">
        <f>COUNTIF($E$6:$E$1546,"土")</f>
        <v>0</v>
      </c>
      <c r="C3" s="6">
        <f>COUNTIF($E$6:$E$1546,"粗集料")</f>
        <v>0</v>
      </c>
      <c r="D3" s="6">
        <f>COUNTIF($E$6:$E$1546,"细集料")</f>
        <v>0</v>
      </c>
      <c r="E3" s="6">
        <f>COUNTIF($E$6:$E$1546,"矿粉")</f>
        <v>0</v>
      </c>
      <c r="F3" s="6">
        <f>COUNTIF($E$6:$E$1546,"岩石")</f>
        <v>0</v>
      </c>
      <c r="G3" s="6">
        <f>COUNTIF($E$6:$E$1546,"水泥")</f>
        <v>0</v>
      </c>
      <c r="H3" s="6">
        <f>COUNTIF($E$6:$E$1546,"水泥混凝土")</f>
        <v>2</v>
      </c>
      <c r="I3" s="6">
        <f>COUNTIF($E$6:$E$1546,"砂浆")</f>
        <v>0</v>
      </c>
      <c r="J3" s="6">
        <f>COUNTIF($E$6:$E$1546,"水")</f>
        <v>0</v>
      </c>
      <c r="K3" s="6">
        <f>COUNTIF($E$6:$E$1546,"外加剂")</f>
        <v>0</v>
      </c>
      <c r="L3" s="6">
        <f>COUNTIF($E$6:$E$1546,"掺和料")</f>
        <v>0</v>
      </c>
      <c r="M3" s="6">
        <f>COUNTIF($E$6:$E$1546,"无机结合料稳定材料")</f>
        <v>0</v>
      </c>
      <c r="N3" s="6">
        <f>COUNTIF($E$6:$E$1546,"沥青")</f>
        <v>0</v>
      </c>
      <c r="O3" s="6">
        <f>COUNTIF($E$6:$E$1546,"沥青混合料")</f>
        <v>0</v>
      </c>
      <c r="P3" s="6">
        <f>COUNTIF($E$6:$E$1546,"钢筋")</f>
        <v>6</v>
      </c>
      <c r="Q3" s="6">
        <f>COUNTIF($E$6:$E$1546,"路基路面")</f>
        <v>0</v>
      </c>
      <c r="R3" s="6">
        <f>COUNTIF($E$6:$E$1546,"混凝土结构")</f>
        <v>1</v>
      </c>
      <c r="S3" s="6">
        <f>COUNTIF($E$6:$E$1546,"地基")</f>
        <v>1</v>
      </c>
      <c r="T3" s="6">
        <f>COUNTIF(U:U,"已完成")</f>
        <v>6</v>
      </c>
      <c r="U3" s="6">
        <f>COUNTIF(C:C,"*JQWT*")-COUNTIF(U6:U24,"已完成")</f>
        <v>4</v>
      </c>
    </row>
    <row r="4" s="1" customFormat="1" ht="10" customHeight="1" spans="1:2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ht="30" customHeight="1" spans="1:21">
      <c r="A5" s="9" t="s">
        <v>22</v>
      </c>
      <c r="B5" s="10" t="s">
        <v>23</v>
      </c>
      <c r="C5" s="11" t="s">
        <v>24</v>
      </c>
      <c r="D5" s="10" t="s">
        <v>25</v>
      </c>
      <c r="E5" s="10" t="s">
        <v>26</v>
      </c>
      <c r="F5" s="10" t="s">
        <v>27</v>
      </c>
      <c r="G5" s="10" t="s">
        <v>28</v>
      </c>
      <c r="H5" s="10" t="s">
        <v>29</v>
      </c>
      <c r="I5" s="10" t="s">
        <v>30</v>
      </c>
      <c r="J5" s="10"/>
      <c r="K5" s="10" t="s">
        <v>31</v>
      </c>
      <c r="L5" s="10"/>
      <c r="M5" s="10"/>
      <c r="N5" s="10" t="s">
        <v>32</v>
      </c>
      <c r="O5" s="10"/>
      <c r="P5" s="10" t="s">
        <v>33</v>
      </c>
      <c r="Q5" s="10"/>
      <c r="R5" s="10" t="s">
        <v>34</v>
      </c>
      <c r="S5" s="10" t="s">
        <v>35</v>
      </c>
      <c r="T5" s="19"/>
      <c r="U5" s="20" t="s">
        <v>36</v>
      </c>
    </row>
    <row r="6" ht="30" customHeight="1" spans="1:21">
      <c r="A6" s="12">
        <v>1</v>
      </c>
      <c r="B6" s="13">
        <v>44113</v>
      </c>
      <c r="C6" s="14" t="s">
        <v>37</v>
      </c>
      <c r="D6" s="14" t="s">
        <v>38</v>
      </c>
      <c r="E6" s="14" t="s">
        <v>16</v>
      </c>
      <c r="F6" s="14" t="s">
        <v>39</v>
      </c>
      <c r="G6" s="14" t="s">
        <v>40</v>
      </c>
      <c r="H6" s="14" t="s">
        <v>41</v>
      </c>
      <c r="I6" s="14" t="s">
        <v>42</v>
      </c>
      <c r="J6" s="14"/>
      <c r="K6" s="14" t="s">
        <v>43</v>
      </c>
      <c r="L6" s="14"/>
      <c r="M6" s="14"/>
      <c r="N6" s="14" t="s">
        <v>44</v>
      </c>
      <c r="O6" s="14"/>
      <c r="P6" s="14" t="s">
        <v>45</v>
      </c>
      <c r="Q6" s="14"/>
      <c r="R6" s="14" t="s">
        <v>46</v>
      </c>
      <c r="S6" s="14"/>
      <c r="T6" s="21"/>
      <c r="U6" s="14" t="s">
        <v>47</v>
      </c>
    </row>
    <row r="7" ht="30" customHeight="1" spans="1:21">
      <c r="A7" s="12">
        <v>2</v>
      </c>
      <c r="B7" s="13">
        <v>44114</v>
      </c>
      <c r="C7" s="14" t="s">
        <v>48</v>
      </c>
      <c r="D7" s="14" t="s">
        <v>49</v>
      </c>
      <c r="E7" s="14" t="s">
        <v>16</v>
      </c>
      <c r="F7" s="14" t="s">
        <v>50</v>
      </c>
      <c r="G7" s="14" t="s">
        <v>51</v>
      </c>
      <c r="H7" s="14" t="s">
        <v>52</v>
      </c>
      <c r="I7" s="14" t="s">
        <v>42</v>
      </c>
      <c r="J7" s="14"/>
      <c r="K7" s="14" t="s">
        <v>43</v>
      </c>
      <c r="L7" s="14"/>
      <c r="M7" s="14"/>
      <c r="N7" s="14" t="s">
        <v>44</v>
      </c>
      <c r="O7" s="14"/>
      <c r="P7" s="14" t="s">
        <v>45</v>
      </c>
      <c r="Q7" s="14"/>
      <c r="R7" s="14" t="s">
        <v>53</v>
      </c>
      <c r="S7" s="14"/>
      <c r="T7" s="21"/>
      <c r="U7" s="14" t="s">
        <v>47</v>
      </c>
    </row>
    <row r="8" ht="30" customHeight="1" spans="1:21">
      <c r="A8" s="12">
        <v>3</v>
      </c>
      <c r="B8" s="13">
        <v>44115</v>
      </c>
      <c r="C8" s="14" t="s">
        <v>54</v>
      </c>
      <c r="D8" s="14" t="s">
        <v>55</v>
      </c>
      <c r="E8" s="14" t="s">
        <v>16</v>
      </c>
      <c r="F8" s="14" t="s">
        <v>56</v>
      </c>
      <c r="G8" s="14" t="s">
        <v>57</v>
      </c>
      <c r="H8" s="14" t="s">
        <v>58</v>
      </c>
      <c r="I8" s="14" t="s">
        <v>42</v>
      </c>
      <c r="J8" s="14"/>
      <c r="K8" s="14" t="s">
        <v>43</v>
      </c>
      <c r="L8" s="14"/>
      <c r="M8" s="14"/>
      <c r="N8" s="14" t="s">
        <v>44</v>
      </c>
      <c r="O8" s="14"/>
      <c r="P8" s="14" t="s">
        <v>45</v>
      </c>
      <c r="Q8" s="14"/>
      <c r="R8" s="14" t="s">
        <v>59</v>
      </c>
      <c r="S8" s="14"/>
      <c r="T8" s="21"/>
      <c r="U8" s="14" t="s">
        <v>47</v>
      </c>
    </row>
    <row r="9" ht="30" customHeight="1" spans="1:21">
      <c r="A9" s="12">
        <v>4</v>
      </c>
      <c r="B9" s="13">
        <v>44116</v>
      </c>
      <c r="C9" s="14" t="s">
        <v>60</v>
      </c>
      <c r="D9" s="14" t="s">
        <v>61</v>
      </c>
      <c r="E9" s="14" t="s">
        <v>16</v>
      </c>
      <c r="F9" s="14" t="s">
        <v>62</v>
      </c>
      <c r="G9" s="14" t="s">
        <v>63</v>
      </c>
      <c r="H9" s="14" t="s">
        <v>64</v>
      </c>
      <c r="I9" s="14" t="s">
        <v>42</v>
      </c>
      <c r="J9" s="14"/>
      <c r="K9" s="14" t="s">
        <v>43</v>
      </c>
      <c r="L9" s="14"/>
      <c r="M9" s="14"/>
      <c r="N9" s="14" t="s">
        <v>44</v>
      </c>
      <c r="O9" s="14"/>
      <c r="P9" s="14" t="s">
        <v>45</v>
      </c>
      <c r="Q9" s="14"/>
      <c r="R9" s="14" t="s">
        <v>65</v>
      </c>
      <c r="S9" s="14"/>
      <c r="T9" s="21"/>
      <c r="U9" s="14" t="s">
        <v>47</v>
      </c>
    </row>
    <row r="10" ht="30" customHeight="1" spans="1:21">
      <c r="A10" s="12">
        <v>5</v>
      </c>
      <c r="B10" s="13">
        <v>44117</v>
      </c>
      <c r="C10" s="14" t="s">
        <v>66</v>
      </c>
      <c r="D10" s="14" t="s">
        <v>67</v>
      </c>
      <c r="E10" s="14" t="s">
        <v>16</v>
      </c>
      <c r="F10" s="14" t="s">
        <v>68</v>
      </c>
      <c r="G10" s="14" t="s">
        <v>69</v>
      </c>
      <c r="H10" s="14" t="s">
        <v>70</v>
      </c>
      <c r="I10" s="14" t="s">
        <v>71</v>
      </c>
      <c r="J10" s="14"/>
      <c r="K10" s="14" t="s">
        <v>43</v>
      </c>
      <c r="L10" s="14"/>
      <c r="M10" s="14"/>
      <c r="N10" s="14" t="s">
        <v>72</v>
      </c>
      <c r="O10" s="14"/>
      <c r="P10" s="14" t="s">
        <v>45</v>
      </c>
      <c r="Q10" s="14"/>
      <c r="R10" s="14" t="s">
        <v>73</v>
      </c>
      <c r="S10" s="14"/>
      <c r="T10" s="21"/>
      <c r="U10" s="14" t="s">
        <v>47</v>
      </c>
    </row>
    <row r="11" ht="30" customHeight="1" spans="1:21">
      <c r="A11" s="12">
        <v>6</v>
      </c>
      <c r="B11" s="13">
        <v>44118</v>
      </c>
      <c r="C11" s="14" t="s">
        <v>74</v>
      </c>
      <c r="D11" s="14" t="s">
        <v>75</v>
      </c>
      <c r="E11" s="14" t="s">
        <v>16</v>
      </c>
      <c r="F11" s="14" t="s">
        <v>76</v>
      </c>
      <c r="G11" s="14" t="s">
        <v>77</v>
      </c>
      <c r="H11" s="14" t="s">
        <v>78</v>
      </c>
      <c r="I11" s="14" t="s">
        <v>71</v>
      </c>
      <c r="J11" s="14"/>
      <c r="K11" s="14" t="s">
        <v>43</v>
      </c>
      <c r="L11" s="14"/>
      <c r="M11" s="14"/>
      <c r="N11" s="14" t="s">
        <v>72</v>
      </c>
      <c r="O11" s="14"/>
      <c r="P11" s="14" t="s">
        <v>45</v>
      </c>
      <c r="Q11" s="14"/>
      <c r="R11" s="14" t="s">
        <v>79</v>
      </c>
      <c r="S11" s="14"/>
      <c r="T11" s="21"/>
      <c r="U11" s="14" t="s">
        <v>47</v>
      </c>
    </row>
    <row r="12" s="1" customFormat="1" ht="30" customHeight="1" spans="1:21">
      <c r="A12" s="12">
        <v>7</v>
      </c>
      <c r="B12" s="15">
        <v>44119</v>
      </c>
      <c r="C12" s="16" t="s">
        <v>80</v>
      </c>
      <c r="D12" s="16" t="s">
        <v>81</v>
      </c>
      <c r="E12" s="16" t="s">
        <v>18</v>
      </c>
      <c r="F12" s="16" t="s">
        <v>82</v>
      </c>
      <c r="G12" s="16" t="s">
        <v>83</v>
      </c>
      <c r="H12" s="16" t="s">
        <v>84</v>
      </c>
      <c r="I12" s="16" t="s">
        <v>85</v>
      </c>
      <c r="J12" s="16"/>
      <c r="K12" s="16" t="s">
        <v>86</v>
      </c>
      <c r="L12" s="16"/>
      <c r="M12" s="16"/>
      <c r="N12" s="16" t="s">
        <v>87</v>
      </c>
      <c r="O12" s="16"/>
      <c r="P12" s="16" t="s">
        <v>88</v>
      </c>
      <c r="Q12" s="16"/>
      <c r="R12" s="14" t="s">
        <v>89</v>
      </c>
      <c r="S12" s="16"/>
      <c r="T12" s="22"/>
      <c r="U12" s="16" t="s">
        <v>90</v>
      </c>
    </row>
    <row r="13" ht="30" customHeight="1" spans="1:21">
      <c r="A13" s="12">
        <v>8</v>
      </c>
      <c r="B13" s="13">
        <v>44120</v>
      </c>
      <c r="C13" s="14" t="s">
        <v>91</v>
      </c>
      <c r="D13" s="14" t="s">
        <v>92</v>
      </c>
      <c r="E13" s="14" t="s">
        <v>19</v>
      </c>
      <c r="F13" s="14" t="s">
        <v>93</v>
      </c>
      <c r="G13" s="14" t="s">
        <v>93</v>
      </c>
      <c r="H13" s="17" t="s">
        <v>94</v>
      </c>
      <c r="I13" s="14" t="s">
        <v>95</v>
      </c>
      <c r="J13" s="14"/>
      <c r="K13" s="14" t="s">
        <v>96</v>
      </c>
      <c r="L13" s="14"/>
      <c r="M13" s="14"/>
      <c r="N13" s="14" t="s">
        <v>97</v>
      </c>
      <c r="O13" s="14"/>
      <c r="P13" s="14" t="s">
        <v>88</v>
      </c>
      <c r="Q13" s="14"/>
      <c r="R13" s="14" t="s">
        <v>98</v>
      </c>
      <c r="S13" s="14"/>
      <c r="T13" s="21"/>
      <c r="U13" s="14" t="s">
        <v>90</v>
      </c>
    </row>
    <row r="14" ht="30" customHeight="1" spans="1:21">
      <c r="A14" s="12">
        <v>9</v>
      </c>
      <c r="B14" s="13">
        <v>44121</v>
      </c>
      <c r="C14" s="14" t="s">
        <v>99</v>
      </c>
      <c r="D14" s="14" t="s">
        <v>100</v>
      </c>
      <c r="E14" s="14" t="s">
        <v>8</v>
      </c>
      <c r="F14" s="14" t="s">
        <v>101</v>
      </c>
      <c r="G14" s="14" t="s">
        <v>102</v>
      </c>
      <c r="H14" s="14" t="s">
        <v>103</v>
      </c>
      <c r="I14" s="14" t="s">
        <v>104</v>
      </c>
      <c r="J14" s="14"/>
      <c r="K14" s="14" t="s">
        <v>105</v>
      </c>
      <c r="L14" s="14"/>
      <c r="M14" s="14"/>
      <c r="N14" s="14" t="s">
        <v>106</v>
      </c>
      <c r="O14" s="14"/>
      <c r="P14" s="14" t="s">
        <v>107</v>
      </c>
      <c r="Q14" s="14"/>
      <c r="R14" s="14" t="s">
        <v>108</v>
      </c>
      <c r="S14" s="14"/>
      <c r="T14" s="21"/>
      <c r="U14" s="14" t="s">
        <v>90</v>
      </c>
    </row>
    <row r="15" ht="30" customHeight="1" spans="1:21">
      <c r="A15" s="12">
        <v>10</v>
      </c>
      <c r="B15" s="13">
        <v>44122</v>
      </c>
      <c r="C15" s="14" t="s">
        <v>109</v>
      </c>
      <c r="D15" s="14" t="s">
        <v>110</v>
      </c>
      <c r="E15" s="14" t="s">
        <v>8</v>
      </c>
      <c r="F15" s="14" t="s">
        <v>101</v>
      </c>
      <c r="G15" s="14" t="s">
        <v>111</v>
      </c>
      <c r="H15" s="14" t="s">
        <v>112</v>
      </c>
      <c r="I15" s="14" t="s">
        <v>104</v>
      </c>
      <c r="J15" s="14"/>
      <c r="K15" s="14" t="s">
        <v>105</v>
      </c>
      <c r="L15" s="14"/>
      <c r="M15" s="14"/>
      <c r="N15" s="18" t="s">
        <v>113</v>
      </c>
      <c r="O15" s="18"/>
      <c r="P15" s="14" t="s">
        <v>107</v>
      </c>
      <c r="Q15" s="14"/>
      <c r="R15" s="14" t="s">
        <v>114</v>
      </c>
      <c r="S15" s="14"/>
      <c r="T15" s="21"/>
      <c r="U15" s="14" t="s">
        <v>90</v>
      </c>
    </row>
    <row r="16" ht="30" customHeight="1" spans="1:21">
      <c r="A16" s="12"/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8"/>
      <c r="O16" s="18"/>
      <c r="P16" s="14"/>
      <c r="Q16" s="14"/>
      <c r="R16" s="14"/>
      <c r="S16" s="14"/>
      <c r="T16" s="21"/>
      <c r="U16" s="14"/>
    </row>
    <row r="17" ht="30" customHeight="1" spans="1:21">
      <c r="A17" s="12"/>
      <c r="B17" s="13"/>
      <c r="C17" s="14"/>
      <c r="D17" s="14"/>
      <c r="E17" s="18"/>
      <c r="F17" s="18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21"/>
      <c r="U17" s="14"/>
    </row>
    <row r="18" ht="30" customHeight="1" spans="1:21">
      <c r="A18" s="12"/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21"/>
      <c r="U18" s="14"/>
    </row>
    <row r="19" ht="30" customHeight="1" spans="1:21">
      <c r="A19" s="12"/>
      <c r="B19" s="13"/>
      <c r="C19" s="14"/>
      <c r="D19" s="14"/>
      <c r="E19" s="18"/>
      <c r="F19" s="18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21"/>
      <c r="U19" s="14"/>
    </row>
    <row r="20" ht="30" customHeight="1" spans="1:21">
      <c r="A20" s="12"/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21"/>
      <c r="U20" s="14"/>
    </row>
    <row r="21" ht="30" customHeight="1" spans="1:21">
      <c r="A21" s="12"/>
      <c r="B21" s="13"/>
      <c r="C21" s="14"/>
      <c r="D21" s="14"/>
      <c r="E21" s="18"/>
      <c r="F21" s="18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21"/>
      <c r="U21" s="14"/>
    </row>
    <row r="22" ht="30" customHeight="1" spans="1:21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21"/>
      <c r="U22" s="14"/>
    </row>
    <row r="23" ht="30" customHeight="1" spans="1:21">
      <c r="A23" s="12"/>
      <c r="B23" s="13"/>
      <c r="C23" s="14"/>
      <c r="D23" s="14"/>
      <c r="E23" s="18"/>
      <c r="F23" s="18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21"/>
      <c r="U23" s="14"/>
    </row>
    <row r="24" ht="30" customHeight="1" spans="1:21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8"/>
      <c r="O24" s="18"/>
      <c r="P24" s="14"/>
      <c r="Q24" s="14"/>
      <c r="R24" s="14"/>
      <c r="S24" s="14"/>
      <c r="T24" s="21"/>
      <c r="U24" s="14"/>
    </row>
  </sheetData>
  <mergeCells count="102">
    <mergeCell ref="A1:U1"/>
    <mergeCell ref="I5:J5"/>
    <mergeCell ref="K5:M5"/>
    <mergeCell ref="N5:O5"/>
    <mergeCell ref="P5:Q5"/>
    <mergeCell ref="S5:T5"/>
    <mergeCell ref="I6:J6"/>
    <mergeCell ref="K6:M6"/>
    <mergeCell ref="N6:O6"/>
    <mergeCell ref="P6:Q6"/>
    <mergeCell ref="S6:T6"/>
    <mergeCell ref="I7:J7"/>
    <mergeCell ref="K7:M7"/>
    <mergeCell ref="N7:O7"/>
    <mergeCell ref="P7:Q7"/>
    <mergeCell ref="S7:T7"/>
    <mergeCell ref="I8:J8"/>
    <mergeCell ref="K8:M8"/>
    <mergeCell ref="N8:O8"/>
    <mergeCell ref="P8:Q8"/>
    <mergeCell ref="S8:T8"/>
    <mergeCell ref="I9:J9"/>
    <mergeCell ref="K9:M9"/>
    <mergeCell ref="N9:O9"/>
    <mergeCell ref="P9:Q9"/>
    <mergeCell ref="S9:T9"/>
    <mergeCell ref="I10:J10"/>
    <mergeCell ref="K10:M10"/>
    <mergeCell ref="N10:O10"/>
    <mergeCell ref="P10:Q10"/>
    <mergeCell ref="S10:T10"/>
    <mergeCell ref="I11:J11"/>
    <mergeCell ref="K11:M11"/>
    <mergeCell ref="N11:O11"/>
    <mergeCell ref="P11:Q11"/>
    <mergeCell ref="S11:T11"/>
    <mergeCell ref="I12:J12"/>
    <mergeCell ref="K12:M12"/>
    <mergeCell ref="N12:O12"/>
    <mergeCell ref="P12:Q12"/>
    <mergeCell ref="S12:T12"/>
    <mergeCell ref="I13:J13"/>
    <mergeCell ref="K13:M13"/>
    <mergeCell ref="N13:O13"/>
    <mergeCell ref="P13:Q13"/>
    <mergeCell ref="S13:T13"/>
    <mergeCell ref="I14:J14"/>
    <mergeCell ref="K14:M14"/>
    <mergeCell ref="N14:O14"/>
    <mergeCell ref="P14:Q14"/>
    <mergeCell ref="S14:T14"/>
    <mergeCell ref="I15:J15"/>
    <mergeCell ref="K15:M15"/>
    <mergeCell ref="N15:O15"/>
    <mergeCell ref="P15:Q15"/>
    <mergeCell ref="S15:T15"/>
    <mergeCell ref="I16:J16"/>
    <mergeCell ref="K16:M16"/>
    <mergeCell ref="N16:O16"/>
    <mergeCell ref="P16:Q16"/>
    <mergeCell ref="S16:T16"/>
    <mergeCell ref="I17:J17"/>
    <mergeCell ref="K17:M17"/>
    <mergeCell ref="N17:O17"/>
    <mergeCell ref="P17:Q17"/>
    <mergeCell ref="S17:T17"/>
    <mergeCell ref="I18:J18"/>
    <mergeCell ref="K18:M18"/>
    <mergeCell ref="N18:O18"/>
    <mergeCell ref="P18:Q18"/>
    <mergeCell ref="S18:T18"/>
    <mergeCell ref="I19:J19"/>
    <mergeCell ref="K19:M19"/>
    <mergeCell ref="N19:O19"/>
    <mergeCell ref="P19:Q19"/>
    <mergeCell ref="S19:T19"/>
    <mergeCell ref="I20:J20"/>
    <mergeCell ref="K20:M20"/>
    <mergeCell ref="N20:O20"/>
    <mergeCell ref="P20:Q20"/>
    <mergeCell ref="S20:T20"/>
    <mergeCell ref="I21:J21"/>
    <mergeCell ref="K21:M21"/>
    <mergeCell ref="N21:O21"/>
    <mergeCell ref="P21:Q21"/>
    <mergeCell ref="S21:T21"/>
    <mergeCell ref="I22:J22"/>
    <mergeCell ref="K22:M22"/>
    <mergeCell ref="N22:O22"/>
    <mergeCell ref="P22:Q22"/>
    <mergeCell ref="S22:T22"/>
    <mergeCell ref="I23:J23"/>
    <mergeCell ref="K23:M23"/>
    <mergeCell ref="N23:O23"/>
    <mergeCell ref="P23:Q23"/>
    <mergeCell ref="S23:T23"/>
    <mergeCell ref="I24:J24"/>
    <mergeCell ref="K24:M24"/>
    <mergeCell ref="N24:O24"/>
    <mergeCell ref="P24:Q24"/>
    <mergeCell ref="S24:T24"/>
    <mergeCell ref="A2:A3"/>
  </mergeCells>
  <dataValidations count="2">
    <dataValidation type="list" allowBlank="1" showInputMessage="1" showErrorMessage="1" sqref="U12 U13 U14 U15 U16 U17 U18 U19 U20 U21 U22 U23 U24 U6:U11">
      <formula1>"已完成,试验中,出报告中"</formula1>
    </dataValidation>
    <dataValidation type="list" allowBlank="1" showInputMessage="1" showErrorMessage="1" sqref="E24 E6:E23">
      <formula1>$B$2:$S$2</formula1>
    </dataValidation>
  </dataValidations>
  <printOptions horizontalCentered="1" verticalCentered="1"/>
  <pageMargins left="0.393055555555556" right="0.393055555555556" top="0.590277777777778" bottom="0.590277777777778" header="0" footer="0"/>
  <pageSetup paperSize="9" scale="71" orientation="landscape"/>
  <headerFooter/>
  <ignoredErrors>
    <ignoredError sqref="H3 D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工程试验台账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柳羲</cp:lastModifiedBy>
  <dcterms:created xsi:type="dcterms:W3CDTF">2019-02-27T03:10:00Z</dcterms:created>
  <dcterms:modified xsi:type="dcterms:W3CDTF">2021-07-28T06:00:03Z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