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FO/AWS/aws-inrichting/Contact/"/>
    </mc:Choice>
  </mc:AlternateContent>
  <xr:revisionPtr revIDLastSave="61" documentId="8_{3C445D35-ECF2-4E84-8FE1-593A3335D0D4}" xr6:coauthVersionLast="47" xr6:coauthVersionMax="47" xr10:uidLastSave="{C25C2B6D-32E8-4451-B8E7-8247200E00AA}"/>
  <bookViews>
    <workbookView xWindow="41055" yWindow="285" windowWidth="37290" windowHeight="20205" tabRatio="203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7" i="1" l="1"/>
  <c r="W36" i="1"/>
  <c r="W35" i="1"/>
  <c r="W34" i="1"/>
  <c r="X34" i="1" s="1"/>
  <c r="W33" i="1"/>
  <c r="W32" i="1"/>
  <c r="W31" i="1"/>
  <c r="X31" i="1" s="1"/>
  <c r="W30" i="1"/>
  <c r="W29" i="1"/>
  <c r="W28" i="1"/>
  <c r="W27" i="1"/>
  <c r="W26" i="1"/>
  <c r="Y26" i="1" s="1"/>
  <c r="Z26" i="1" s="1"/>
  <c r="W25" i="1"/>
  <c r="W24" i="1"/>
  <c r="W23" i="1"/>
  <c r="W22" i="1"/>
  <c r="Y22" i="1" s="1"/>
  <c r="Z22" i="1" s="1"/>
  <c r="W21" i="1"/>
  <c r="W20" i="1"/>
  <c r="W19" i="1"/>
  <c r="W18" i="1"/>
  <c r="X18" i="1" s="1"/>
  <c r="W17" i="1"/>
  <c r="W16" i="1"/>
  <c r="W15" i="1"/>
  <c r="W14" i="1"/>
  <c r="Y14" i="1" s="1"/>
  <c r="Z14" i="1" s="1"/>
  <c r="W13" i="1"/>
  <c r="W12" i="1"/>
  <c r="W11" i="1"/>
  <c r="W10" i="1"/>
  <c r="Y10" i="1" s="1"/>
  <c r="Z10" i="1" s="1"/>
  <c r="W9" i="1"/>
  <c r="W8" i="1"/>
  <c r="W7" i="1"/>
  <c r="W6" i="1"/>
  <c r="Y6" i="1" s="1"/>
  <c r="Z6" i="1" s="1"/>
  <c r="W5" i="1"/>
  <c r="W4" i="1"/>
  <c r="W3" i="1"/>
  <c r="Y3" i="1" s="1"/>
  <c r="Z3" i="1" s="1"/>
  <c r="X35" i="1"/>
  <c r="Y32" i="1"/>
  <c r="Z32" i="1" s="1"/>
  <c r="Y30" i="1"/>
  <c r="Z30" i="1" s="1"/>
  <c r="X27" i="1"/>
  <c r="Y19" i="1"/>
  <c r="Z19" i="1" s="1"/>
  <c r="Y37" i="1"/>
  <c r="Z37" i="1" s="1"/>
  <c r="X37" i="1"/>
  <c r="Y36" i="1"/>
  <c r="Z36" i="1" s="1"/>
  <c r="X36" i="1"/>
  <c r="Y33" i="1"/>
  <c r="Z33" i="1" s="1"/>
  <c r="X33" i="1"/>
  <c r="X32" i="1"/>
  <c r="Y35" i="1"/>
  <c r="Z35" i="1" s="1"/>
  <c r="Y29" i="1"/>
  <c r="Z29" i="1" s="1"/>
  <c r="X29" i="1"/>
  <c r="Y28" i="1"/>
  <c r="Z28" i="1" s="1"/>
  <c r="X28" i="1"/>
  <c r="Y27" i="1"/>
  <c r="Z27" i="1" s="1"/>
  <c r="Y25" i="1"/>
  <c r="Z25" i="1" s="1"/>
  <c r="X25" i="1"/>
  <c r="Y40" i="1"/>
  <c r="Z40" i="1" s="1"/>
  <c r="M40" i="1"/>
  <c r="Y39" i="1"/>
  <c r="Z39" i="1" s="1"/>
  <c r="M39" i="1"/>
  <c r="Y24" i="1"/>
  <c r="Z24" i="1" s="1"/>
  <c r="Y23" i="1"/>
  <c r="Z23" i="1" s="1"/>
  <c r="Y17" i="1"/>
  <c r="Z17" i="1" s="1"/>
  <c r="Y16" i="1"/>
  <c r="Z16" i="1" s="1"/>
  <c r="Y21" i="1"/>
  <c r="Z21" i="1" s="1"/>
  <c r="Y20" i="1"/>
  <c r="Y15" i="1"/>
  <c r="Z15" i="1" s="1"/>
  <c r="Y13" i="1"/>
  <c r="Z13" i="1" s="1"/>
  <c r="Y12" i="1"/>
  <c r="Z12" i="1" s="1"/>
  <c r="Y11" i="1"/>
  <c r="Z11" i="1" s="1"/>
  <c r="Y9" i="1"/>
  <c r="Z9" i="1" s="1"/>
  <c r="Y8" i="1"/>
  <c r="Z8" i="1" s="1"/>
  <c r="Y7" i="1"/>
  <c r="Z7" i="1" s="1"/>
  <c r="Y4" i="1"/>
  <c r="Z4" i="1" s="1"/>
  <c r="Y5" i="1"/>
  <c r="Z5" i="1" s="1"/>
  <c r="X19" i="1"/>
  <c r="Z20" i="1"/>
  <c r="X20" i="1"/>
  <c r="X4" i="1"/>
  <c r="Y31" i="1" l="1"/>
  <c r="Z31" i="1" s="1"/>
  <c r="Y18" i="1"/>
  <c r="Z18" i="1" s="1"/>
  <c r="X26" i="1"/>
  <c r="X30" i="1"/>
  <c r="Y34" i="1"/>
  <c r="Z34" i="1" s="1"/>
  <c r="X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Schepens</author>
  </authors>
  <commentList>
    <comment ref="C27" authorId="0" shapeId="0" xr:uid="{4B79C330-C76D-456F-9DAA-BD242DE26E39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Optie voor ONTW/TEST</t>
        </r>
      </text>
    </comment>
    <comment ref="C36" authorId="0" shapeId="0" xr:uid="{58C135CC-BE6F-4AC3-9E01-C94486488E0A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Optie voor ONTW/TEST</t>
        </r>
      </text>
    </comment>
  </commentList>
</comments>
</file>

<file path=xl/sharedStrings.xml><?xml version="1.0" encoding="utf-8"?>
<sst xmlns="http://schemas.openxmlformats.org/spreadsheetml/2006/main" count="211" uniqueCount="72">
  <si>
    <t>Service</t>
  </si>
  <si>
    <t>Amazon RDS for Oracle</t>
  </si>
  <si>
    <t>https://calculator.aws/#</t>
  </si>
  <si>
    <t>Region</t>
  </si>
  <si>
    <t>Instance</t>
  </si>
  <si>
    <t>db.m4.2xlarge</t>
  </si>
  <si>
    <t>vCPU</t>
  </si>
  <si>
    <t>Memory</t>
  </si>
  <si>
    <t>32GB</t>
  </si>
  <si>
    <t>EU (Frankfurt)</t>
  </si>
  <si>
    <t>Utilization</t>
  </si>
  <si>
    <t>DeploymentOption</t>
  </si>
  <si>
    <t>Multi-AZ</t>
  </si>
  <si>
    <t>Pricing-Model</t>
  </si>
  <si>
    <t>Reserved</t>
  </si>
  <si>
    <t>PurchaseOption</t>
  </si>
  <si>
    <t>No Upfront</t>
  </si>
  <si>
    <t>Licence</t>
  </si>
  <si>
    <t>BYOL</t>
  </si>
  <si>
    <t>DatabaseEdition</t>
  </si>
  <si>
    <t>Enterprise</t>
  </si>
  <si>
    <t>CostMontly</t>
  </si>
  <si>
    <t>CostUpfront</t>
  </si>
  <si>
    <t>GeneralPurposeSSD(gp2)</t>
  </si>
  <si>
    <t>StorageAmount</t>
  </si>
  <si>
    <t>200GB</t>
  </si>
  <si>
    <t>LicenseIncluded</t>
  </si>
  <si>
    <t>Standard Two</t>
  </si>
  <si>
    <t>OnDemand</t>
  </si>
  <si>
    <t>Cost/hr</t>
  </si>
  <si>
    <t>hr/month</t>
  </si>
  <si>
    <t>Partial Upfront</t>
  </si>
  <si>
    <t>TotalCost/3yr</t>
  </si>
  <si>
    <t>Gem-month/3yr</t>
  </si>
  <si>
    <t>All Upfront</t>
  </si>
  <si>
    <t>verschil all/partial-upfront scheelt niet zoveel/mnd</t>
  </si>
  <si>
    <t>StorageCostMontly</t>
  </si>
  <si>
    <t>BAckupCostMontly</t>
  </si>
  <si>
    <t>TotalCost-NoUpfront</t>
  </si>
  <si>
    <t>Single-AZ</t>
  </si>
  <si>
    <t>Kosten BYOL geen verschil enterprise/standard-edition</t>
  </si>
  <si>
    <t>Term-YR</t>
  </si>
  <si>
    <t>Bij on-demand alleen zinvol als je regelmatig servers uit kunt zetten</t>
  </si>
  <si>
    <t>StorageCost/GB</t>
  </si>
  <si>
    <t>BackupCost/GB</t>
  </si>
  <si>
    <t>EC2-instance</t>
  </si>
  <si>
    <t>Single-AZ &lt;&gt; replication &lt;&gt; HighAvailability</t>
  </si>
  <si>
    <t>Standard-Edition Support = 3850/yr = 320/MND  (1xcpu-lic: 17,500)</t>
  </si>
  <si>
    <t>t3a.nano</t>
  </si>
  <si>
    <t>EC2-saving-plan</t>
  </si>
  <si>
    <t>total-hr</t>
  </si>
  <si>
    <t>on-demand-hr-cost</t>
  </si>
  <si>
    <t>reserved-hr-cost</t>
  </si>
  <si>
    <t>total-costs</t>
  </si>
  <si>
    <t>saving-plan-cost</t>
  </si>
  <si>
    <t>250GB</t>
  </si>
  <si>
    <t>t3a.xlarge</t>
  </si>
  <si>
    <t>16GB</t>
  </si>
  <si>
    <t>0,5GB</t>
  </si>
  <si>
    <t>BLOCK-Storage</t>
  </si>
  <si>
    <t>We zien dat bij Single-AZ de storage-costs halveren!. Voor backup-storage maatk het niet uit !</t>
  </si>
  <si>
    <t>db.m4.4xlarge</t>
  </si>
  <si>
    <t>64GB</t>
  </si>
  <si>
    <t>Verdubbeling van instance-resources (cpu/memory) leidt tot 50% hogere kosten</t>
  </si>
  <si>
    <t>db.m4.large</t>
  </si>
  <si>
    <t>8GB</t>
  </si>
  <si>
    <t>Dit zou voor ONTW/TEST-omgeving gebruikt kunnen worden.</t>
  </si>
  <si>
    <t>Amazon RDS for SQL Server</t>
  </si>
  <si>
    <t>Standard</t>
  </si>
  <si>
    <t>standard</t>
  </si>
  <si>
    <t>web</t>
  </si>
  <si>
    <t>BackupStorage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</si>
</sst>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4" fontId="0" fillId="3" borderId="0" xfId="0" applyNumberFormat="1" applyFill="1"/>
    <xf numFmtId="0" fontId="0" fillId="4" borderId="0" xfId="0" applyFill="1"/>
    <xf numFmtId="0" fontId="0" fillId="3" borderId="0" xfId="0" applyFill="1"/>
    <xf numFmtId="2" fontId="0" fillId="5" borderId="0" xfId="0" applyNumberFormat="1" applyFill="1"/>
    <xf numFmtId="0" fontId="0" fillId="0" borderId="0" xfId="0" applyFill="1"/>
    <xf numFmtId="0" fontId="0" fillId="6" borderId="0" xfId="0" applyFill="1"/>
    <xf numFmtId="2" fontId="0" fillId="6" borderId="0" xfId="0" applyNumberFormat="1" applyFill="1"/>
    <xf numFmtId="0" fontId="1" fillId="0" borderId="0" xfId="0" applyFont="1"/>
    <xf numFmtId="2" fontId="1" fillId="0" borderId="0" xfId="0" applyNumberFormat="1" applyFont="1"/>
    <xf numFmtId="4" fontId="0" fillId="0" borderId="0" xfId="0" applyNumberFormat="1" applyFill="1"/>
    <xf numFmtId="0" fontId="0" fillId="7" borderId="0" xfId="0" applyFill="1"/>
    <xf numFmtId="164" fontId="0" fillId="0" borderId="0" xfId="0" applyNumberFormat="1"/>
    <xf numFmtId="164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D1" workbookViewId="0">
      <selection activeCell="H42" sqref="H42"/>
    </sheetView>
  </sheetViews>
  <sheetFormatPr defaultRowHeight="15" x14ac:dyDescent="0.25"/>
  <cols>
    <col min="1" max="1" width="25.28515625" bestFit="1" customWidth="1"/>
    <col min="2" max="2" width="14" customWidth="1"/>
    <col min="3" max="3" width="14.5703125" customWidth="1"/>
    <col min="4" max="4" width="5.5703125" bestFit="1" customWidth="1"/>
    <col min="6" max="6" width="10.140625" bestFit="1" customWidth="1"/>
    <col min="7" max="7" width="18.42578125" bestFit="1" customWidth="1"/>
    <col min="8" max="8" width="15.85546875" bestFit="1" customWidth="1"/>
    <col min="9" max="9" width="8.42578125" bestFit="1" customWidth="1"/>
    <col min="10" max="10" width="15.28515625" bestFit="1" customWidth="1"/>
    <col min="11" max="11" width="15.42578125" bestFit="1" customWidth="1"/>
    <col min="12" max="12" width="15.5703125" bestFit="1" customWidth="1"/>
    <col min="13" max="13" width="10.28515625" bestFit="1" customWidth="1"/>
    <col min="14" max="14" width="9.5703125" bestFit="1" customWidth="1"/>
    <col min="15" max="15" width="11.140625" bestFit="1" customWidth="1"/>
    <col min="16" max="16" width="11.7109375" bestFit="1" customWidth="1"/>
    <col min="17" max="17" width="23.5703125" bestFit="1" customWidth="1"/>
    <col min="18" max="18" width="15" bestFit="1" customWidth="1"/>
    <col min="19" max="19" width="15" customWidth="1"/>
    <col min="20" max="20" width="18.140625" bestFit="1" customWidth="1"/>
    <col min="21" max="21" width="17.28515625" bestFit="1" customWidth="1"/>
    <col min="22" max="22" width="14.5703125" style="15" bestFit="1" customWidth="1"/>
    <col min="23" max="23" width="18" bestFit="1" customWidth="1"/>
    <col min="24" max="24" width="19.7109375" bestFit="1" customWidth="1"/>
    <col min="25" max="25" width="12.85546875" bestFit="1" customWidth="1"/>
    <col min="26" max="26" width="15.42578125" style="2" bestFit="1" customWidth="1"/>
    <col min="27" max="27" width="86" bestFit="1" customWidth="1"/>
  </cols>
  <sheetData>
    <row r="1" spans="1:27" x14ac:dyDescent="0.25">
      <c r="A1" t="s">
        <v>2</v>
      </c>
    </row>
    <row r="2" spans="1:27" s="11" customFormat="1" x14ac:dyDescent="0.25">
      <c r="A2" s="11" t="s">
        <v>0</v>
      </c>
      <c r="B2" s="11" t="s">
        <v>3</v>
      </c>
      <c r="C2" s="11" t="s">
        <v>4</v>
      </c>
      <c r="D2" s="11" t="s">
        <v>6</v>
      </c>
      <c r="E2" s="11" t="s">
        <v>7</v>
      </c>
      <c r="F2" s="11" t="s">
        <v>10</v>
      </c>
      <c r="G2" s="11" t="s">
        <v>11</v>
      </c>
      <c r="H2" s="11" t="s">
        <v>13</v>
      </c>
      <c r="I2" s="11" t="s">
        <v>41</v>
      </c>
      <c r="J2" s="11" t="s">
        <v>15</v>
      </c>
      <c r="K2" s="11" t="s">
        <v>17</v>
      </c>
      <c r="L2" s="11" t="s">
        <v>19</v>
      </c>
      <c r="M2" s="11" t="s">
        <v>29</v>
      </c>
      <c r="N2" s="11" t="s">
        <v>30</v>
      </c>
      <c r="O2" s="11" t="s">
        <v>21</v>
      </c>
      <c r="P2" s="11" t="s">
        <v>22</v>
      </c>
      <c r="Q2" s="11" t="s">
        <v>59</v>
      </c>
      <c r="R2" s="11" t="s">
        <v>24</v>
      </c>
      <c r="S2" s="11" t="s">
        <v>43</v>
      </c>
      <c r="T2" s="11" t="s">
        <v>36</v>
      </c>
      <c r="U2" s="11" t="s">
        <v>71</v>
      </c>
      <c r="V2" s="16" t="s">
        <v>44</v>
      </c>
      <c r="W2" s="11" t="s">
        <v>37</v>
      </c>
      <c r="X2" s="11" t="s">
        <v>38</v>
      </c>
      <c r="Y2" s="11" t="s">
        <v>32</v>
      </c>
      <c r="Z2" s="12" t="s">
        <v>33</v>
      </c>
    </row>
    <row r="3" spans="1:27" x14ac:dyDescent="0.25">
      <c r="A3" t="s">
        <v>1</v>
      </c>
      <c r="B3" t="s">
        <v>9</v>
      </c>
      <c r="C3" t="s">
        <v>5</v>
      </c>
      <c r="D3">
        <v>8</v>
      </c>
      <c r="E3" t="s">
        <v>8</v>
      </c>
      <c r="F3">
        <v>100</v>
      </c>
      <c r="G3" t="s">
        <v>12</v>
      </c>
      <c r="H3" t="s">
        <v>14</v>
      </c>
      <c r="I3">
        <v>1</v>
      </c>
      <c r="J3" t="s">
        <v>16</v>
      </c>
      <c r="K3" t="s">
        <v>18</v>
      </c>
      <c r="L3" t="s">
        <v>20</v>
      </c>
      <c r="M3">
        <v>1.2749999999999999</v>
      </c>
      <c r="N3">
        <v>730</v>
      </c>
      <c r="O3">
        <v>930.75</v>
      </c>
      <c r="P3">
        <v>0</v>
      </c>
      <c r="Q3" t="s">
        <v>23</v>
      </c>
      <c r="R3" t="s">
        <v>25</v>
      </c>
      <c r="S3">
        <v>0.27300000000000002</v>
      </c>
      <c r="T3">
        <v>54.6</v>
      </c>
      <c r="U3">
        <v>5</v>
      </c>
      <c r="V3" s="15">
        <v>0.10299999999999999</v>
      </c>
      <c r="W3" s="1">
        <f>U3*1024*V3</f>
        <v>527.36</v>
      </c>
      <c r="X3" s="1">
        <f>W3+T3+O3</f>
        <v>1512.71</v>
      </c>
      <c r="Y3">
        <f t="shared" ref="Y3:Y26" si="0">O3*36+P3*3/I3+T3*36+W3*36</f>
        <v>54457.56</v>
      </c>
      <c r="Z3" s="2">
        <f>Y3/36</f>
        <v>1512.71</v>
      </c>
    </row>
    <row r="4" spans="1:27" x14ac:dyDescent="0.25">
      <c r="I4">
        <v>1</v>
      </c>
      <c r="K4" t="s">
        <v>26</v>
      </c>
      <c r="L4" t="s">
        <v>27</v>
      </c>
      <c r="M4">
        <v>2.903</v>
      </c>
      <c r="N4">
        <v>730</v>
      </c>
      <c r="O4" s="1">
        <v>2119.19</v>
      </c>
      <c r="P4">
        <v>0</v>
      </c>
      <c r="S4">
        <v>0.27300000000000002</v>
      </c>
      <c r="T4">
        <v>54.6</v>
      </c>
      <c r="U4">
        <v>5</v>
      </c>
      <c r="V4" s="15">
        <v>0.10299999999999999</v>
      </c>
      <c r="W4" s="1">
        <f t="shared" ref="W4:W37" si="1">U4*1024*V4</f>
        <v>527.36</v>
      </c>
      <c r="X4" s="1">
        <f>W4+T4+O4</f>
        <v>2701.15</v>
      </c>
      <c r="Y4">
        <f t="shared" si="0"/>
        <v>97241.4</v>
      </c>
      <c r="Z4" s="2">
        <f t="shared" ref="Z4:Z40" si="2">Y4/36</f>
        <v>2701.1499999999996</v>
      </c>
    </row>
    <row r="5" spans="1:27" x14ac:dyDescent="0.25">
      <c r="H5" t="s">
        <v>14</v>
      </c>
      <c r="I5">
        <v>1</v>
      </c>
      <c r="J5" t="s">
        <v>31</v>
      </c>
      <c r="K5" t="s">
        <v>18</v>
      </c>
      <c r="L5" t="s">
        <v>20</v>
      </c>
      <c r="M5">
        <v>0.69799999999999995</v>
      </c>
      <c r="N5">
        <v>730</v>
      </c>
      <c r="O5">
        <v>509.54</v>
      </c>
      <c r="P5" s="1">
        <v>3434</v>
      </c>
      <c r="Q5" t="s">
        <v>23</v>
      </c>
      <c r="R5" t="s">
        <v>25</v>
      </c>
      <c r="S5">
        <v>0.27300000000000002</v>
      </c>
      <c r="T5">
        <v>54.6</v>
      </c>
      <c r="U5">
        <v>5</v>
      </c>
      <c r="V5" s="15">
        <v>0.10299999999999999</v>
      </c>
      <c r="W5" s="1">
        <f t="shared" si="1"/>
        <v>527.36</v>
      </c>
      <c r="X5" s="1"/>
      <c r="Y5">
        <f t="shared" si="0"/>
        <v>49596</v>
      </c>
      <c r="Z5" s="2">
        <f>Y5/36</f>
        <v>1377.6666666666667</v>
      </c>
    </row>
    <row r="6" spans="1:27" x14ac:dyDescent="0.25">
      <c r="I6">
        <v>1</v>
      </c>
      <c r="K6" t="s">
        <v>26</v>
      </c>
      <c r="L6" t="s">
        <v>27</v>
      </c>
      <c r="M6">
        <v>1.389</v>
      </c>
      <c r="N6">
        <v>730</v>
      </c>
      <c r="O6" s="1">
        <v>1013.97</v>
      </c>
      <c r="P6" s="1">
        <v>9561</v>
      </c>
      <c r="S6">
        <v>0.27300000000000002</v>
      </c>
      <c r="T6">
        <v>54.6</v>
      </c>
      <c r="U6">
        <v>5</v>
      </c>
      <c r="V6" s="15">
        <v>0.10299999999999999</v>
      </c>
      <c r="W6" s="1">
        <f t="shared" si="1"/>
        <v>527.36</v>
      </c>
      <c r="X6" s="1"/>
      <c r="Y6">
        <f t="shared" si="0"/>
        <v>86136.48000000001</v>
      </c>
      <c r="Z6" s="2">
        <f t="shared" si="2"/>
        <v>2392.6800000000003</v>
      </c>
    </row>
    <row r="7" spans="1:27" x14ac:dyDescent="0.25">
      <c r="H7" t="s">
        <v>14</v>
      </c>
      <c r="I7">
        <v>1</v>
      </c>
      <c r="J7" t="s">
        <v>34</v>
      </c>
      <c r="K7" t="s">
        <v>18</v>
      </c>
      <c r="L7" t="s">
        <v>20</v>
      </c>
      <c r="M7">
        <v>0</v>
      </c>
      <c r="N7">
        <v>730</v>
      </c>
      <c r="O7">
        <v>0</v>
      </c>
      <c r="P7" s="1">
        <v>9355</v>
      </c>
      <c r="Q7" t="s">
        <v>23</v>
      </c>
      <c r="R7" t="s">
        <v>25</v>
      </c>
      <c r="S7">
        <v>0.27300000000000002</v>
      </c>
      <c r="T7">
        <v>54.6</v>
      </c>
      <c r="U7">
        <v>5</v>
      </c>
      <c r="V7" s="15">
        <v>0.10299999999999999</v>
      </c>
      <c r="W7" s="1">
        <f t="shared" si="1"/>
        <v>527.36</v>
      </c>
      <c r="X7" s="1"/>
      <c r="Y7">
        <f t="shared" si="0"/>
        <v>49015.56</v>
      </c>
      <c r="Z7" s="2">
        <f>Y7/36</f>
        <v>1361.5433333333333</v>
      </c>
    </row>
    <row r="8" spans="1:27" x14ac:dyDescent="0.25">
      <c r="I8">
        <v>1</v>
      </c>
      <c r="K8" t="s">
        <v>26</v>
      </c>
      <c r="L8" t="s">
        <v>27</v>
      </c>
      <c r="M8">
        <v>0</v>
      </c>
      <c r="N8">
        <v>730</v>
      </c>
      <c r="O8" s="1">
        <v>0</v>
      </c>
      <c r="P8" s="1">
        <v>21296</v>
      </c>
      <c r="S8">
        <v>0.27300000000000002</v>
      </c>
      <c r="T8">
        <v>54.6</v>
      </c>
      <c r="U8">
        <v>5</v>
      </c>
      <c r="V8" s="15">
        <v>0.10299999999999999</v>
      </c>
      <c r="W8" s="1">
        <f t="shared" si="1"/>
        <v>527.36</v>
      </c>
      <c r="X8" s="1"/>
      <c r="Y8">
        <f t="shared" si="0"/>
        <v>84838.56</v>
      </c>
      <c r="Z8" s="2">
        <f t="shared" si="2"/>
        <v>2356.6266666666666</v>
      </c>
    </row>
    <row r="9" spans="1:27" x14ac:dyDescent="0.25">
      <c r="H9" s="6" t="s">
        <v>14</v>
      </c>
      <c r="I9" s="6">
        <v>3</v>
      </c>
      <c r="J9" s="6" t="s">
        <v>31</v>
      </c>
      <c r="K9" t="s">
        <v>18</v>
      </c>
      <c r="L9" t="s">
        <v>20</v>
      </c>
      <c r="M9">
        <v>0.498</v>
      </c>
      <c r="N9">
        <v>730</v>
      </c>
      <c r="O9" s="1">
        <v>363.54</v>
      </c>
      <c r="P9" s="1">
        <v>7358</v>
      </c>
      <c r="S9">
        <v>0.27300000000000002</v>
      </c>
      <c r="T9">
        <v>54.6</v>
      </c>
      <c r="U9">
        <v>5</v>
      </c>
      <c r="V9" s="15">
        <v>0.10299999999999999</v>
      </c>
      <c r="W9" s="1">
        <f t="shared" si="1"/>
        <v>527.36</v>
      </c>
      <c r="X9" s="1"/>
      <c r="Y9">
        <f t="shared" si="0"/>
        <v>41396</v>
      </c>
      <c r="Z9" s="3">
        <f t="shared" si="2"/>
        <v>1149.8888888888889</v>
      </c>
    </row>
    <row r="10" spans="1:27" x14ac:dyDescent="0.25">
      <c r="I10">
        <v>3</v>
      </c>
      <c r="K10" t="s">
        <v>18</v>
      </c>
      <c r="L10" t="s">
        <v>27</v>
      </c>
      <c r="M10">
        <v>0.498</v>
      </c>
      <c r="N10">
        <v>730</v>
      </c>
      <c r="O10" s="1">
        <v>363.54</v>
      </c>
      <c r="P10" s="1">
        <v>7358</v>
      </c>
      <c r="S10">
        <v>0.27300000000000002</v>
      </c>
      <c r="T10">
        <v>54.6</v>
      </c>
      <c r="U10">
        <v>5</v>
      </c>
      <c r="V10" s="15">
        <v>0.10299999999999999</v>
      </c>
      <c r="W10" s="1">
        <f t="shared" si="1"/>
        <v>527.36</v>
      </c>
      <c r="X10" s="1"/>
      <c r="Y10">
        <f t="shared" si="0"/>
        <v>41396</v>
      </c>
      <c r="Z10" s="3">
        <f t="shared" si="2"/>
        <v>1149.8888888888889</v>
      </c>
      <c r="AA10" t="s">
        <v>47</v>
      </c>
    </row>
    <row r="11" spans="1:27" x14ac:dyDescent="0.25">
      <c r="I11">
        <v>3</v>
      </c>
      <c r="K11" s="6" t="s">
        <v>26</v>
      </c>
      <c r="L11" s="6" t="s">
        <v>27</v>
      </c>
      <c r="M11">
        <v>1.075</v>
      </c>
      <c r="N11">
        <v>730</v>
      </c>
      <c r="O11" s="1">
        <v>784.75</v>
      </c>
      <c r="P11" s="4">
        <v>15211</v>
      </c>
      <c r="S11">
        <v>0.27300000000000002</v>
      </c>
      <c r="T11">
        <v>54.6</v>
      </c>
      <c r="U11">
        <v>5</v>
      </c>
      <c r="V11" s="15">
        <v>0.10299999999999999</v>
      </c>
      <c r="W11" s="1">
        <f t="shared" si="1"/>
        <v>527.36</v>
      </c>
      <c r="X11" s="1"/>
      <c r="Y11">
        <f t="shared" si="0"/>
        <v>64412.56</v>
      </c>
      <c r="Z11" s="7">
        <f t="shared" si="2"/>
        <v>1789.2377777777776</v>
      </c>
    </row>
    <row r="12" spans="1:27" x14ac:dyDescent="0.25">
      <c r="H12" t="s">
        <v>14</v>
      </c>
      <c r="I12">
        <v>3</v>
      </c>
      <c r="J12" t="s">
        <v>34</v>
      </c>
      <c r="K12" t="s">
        <v>18</v>
      </c>
      <c r="L12" t="s">
        <v>20</v>
      </c>
      <c r="M12">
        <v>0</v>
      </c>
      <c r="N12">
        <v>730</v>
      </c>
      <c r="O12" s="1">
        <v>0</v>
      </c>
      <c r="P12" s="1">
        <v>19228</v>
      </c>
      <c r="S12">
        <v>0.27300000000000002</v>
      </c>
      <c r="T12">
        <v>54.6</v>
      </c>
      <c r="U12">
        <v>5</v>
      </c>
      <c r="V12" s="15">
        <v>0.10299999999999999</v>
      </c>
      <c r="W12" s="1">
        <f t="shared" si="1"/>
        <v>527.36</v>
      </c>
      <c r="X12" s="1"/>
      <c r="Y12">
        <f t="shared" si="0"/>
        <v>40178.559999999998</v>
      </c>
      <c r="Z12" s="2">
        <f t="shared" si="2"/>
        <v>1116.0711111111111</v>
      </c>
      <c r="AA12" t="s">
        <v>35</v>
      </c>
    </row>
    <row r="13" spans="1:27" x14ac:dyDescent="0.25">
      <c r="I13">
        <v>3</v>
      </c>
      <c r="K13" t="s">
        <v>26</v>
      </c>
      <c r="L13" t="s">
        <v>27</v>
      </c>
      <c r="M13">
        <v>0</v>
      </c>
      <c r="N13">
        <v>730</v>
      </c>
      <c r="O13" s="1">
        <v>0</v>
      </c>
      <c r="P13" s="1">
        <v>40853</v>
      </c>
      <c r="S13">
        <v>0.27300000000000002</v>
      </c>
      <c r="T13">
        <v>54.6</v>
      </c>
      <c r="U13">
        <v>5</v>
      </c>
      <c r="V13" s="15">
        <v>0.10299999999999999</v>
      </c>
      <c r="W13" s="1">
        <f t="shared" si="1"/>
        <v>527.36</v>
      </c>
      <c r="X13" s="1"/>
      <c r="Y13">
        <f t="shared" si="0"/>
        <v>61803.56</v>
      </c>
      <c r="Z13" s="2">
        <f t="shared" si="2"/>
        <v>1716.7655555555555</v>
      </c>
    </row>
    <row r="14" spans="1:27" x14ac:dyDescent="0.25">
      <c r="F14">
        <v>100</v>
      </c>
      <c r="H14" t="s">
        <v>28</v>
      </c>
      <c r="I14">
        <v>3</v>
      </c>
      <c r="K14" t="s">
        <v>18</v>
      </c>
      <c r="L14" t="s">
        <v>20</v>
      </c>
      <c r="M14">
        <v>1.6679999999999999</v>
      </c>
      <c r="N14">
        <v>730</v>
      </c>
      <c r="O14" s="1">
        <v>1217.6400000000001</v>
      </c>
      <c r="P14">
        <v>0</v>
      </c>
      <c r="S14">
        <v>0.27300000000000002</v>
      </c>
      <c r="T14">
        <v>54.6</v>
      </c>
      <c r="U14">
        <v>5</v>
      </c>
      <c r="V14" s="15">
        <v>0.10299999999999999</v>
      </c>
      <c r="W14" s="1">
        <f t="shared" si="1"/>
        <v>527.36</v>
      </c>
      <c r="X14" s="1"/>
      <c r="Y14">
        <f t="shared" si="0"/>
        <v>64785.599999999999</v>
      </c>
      <c r="Z14" s="2">
        <f t="shared" si="2"/>
        <v>1799.6</v>
      </c>
    </row>
    <row r="15" spans="1:27" x14ac:dyDescent="0.25">
      <c r="F15">
        <v>100</v>
      </c>
      <c r="I15">
        <v>3</v>
      </c>
      <c r="K15" t="s">
        <v>26</v>
      </c>
      <c r="L15" t="s">
        <v>27</v>
      </c>
      <c r="M15">
        <v>4.1340000000000003</v>
      </c>
      <c r="N15">
        <v>730</v>
      </c>
      <c r="O15" s="1">
        <v>3017.82</v>
      </c>
      <c r="P15">
        <v>0</v>
      </c>
      <c r="S15">
        <v>0.27300000000000002</v>
      </c>
      <c r="T15">
        <v>54.6</v>
      </c>
      <c r="U15">
        <v>5</v>
      </c>
      <c r="V15" s="15">
        <v>0.10299999999999999</v>
      </c>
      <c r="W15" s="1">
        <f t="shared" si="1"/>
        <v>527.36</v>
      </c>
      <c r="X15" s="1"/>
      <c r="Y15">
        <f t="shared" si="0"/>
        <v>129592.08000000002</v>
      </c>
      <c r="Z15" s="2">
        <f t="shared" si="2"/>
        <v>3599.7800000000007</v>
      </c>
    </row>
    <row r="16" spans="1:27" x14ac:dyDescent="0.25">
      <c r="F16">
        <v>50</v>
      </c>
      <c r="H16" t="s">
        <v>28</v>
      </c>
      <c r="I16">
        <v>3</v>
      </c>
      <c r="K16" t="s">
        <v>18</v>
      </c>
      <c r="L16" t="s">
        <v>20</v>
      </c>
      <c r="M16">
        <v>1.6679999999999999</v>
      </c>
      <c r="N16" s="5">
        <v>365</v>
      </c>
      <c r="O16" s="1">
        <v>608.82000000000005</v>
      </c>
      <c r="P16">
        <v>0</v>
      </c>
      <c r="S16">
        <v>0.27300000000000002</v>
      </c>
      <c r="T16">
        <v>54.6</v>
      </c>
      <c r="U16">
        <v>5</v>
      </c>
      <c r="V16" s="15">
        <v>0.10299999999999999</v>
      </c>
      <c r="W16" s="1">
        <f t="shared" si="1"/>
        <v>527.36</v>
      </c>
      <c r="X16" s="1"/>
      <c r="Y16">
        <f t="shared" si="0"/>
        <v>42868.08</v>
      </c>
      <c r="Z16" s="2">
        <f t="shared" si="2"/>
        <v>1190.78</v>
      </c>
      <c r="AA16" t="s">
        <v>42</v>
      </c>
    </row>
    <row r="17" spans="1:27" x14ac:dyDescent="0.25">
      <c r="F17">
        <v>50</v>
      </c>
      <c r="I17">
        <v>3</v>
      </c>
      <c r="K17" t="s">
        <v>26</v>
      </c>
      <c r="L17" t="s">
        <v>27</v>
      </c>
      <c r="M17">
        <v>4.1340000000000003</v>
      </c>
      <c r="N17" s="5">
        <v>365</v>
      </c>
      <c r="O17" s="1">
        <v>1508.91</v>
      </c>
      <c r="P17">
        <v>0</v>
      </c>
      <c r="S17">
        <v>0.27300000000000002</v>
      </c>
      <c r="T17">
        <v>54.6</v>
      </c>
      <c r="U17">
        <v>5</v>
      </c>
      <c r="V17" s="15">
        <v>0.10299999999999999</v>
      </c>
      <c r="W17" s="1">
        <f t="shared" si="1"/>
        <v>527.36</v>
      </c>
      <c r="X17" s="1"/>
      <c r="Y17">
        <f t="shared" si="0"/>
        <v>75271.320000000007</v>
      </c>
      <c r="Z17" s="2">
        <f t="shared" si="2"/>
        <v>2090.8700000000003</v>
      </c>
    </row>
    <row r="18" spans="1:27" x14ac:dyDescent="0.25">
      <c r="G18" t="s">
        <v>39</v>
      </c>
      <c r="H18" t="s">
        <v>14</v>
      </c>
      <c r="I18">
        <v>1</v>
      </c>
      <c r="J18" t="s">
        <v>16</v>
      </c>
      <c r="K18" t="s">
        <v>18</v>
      </c>
      <c r="L18" t="s">
        <v>20</v>
      </c>
      <c r="M18">
        <v>0.63800000000000001</v>
      </c>
      <c r="N18">
        <v>730</v>
      </c>
      <c r="O18">
        <v>465.74</v>
      </c>
      <c r="P18">
        <v>0</v>
      </c>
      <c r="Q18" t="s">
        <v>23</v>
      </c>
      <c r="R18" t="s">
        <v>25</v>
      </c>
      <c r="S18" s="5">
        <v>0.13700000000000001</v>
      </c>
      <c r="T18" s="5">
        <v>27.4</v>
      </c>
      <c r="U18">
        <v>5</v>
      </c>
      <c r="V18" s="15">
        <v>0.10299999999999999</v>
      </c>
      <c r="W18" s="1">
        <f t="shared" si="1"/>
        <v>527.36</v>
      </c>
      <c r="X18" s="1">
        <f>W18+T18+O18</f>
        <v>1020.5</v>
      </c>
      <c r="Y18">
        <f t="shared" si="0"/>
        <v>36738</v>
      </c>
      <c r="Z18" s="2">
        <f>Y18/36</f>
        <v>1020.5</v>
      </c>
      <c r="AA18" t="s">
        <v>60</v>
      </c>
    </row>
    <row r="19" spans="1:27" x14ac:dyDescent="0.25">
      <c r="I19">
        <v>1</v>
      </c>
      <c r="K19" t="s">
        <v>18</v>
      </c>
      <c r="L19" t="s">
        <v>27</v>
      </c>
      <c r="M19">
        <v>0.63800000000000001</v>
      </c>
      <c r="N19">
        <v>730</v>
      </c>
      <c r="O19">
        <v>465.74</v>
      </c>
      <c r="P19">
        <v>0</v>
      </c>
      <c r="S19">
        <v>0.13700000000000001</v>
      </c>
      <c r="T19">
        <v>27.4</v>
      </c>
      <c r="U19">
        <v>5</v>
      </c>
      <c r="V19" s="15">
        <v>0.10299999999999999</v>
      </c>
      <c r="W19" s="1">
        <f t="shared" si="1"/>
        <v>527.36</v>
      </c>
      <c r="X19" s="1">
        <f>W19+T19+O19</f>
        <v>1020.5</v>
      </c>
      <c r="Y19">
        <f t="shared" si="0"/>
        <v>36738</v>
      </c>
      <c r="Z19" s="2">
        <f>Y19/36</f>
        <v>1020.5</v>
      </c>
      <c r="AA19" t="s">
        <v>40</v>
      </c>
    </row>
    <row r="20" spans="1:27" x14ac:dyDescent="0.25">
      <c r="I20">
        <v>1</v>
      </c>
      <c r="K20" t="s">
        <v>26</v>
      </c>
      <c r="L20" t="s">
        <v>27</v>
      </c>
      <c r="M20">
        <v>1.4510000000000001</v>
      </c>
      <c r="N20">
        <v>730</v>
      </c>
      <c r="O20" s="1">
        <v>1059.23</v>
      </c>
      <c r="P20">
        <v>0</v>
      </c>
      <c r="S20">
        <v>0.13700000000000001</v>
      </c>
      <c r="T20">
        <v>27.4</v>
      </c>
      <c r="U20">
        <v>5</v>
      </c>
      <c r="V20" s="15">
        <v>0.10299999999999999</v>
      </c>
      <c r="W20" s="1">
        <f t="shared" si="1"/>
        <v>527.36</v>
      </c>
      <c r="X20" s="1">
        <f>W20+T20+O20</f>
        <v>1613.99</v>
      </c>
      <c r="Y20">
        <f t="shared" si="0"/>
        <v>58103.64</v>
      </c>
      <c r="Z20" s="2">
        <f t="shared" si="2"/>
        <v>1613.99</v>
      </c>
    </row>
    <row r="21" spans="1:27" x14ac:dyDescent="0.25">
      <c r="H21" t="s">
        <v>14</v>
      </c>
      <c r="I21">
        <v>1</v>
      </c>
      <c r="J21" t="s">
        <v>31</v>
      </c>
      <c r="K21" t="s">
        <v>18</v>
      </c>
      <c r="L21" t="s">
        <v>20</v>
      </c>
      <c r="M21">
        <v>0.34899999999999998</v>
      </c>
      <c r="N21">
        <v>730</v>
      </c>
      <c r="O21">
        <v>254.77</v>
      </c>
      <c r="P21" s="1">
        <v>1717</v>
      </c>
      <c r="Q21" t="s">
        <v>23</v>
      </c>
      <c r="R21" t="s">
        <v>25</v>
      </c>
      <c r="S21">
        <v>0.13700000000000001</v>
      </c>
      <c r="T21">
        <v>27.4</v>
      </c>
      <c r="U21">
        <v>5</v>
      </c>
      <c r="V21" s="15">
        <v>0.10299999999999999</v>
      </c>
      <c r="W21" s="1">
        <f t="shared" si="1"/>
        <v>527.36</v>
      </c>
      <c r="X21" s="1"/>
      <c r="Y21">
        <f t="shared" si="0"/>
        <v>34294.080000000002</v>
      </c>
      <c r="Z21" s="2">
        <f>Y21/36</f>
        <v>952.61333333333334</v>
      </c>
    </row>
    <row r="22" spans="1:27" x14ac:dyDescent="0.25">
      <c r="I22">
        <v>1</v>
      </c>
      <c r="K22" t="s">
        <v>26</v>
      </c>
      <c r="L22" t="s">
        <v>27</v>
      </c>
      <c r="M22">
        <v>0.69399999999999995</v>
      </c>
      <c r="N22">
        <v>730</v>
      </c>
      <c r="O22" s="1">
        <v>506.62</v>
      </c>
      <c r="P22" s="1">
        <v>4781</v>
      </c>
      <c r="S22">
        <v>0.13700000000000001</v>
      </c>
      <c r="T22">
        <v>27.4</v>
      </c>
      <c r="U22">
        <v>5</v>
      </c>
      <c r="V22" s="15">
        <v>0.10299999999999999</v>
      </c>
      <c r="W22" s="1">
        <f t="shared" si="1"/>
        <v>527.36</v>
      </c>
      <c r="X22" s="1"/>
      <c r="Y22">
        <f t="shared" si="0"/>
        <v>52552.68</v>
      </c>
      <c r="Z22" s="2">
        <f t="shared" si="2"/>
        <v>1459.7966666666666</v>
      </c>
    </row>
    <row r="23" spans="1:27" x14ac:dyDescent="0.25">
      <c r="H23" t="s">
        <v>14</v>
      </c>
      <c r="I23">
        <v>3</v>
      </c>
      <c r="J23" t="s">
        <v>31</v>
      </c>
      <c r="K23" t="s">
        <v>18</v>
      </c>
      <c r="L23" t="s">
        <v>20</v>
      </c>
      <c r="M23">
        <v>0.249</v>
      </c>
      <c r="N23">
        <v>730</v>
      </c>
      <c r="O23" s="1">
        <v>181.77</v>
      </c>
      <c r="P23" s="1">
        <v>3679</v>
      </c>
      <c r="S23">
        <v>0.13700000000000001</v>
      </c>
      <c r="T23">
        <v>27.4</v>
      </c>
      <c r="U23">
        <v>5</v>
      </c>
      <c r="V23" s="15">
        <v>0.10299999999999999</v>
      </c>
      <c r="W23" s="1">
        <f t="shared" si="1"/>
        <v>527.36</v>
      </c>
      <c r="X23" s="1"/>
      <c r="Y23">
        <f t="shared" si="0"/>
        <v>30194.080000000002</v>
      </c>
      <c r="Z23" s="3">
        <f t="shared" si="2"/>
        <v>838.72444444444454</v>
      </c>
    </row>
    <row r="24" spans="1:27" x14ac:dyDescent="0.25">
      <c r="I24">
        <v>3</v>
      </c>
      <c r="K24" t="s">
        <v>26</v>
      </c>
      <c r="L24" t="s">
        <v>27</v>
      </c>
      <c r="M24">
        <v>0.53800000000000003</v>
      </c>
      <c r="N24">
        <v>730</v>
      </c>
      <c r="O24" s="1">
        <v>392.74</v>
      </c>
      <c r="P24" s="4">
        <v>7606</v>
      </c>
      <c r="S24">
        <v>0.13700000000000001</v>
      </c>
      <c r="T24">
        <v>27.4</v>
      </c>
      <c r="U24">
        <v>5</v>
      </c>
      <c r="V24" s="15">
        <v>0.10299999999999999</v>
      </c>
      <c r="W24" s="1">
        <f t="shared" si="1"/>
        <v>527.36</v>
      </c>
      <c r="X24" s="1"/>
      <c r="Y24">
        <f t="shared" si="0"/>
        <v>41716</v>
      </c>
      <c r="Z24" s="3">
        <f t="shared" si="2"/>
        <v>1158.7777777777778</v>
      </c>
      <c r="AA24" t="s">
        <v>46</v>
      </c>
    </row>
    <row r="25" spans="1:27" x14ac:dyDescent="0.25">
      <c r="C25" t="s">
        <v>61</v>
      </c>
      <c r="D25">
        <v>16</v>
      </c>
      <c r="E25" t="s">
        <v>62</v>
      </c>
      <c r="F25">
        <v>100</v>
      </c>
      <c r="G25" t="s">
        <v>12</v>
      </c>
      <c r="H25" s="6" t="s">
        <v>14</v>
      </c>
      <c r="I25" s="6">
        <v>3</v>
      </c>
      <c r="J25" s="6" t="s">
        <v>31</v>
      </c>
      <c r="K25" t="s">
        <v>18</v>
      </c>
      <c r="L25" t="s">
        <v>20</v>
      </c>
      <c r="M25">
        <v>0.997</v>
      </c>
      <c r="N25">
        <v>730</v>
      </c>
      <c r="O25">
        <v>727.81</v>
      </c>
      <c r="P25" s="1">
        <v>14716</v>
      </c>
      <c r="Q25" t="s">
        <v>23</v>
      </c>
      <c r="R25" t="s">
        <v>25</v>
      </c>
      <c r="S25">
        <v>0.27300000000000002</v>
      </c>
      <c r="T25">
        <v>54.6</v>
      </c>
      <c r="U25">
        <v>5</v>
      </c>
      <c r="V25" s="15">
        <v>0.10299999999999999</v>
      </c>
      <c r="W25" s="1">
        <f t="shared" si="1"/>
        <v>527.36</v>
      </c>
      <c r="X25" s="1">
        <f t="shared" ref="X25:X37" si="3">W25+T25+O25</f>
        <v>1309.77</v>
      </c>
      <c r="Y25">
        <f t="shared" si="0"/>
        <v>61867.719999999994</v>
      </c>
      <c r="Z25" s="2">
        <f>Y25/36</f>
        <v>1718.5477777777776</v>
      </c>
    </row>
    <row r="26" spans="1:27" x14ac:dyDescent="0.25">
      <c r="I26">
        <v>3</v>
      </c>
      <c r="K26" s="6" t="s">
        <v>26</v>
      </c>
      <c r="L26" s="6" t="s">
        <v>27</v>
      </c>
      <c r="M26">
        <v>2.15</v>
      </c>
      <c r="N26">
        <v>730</v>
      </c>
      <c r="O26" s="1">
        <v>1569.5</v>
      </c>
      <c r="P26" s="1">
        <v>30423</v>
      </c>
      <c r="S26">
        <v>0.27300000000000002</v>
      </c>
      <c r="T26">
        <v>54.6</v>
      </c>
      <c r="U26">
        <v>5</v>
      </c>
      <c r="V26" s="15">
        <v>0.10299999999999999</v>
      </c>
      <c r="W26" s="1">
        <f t="shared" si="1"/>
        <v>527.36</v>
      </c>
      <c r="X26" s="1">
        <f t="shared" si="3"/>
        <v>2151.46</v>
      </c>
      <c r="Y26">
        <f t="shared" si="0"/>
        <v>107875.56</v>
      </c>
      <c r="Z26" s="7">
        <f t="shared" si="2"/>
        <v>2996.5433333333331</v>
      </c>
      <c r="AA26" t="s">
        <v>63</v>
      </c>
    </row>
    <row r="27" spans="1:27" x14ac:dyDescent="0.25">
      <c r="C27" t="s">
        <v>64</v>
      </c>
      <c r="D27">
        <v>2</v>
      </c>
      <c r="E27" t="s">
        <v>65</v>
      </c>
      <c r="F27">
        <v>50</v>
      </c>
      <c r="G27" s="9" t="s">
        <v>39</v>
      </c>
      <c r="H27" s="9" t="s">
        <v>28</v>
      </c>
      <c r="I27" s="8">
        <v>3</v>
      </c>
      <c r="J27" s="8"/>
      <c r="K27" s="8" t="s">
        <v>18</v>
      </c>
      <c r="L27" s="8" t="s">
        <v>27</v>
      </c>
      <c r="M27" s="8">
        <v>0.20799999999999999</v>
      </c>
      <c r="N27" s="5">
        <v>365</v>
      </c>
      <c r="O27">
        <v>75.92</v>
      </c>
      <c r="P27" s="1">
        <v>0</v>
      </c>
      <c r="Q27" t="s">
        <v>23</v>
      </c>
      <c r="R27" t="s">
        <v>25</v>
      </c>
      <c r="S27" s="5">
        <v>0.13700000000000001</v>
      </c>
      <c r="T27">
        <v>54.6</v>
      </c>
      <c r="U27">
        <v>0</v>
      </c>
      <c r="V27" s="15">
        <v>0.10299999999999999</v>
      </c>
      <c r="W27" s="1">
        <f t="shared" si="1"/>
        <v>0</v>
      </c>
      <c r="X27" s="1">
        <f t="shared" si="3"/>
        <v>130.52000000000001</v>
      </c>
      <c r="Y27">
        <f t="shared" ref="Y27:Y29" si="4">O27*36+P27*3/I27+T27*36+W27*36</f>
        <v>4698.72</v>
      </c>
      <c r="Z27" s="2">
        <f>Y27/36</f>
        <v>130.52000000000001</v>
      </c>
    </row>
    <row r="28" spans="1:27" x14ac:dyDescent="0.25">
      <c r="H28" s="8"/>
      <c r="I28" s="9">
        <v>3</v>
      </c>
      <c r="J28" s="9"/>
      <c r="K28" s="9" t="s">
        <v>26</v>
      </c>
      <c r="L28" s="9" t="s">
        <v>27</v>
      </c>
      <c r="M28" s="8">
        <v>0.51700000000000002</v>
      </c>
      <c r="N28" s="5">
        <v>365</v>
      </c>
      <c r="O28" s="1">
        <v>188.71</v>
      </c>
      <c r="P28" s="1">
        <v>0</v>
      </c>
      <c r="S28" s="5">
        <v>0.13700000000000001</v>
      </c>
      <c r="T28">
        <v>54.6</v>
      </c>
      <c r="U28">
        <v>0</v>
      </c>
      <c r="V28" s="15">
        <v>0.10299999999999999</v>
      </c>
      <c r="W28" s="1">
        <f t="shared" si="1"/>
        <v>0</v>
      </c>
      <c r="X28" s="1">
        <f t="shared" si="3"/>
        <v>243.31</v>
      </c>
      <c r="Y28">
        <f t="shared" si="4"/>
        <v>8759.16</v>
      </c>
      <c r="Z28" s="10">
        <f t="shared" ref="Z28" si="5">Y28/36</f>
        <v>243.31</v>
      </c>
      <c r="AA28" t="s">
        <v>66</v>
      </c>
    </row>
    <row r="29" spans="1:27" x14ac:dyDescent="0.25">
      <c r="A29" t="s">
        <v>67</v>
      </c>
      <c r="B29" t="s">
        <v>9</v>
      </c>
      <c r="C29" t="s">
        <v>5</v>
      </c>
      <c r="D29">
        <v>8</v>
      </c>
      <c r="E29" t="s">
        <v>8</v>
      </c>
      <c r="F29">
        <v>100</v>
      </c>
      <c r="G29" t="s">
        <v>12</v>
      </c>
      <c r="H29" s="8" t="s">
        <v>14</v>
      </c>
      <c r="I29" s="8">
        <v>1</v>
      </c>
      <c r="J29" s="8" t="s">
        <v>16</v>
      </c>
      <c r="K29" s="8" t="s">
        <v>26</v>
      </c>
      <c r="L29" s="8" t="s">
        <v>68</v>
      </c>
      <c r="M29" s="8">
        <v>4.4720000000000004</v>
      </c>
      <c r="N29">
        <v>730</v>
      </c>
      <c r="O29" s="13">
        <v>3264.56</v>
      </c>
      <c r="P29" s="13">
        <v>0</v>
      </c>
      <c r="Q29" t="s">
        <v>23</v>
      </c>
      <c r="R29" t="s">
        <v>25</v>
      </c>
      <c r="S29">
        <v>0.27300000000000002</v>
      </c>
      <c r="T29">
        <v>54.6</v>
      </c>
      <c r="U29">
        <v>5</v>
      </c>
      <c r="V29" s="15">
        <v>0.10299999999999999</v>
      </c>
      <c r="W29" s="1">
        <f t="shared" si="1"/>
        <v>527.36</v>
      </c>
      <c r="X29" s="1">
        <f t="shared" si="3"/>
        <v>3846.52</v>
      </c>
      <c r="Y29">
        <f t="shared" si="4"/>
        <v>138474.72</v>
      </c>
      <c r="Z29" s="2">
        <f t="shared" ref="Z29:Z37" si="6">Y29/36</f>
        <v>3846.52</v>
      </c>
    </row>
    <row r="30" spans="1:27" x14ac:dyDescent="0.25">
      <c r="H30" s="8"/>
      <c r="I30" s="8">
        <v>1</v>
      </c>
      <c r="J30" s="8" t="s">
        <v>31</v>
      </c>
      <c r="K30" s="8" t="s">
        <v>26</v>
      </c>
      <c r="L30" s="8" t="s">
        <v>68</v>
      </c>
      <c r="M30" s="8">
        <v>2.0680000000000001</v>
      </c>
      <c r="N30">
        <v>730</v>
      </c>
      <c r="O30" s="13">
        <v>1509.64</v>
      </c>
      <c r="P30" s="13">
        <v>15366</v>
      </c>
      <c r="Q30" s="8"/>
      <c r="R30" s="8"/>
      <c r="S30">
        <v>0.27300000000000002</v>
      </c>
      <c r="T30">
        <v>54.6</v>
      </c>
      <c r="U30">
        <v>5</v>
      </c>
      <c r="V30" s="15">
        <v>0.10299999999999999</v>
      </c>
      <c r="W30" s="1">
        <f t="shared" si="1"/>
        <v>527.36</v>
      </c>
      <c r="X30" s="1">
        <f t="shared" si="3"/>
        <v>2091.6000000000004</v>
      </c>
      <c r="Y30">
        <f t="shared" ref="Y30:Y32" si="7">O30*36+P30*3/I30+T30*36+W30*36</f>
        <v>121395.6</v>
      </c>
      <c r="Z30" s="2">
        <f t="shared" si="6"/>
        <v>3372.1000000000004</v>
      </c>
      <c r="AA30" s="8"/>
    </row>
    <row r="31" spans="1:27" x14ac:dyDescent="0.25">
      <c r="H31" s="8"/>
      <c r="I31" s="8">
        <v>1</v>
      </c>
      <c r="J31" s="8" t="s">
        <v>31</v>
      </c>
      <c r="K31" s="8" t="s">
        <v>26</v>
      </c>
      <c r="L31" s="8" t="s">
        <v>20</v>
      </c>
      <c r="M31" s="8">
        <v>4.5640000000000001</v>
      </c>
      <c r="N31">
        <v>730</v>
      </c>
      <c r="O31" s="13">
        <v>3331.72</v>
      </c>
      <c r="P31" s="13">
        <v>39972</v>
      </c>
      <c r="Q31" s="8"/>
      <c r="R31" s="8"/>
      <c r="S31">
        <v>0.27300000000000002</v>
      </c>
      <c r="T31">
        <v>54.6</v>
      </c>
      <c r="U31">
        <v>5</v>
      </c>
      <c r="V31" s="15">
        <v>0.10299999999999999</v>
      </c>
      <c r="W31" s="1">
        <f t="shared" si="1"/>
        <v>527.36</v>
      </c>
      <c r="X31" s="1">
        <f t="shared" si="3"/>
        <v>3913.68</v>
      </c>
      <c r="Y31">
        <f>O31*36+P31*3/I31+T31*36+W31*36</f>
        <v>260808.47999999998</v>
      </c>
      <c r="Z31" s="2">
        <f t="shared" si="6"/>
        <v>7244.6799999999994</v>
      </c>
      <c r="AA31" s="8"/>
    </row>
    <row r="32" spans="1:27" x14ac:dyDescent="0.25">
      <c r="F32">
        <v>100</v>
      </c>
      <c r="G32" t="s">
        <v>12</v>
      </c>
      <c r="H32" s="8" t="s">
        <v>28</v>
      </c>
      <c r="I32" s="8">
        <v>1</v>
      </c>
      <c r="J32" s="8"/>
      <c r="K32" s="8" t="s">
        <v>26</v>
      </c>
      <c r="L32" s="8" t="s">
        <v>68</v>
      </c>
      <c r="M32" s="8">
        <v>5.3639999999999999</v>
      </c>
      <c r="N32">
        <v>730</v>
      </c>
      <c r="O32" s="13">
        <v>3915.72</v>
      </c>
      <c r="P32" s="13">
        <v>0</v>
      </c>
      <c r="Q32" t="s">
        <v>23</v>
      </c>
      <c r="R32" t="s">
        <v>25</v>
      </c>
      <c r="S32">
        <v>0.27300000000000002</v>
      </c>
      <c r="T32">
        <v>54.6</v>
      </c>
      <c r="U32">
        <v>5</v>
      </c>
      <c r="V32" s="15">
        <v>0.10299999999999999</v>
      </c>
      <c r="W32" s="1">
        <f t="shared" si="1"/>
        <v>527.36</v>
      </c>
      <c r="X32" s="1">
        <f t="shared" si="3"/>
        <v>4497.68</v>
      </c>
      <c r="Y32">
        <f t="shared" si="7"/>
        <v>161916.47999999998</v>
      </c>
      <c r="Z32" s="2">
        <f t="shared" si="6"/>
        <v>4497.6799999999994</v>
      </c>
    </row>
    <row r="33" spans="1:27" x14ac:dyDescent="0.25">
      <c r="H33" s="8"/>
      <c r="I33" s="8">
        <v>1</v>
      </c>
      <c r="J33" s="8"/>
      <c r="K33" s="8" t="s">
        <v>26</v>
      </c>
      <c r="L33" s="8" t="s">
        <v>20</v>
      </c>
      <c r="M33" s="8">
        <v>9.5440000000000005</v>
      </c>
      <c r="N33">
        <v>730</v>
      </c>
      <c r="O33" s="13">
        <v>6967.12</v>
      </c>
      <c r="P33" s="13">
        <v>0</v>
      </c>
      <c r="Q33" s="8"/>
      <c r="R33" s="8"/>
      <c r="S33">
        <v>0.27300000000000002</v>
      </c>
      <c r="T33">
        <v>54.6</v>
      </c>
      <c r="U33">
        <v>5</v>
      </c>
      <c r="V33" s="15">
        <v>0.10299999999999999</v>
      </c>
      <c r="W33" s="1">
        <f t="shared" si="1"/>
        <v>527.36</v>
      </c>
      <c r="X33" s="1">
        <f t="shared" si="3"/>
        <v>7549.08</v>
      </c>
      <c r="Y33">
        <f t="shared" ref="Y33" si="8">O33*36+P33*3/I33+T33*36+W33*36</f>
        <v>271766.88</v>
      </c>
      <c r="Z33" s="2">
        <f t="shared" si="6"/>
        <v>7549.08</v>
      </c>
      <c r="AA33" s="8"/>
    </row>
    <row r="34" spans="1:27" x14ac:dyDescent="0.25">
      <c r="F34">
        <v>50</v>
      </c>
      <c r="G34" t="s">
        <v>39</v>
      </c>
      <c r="H34" s="8" t="s">
        <v>14</v>
      </c>
      <c r="I34" s="8">
        <v>1</v>
      </c>
      <c r="J34" s="8" t="s">
        <v>16</v>
      </c>
      <c r="K34" s="8" t="s">
        <v>26</v>
      </c>
      <c r="L34" s="8" t="s">
        <v>68</v>
      </c>
      <c r="M34" s="8">
        <v>2.2360000000000002</v>
      </c>
      <c r="N34" s="5">
        <v>365</v>
      </c>
      <c r="O34" s="13">
        <v>1632.28</v>
      </c>
      <c r="P34" s="13">
        <v>0</v>
      </c>
      <c r="Q34" t="s">
        <v>23</v>
      </c>
      <c r="R34" t="s">
        <v>25</v>
      </c>
      <c r="S34">
        <v>0.27300000000000002</v>
      </c>
      <c r="T34">
        <v>54.6</v>
      </c>
      <c r="U34">
        <v>5</v>
      </c>
      <c r="V34" s="15">
        <v>0.10299999999999999</v>
      </c>
      <c r="W34" s="1">
        <f t="shared" si="1"/>
        <v>527.36</v>
      </c>
      <c r="X34" s="1">
        <f t="shared" si="3"/>
        <v>2214.2399999999998</v>
      </c>
      <c r="Y34">
        <f t="shared" ref="Y34:Y35" si="9">O34*36+P34*3/I34+T34*36+W34*36</f>
        <v>79712.639999999999</v>
      </c>
      <c r="Z34" s="2">
        <f t="shared" si="6"/>
        <v>2214.2399999999998</v>
      </c>
    </row>
    <row r="35" spans="1:27" x14ac:dyDescent="0.25">
      <c r="H35" s="8"/>
      <c r="I35" s="8">
        <v>1</v>
      </c>
      <c r="J35" s="8" t="s">
        <v>31</v>
      </c>
      <c r="K35" s="8" t="s">
        <v>26</v>
      </c>
      <c r="L35" s="8" t="s">
        <v>68</v>
      </c>
      <c r="M35" s="8">
        <v>1.034</v>
      </c>
      <c r="N35" s="5">
        <v>365</v>
      </c>
      <c r="O35" s="13">
        <v>754.82</v>
      </c>
      <c r="P35" s="13">
        <v>7683</v>
      </c>
      <c r="Q35" s="8"/>
      <c r="R35" s="8"/>
      <c r="S35">
        <v>0.27300000000000002</v>
      </c>
      <c r="T35">
        <v>54.6</v>
      </c>
      <c r="U35">
        <v>5</v>
      </c>
      <c r="V35" s="15">
        <v>0.10299999999999999</v>
      </c>
      <c r="W35" s="1">
        <f t="shared" si="1"/>
        <v>527.36</v>
      </c>
      <c r="X35" s="1">
        <f t="shared" si="3"/>
        <v>1336.7800000000002</v>
      </c>
      <c r="Y35">
        <f t="shared" si="9"/>
        <v>71173.08</v>
      </c>
      <c r="Z35" s="2">
        <f t="shared" si="6"/>
        <v>1977.03</v>
      </c>
      <c r="AA35" s="8"/>
    </row>
    <row r="36" spans="1:27" x14ac:dyDescent="0.25">
      <c r="C36" t="s">
        <v>64</v>
      </c>
      <c r="D36">
        <v>2</v>
      </c>
      <c r="E36" t="s">
        <v>65</v>
      </c>
      <c r="F36">
        <v>50</v>
      </c>
      <c r="G36" s="8" t="s">
        <v>39</v>
      </c>
      <c r="H36" s="8" t="s">
        <v>28</v>
      </c>
      <c r="I36" s="8">
        <v>1</v>
      </c>
      <c r="J36" s="8"/>
      <c r="K36" s="8" t="s">
        <v>26</v>
      </c>
      <c r="L36" s="8" t="s">
        <v>69</v>
      </c>
      <c r="M36" s="8">
        <v>1.0109999999999999</v>
      </c>
      <c r="N36" s="5">
        <v>365</v>
      </c>
      <c r="O36" s="13">
        <v>369.01</v>
      </c>
      <c r="P36" s="13">
        <v>0</v>
      </c>
      <c r="Q36" s="8"/>
      <c r="R36" s="8"/>
      <c r="S36">
        <v>0.27300000000000002</v>
      </c>
      <c r="T36">
        <v>54.6</v>
      </c>
      <c r="U36">
        <v>0</v>
      </c>
      <c r="V36" s="15">
        <v>0.10299999999999999</v>
      </c>
      <c r="W36" s="1">
        <f t="shared" si="1"/>
        <v>0</v>
      </c>
      <c r="X36" s="1">
        <f t="shared" si="3"/>
        <v>423.61</v>
      </c>
      <c r="Y36">
        <f t="shared" ref="Y36" si="10">O36*36+P36*3/I36+T36*36+W36*36</f>
        <v>15249.960000000001</v>
      </c>
      <c r="Z36" s="2">
        <f t="shared" si="6"/>
        <v>423.61</v>
      </c>
      <c r="AA36" s="8"/>
    </row>
    <row r="37" spans="1:27" x14ac:dyDescent="0.25">
      <c r="G37" s="8"/>
      <c r="H37" s="8"/>
      <c r="I37" s="8">
        <v>1</v>
      </c>
      <c r="J37" s="8"/>
      <c r="K37" s="8" t="s">
        <v>26</v>
      </c>
      <c r="L37" s="14" t="s">
        <v>70</v>
      </c>
      <c r="M37" s="8">
        <v>0.34499999999999997</v>
      </c>
      <c r="N37" s="5">
        <v>365</v>
      </c>
      <c r="O37" s="13">
        <v>125.92</v>
      </c>
      <c r="P37" s="13">
        <v>0</v>
      </c>
      <c r="Q37" s="8"/>
      <c r="R37" s="8"/>
      <c r="S37">
        <v>0.27300000000000002</v>
      </c>
      <c r="T37">
        <v>54.6</v>
      </c>
      <c r="U37">
        <v>0</v>
      </c>
      <c r="V37" s="15">
        <v>0.10299999999999999</v>
      </c>
      <c r="W37" s="1">
        <f t="shared" si="1"/>
        <v>0</v>
      </c>
      <c r="X37" s="1">
        <f t="shared" si="3"/>
        <v>180.52</v>
      </c>
      <c r="Y37">
        <f t="shared" ref="Y37" si="11">O37*36+P37*3/I37+T37*36+W37*36</f>
        <v>6498.72</v>
      </c>
      <c r="Z37" s="2">
        <f t="shared" si="6"/>
        <v>180.52</v>
      </c>
      <c r="AA37" s="8"/>
    </row>
    <row r="38" spans="1:27" s="11" customFormat="1" x14ac:dyDescent="0.25">
      <c r="A38" s="11" t="s">
        <v>0</v>
      </c>
      <c r="B38" s="11" t="s">
        <v>3</v>
      </c>
      <c r="C38" s="11" t="s">
        <v>4</v>
      </c>
      <c r="D38" s="11" t="s">
        <v>6</v>
      </c>
      <c r="E38" s="11" t="s">
        <v>7</v>
      </c>
      <c r="F38" s="11" t="s">
        <v>10</v>
      </c>
      <c r="G38" s="11" t="s">
        <v>51</v>
      </c>
      <c r="H38" s="11" t="s">
        <v>52</v>
      </c>
      <c r="I38" s="11" t="s">
        <v>41</v>
      </c>
      <c r="J38" s="11" t="s">
        <v>15</v>
      </c>
      <c r="K38" s="11" t="s">
        <v>13</v>
      </c>
      <c r="L38" s="11" t="s">
        <v>54</v>
      </c>
      <c r="M38" s="11" t="s">
        <v>53</v>
      </c>
      <c r="N38" s="11" t="s">
        <v>50</v>
      </c>
      <c r="O38" s="11" t="s">
        <v>21</v>
      </c>
      <c r="P38" s="11" t="s">
        <v>22</v>
      </c>
      <c r="Q38" s="11" t="s">
        <v>59</v>
      </c>
      <c r="R38" s="11" t="s">
        <v>24</v>
      </c>
      <c r="S38" s="11" t="s">
        <v>43</v>
      </c>
      <c r="T38" s="11" t="s">
        <v>36</v>
      </c>
      <c r="V38" s="16"/>
      <c r="Y38" s="11" t="s">
        <v>32</v>
      </c>
      <c r="Z38" s="12" t="s">
        <v>33</v>
      </c>
      <c r="AA38" s="12"/>
    </row>
    <row r="39" spans="1:27" x14ac:dyDescent="0.25">
      <c r="A39" t="s">
        <v>45</v>
      </c>
      <c r="B39" t="s">
        <v>9</v>
      </c>
      <c r="C39" t="s">
        <v>48</v>
      </c>
      <c r="D39">
        <v>2</v>
      </c>
      <c r="E39" t="s">
        <v>58</v>
      </c>
      <c r="F39">
        <v>100</v>
      </c>
      <c r="G39">
        <v>5.4000000000000003E-3</v>
      </c>
      <c r="H39">
        <v>3.3999999999999998E-3</v>
      </c>
      <c r="I39">
        <v>3</v>
      </c>
      <c r="J39" t="s">
        <v>16</v>
      </c>
      <c r="K39" t="s">
        <v>49</v>
      </c>
      <c r="L39">
        <v>2.3E-3</v>
      </c>
      <c r="M39" s="1">
        <f>N39*L39</f>
        <v>60.443999999999996</v>
      </c>
      <c r="N39">
        <v>26280</v>
      </c>
      <c r="O39" s="1">
        <v>1.68</v>
      </c>
      <c r="P39" s="1">
        <v>0</v>
      </c>
      <c r="Q39" t="s">
        <v>23</v>
      </c>
      <c r="R39" t="s">
        <v>55</v>
      </c>
      <c r="S39">
        <v>0.11899999999999999</v>
      </c>
      <c r="T39">
        <v>29.75</v>
      </c>
      <c r="Y39">
        <f>O39*36+P39*3/I39+T39*36+W39*36</f>
        <v>1131.48</v>
      </c>
      <c r="Z39" s="2">
        <f t="shared" si="2"/>
        <v>31.43</v>
      </c>
      <c r="AA39" s="2"/>
    </row>
    <row r="40" spans="1:27" x14ac:dyDescent="0.25">
      <c r="C40" t="s">
        <v>56</v>
      </c>
      <c r="D40">
        <v>4</v>
      </c>
      <c r="E40" t="s">
        <v>57</v>
      </c>
      <c r="F40">
        <v>100</v>
      </c>
      <c r="G40">
        <v>0.17280000000000001</v>
      </c>
      <c r="H40">
        <v>0.1089</v>
      </c>
      <c r="I40">
        <v>3</v>
      </c>
      <c r="J40" t="s">
        <v>16</v>
      </c>
      <c r="K40" t="s">
        <v>49</v>
      </c>
      <c r="L40">
        <v>0.1016</v>
      </c>
      <c r="M40" s="1">
        <f>N40*L40</f>
        <v>2670.0479999999998</v>
      </c>
      <c r="N40">
        <v>26280</v>
      </c>
      <c r="O40" s="1">
        <v>74.17</v>
      </c>
      <c r="P40" s="1">
        <v>0</v>
      </c>
      <c r="T40">
        <v>29.75</v>
      </c>
      <c r="Y40">
        <f>O40*36+P40*3/I40+T40*36+W40*36</f>
        <v>3741.12</v>
      </c>
      <c r="Z40" s="2">
        <f t="shared" si="2"/>
        <v>103.92</v>
      </c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Peter Schepens</cp:lastModifiedBy>
  <dcterms:created xsi:type="dcterms:W3CDTF">2015-06-05T18:19:34Z</dcterms:created>
  <dcterms:modified xsi:type="dcterms:W3CDTF">2022-03-03T15:46:51Z</dcterms:modified>
</cp:coreProperties>
</file>