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F3872FCB-608E-4CBA-8CD7-0369F17EF753}" xr6:coauthVersionLast="45" xr6:coauthVersionMax="45" xr10:uidLastSave="{00000000-0000-0000-0000-000000000000}"/>
  <bookViews>
    <workbookView xWindow="-120" yWindow="-120" windowWidth="24240" windowHeight="13140" tabRatio="425" activeTab="2" xr2:uid="{00000000-000D-0000-FFFF-FFFF00000000}"/>
  </bookViews>
  <sheets>
    <sheet name="Quantity" sheetId="1" r:id="rId1"/>
    <sheet name="Percentage" sheetId="2" r:id="rId2"/>
    <sheet name="Fig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5" i="3"/>
  <c r="B6" i="3"/>
  <c r="B7" i="3"/>
  <c r="B8" i="3"/>
  <c r="B9" i="3"/>
  <c r="B10" i="3"/>
  <c r="B11" i="3"/>
  <c r="B12" i="3"/>
  <c r="B13" i="3"/>
  <c r="B14" i="3"/>
  <c r="B15" i="3"/>
  <c r="F3" i="3" l="1"/>
  <c r="I17" i="3" l="1"/>
  <c r="G15" i="3"/>
  <c r="G14" i="3"/>
  <c r="G13" i="3"/>
  <c r="G12" i="3"/>
  <c r="G11" i="3"/>
  <c r="G10" i="3"/>
  <c r="G9" i="3"/>
  <c r="G8" i="3"/>
  <c r="G7" i="3"/>
  <c r="G6" i="3"/>
  <c r="G5" i="3"/>
  <c r="G4" i="3"/>
  <c r="G3" i="3"/>
  <c r="I3" i="3"/>
  <c r="I15" i="3"/>
  <c r="I14" i="3"/>
  <c r="I13" i="3"/>
  <c r="I12" i="3"/>
  <c r="I11" i="3"/>
  <c r="I10" i="3"/>
  <c r="I9" i="3"/>
  <c r="I8" i="3"/>
  <c r="I7" i="3"/>
  <c r="I6" i="3"/>
  <c r="I5" i="3"/>
  <c r="I4" i="3"/>
  <c r="J3" i="3"/>
  <c r="J15" i="3"/>
  <c r="J14" i="3"/>
  <c r="J13" i="3"/>
  <c r="J12" i="3"/>
  <c r="J11" i="3"/>
  <c r="J10" i="3"/>
  <c r="J9" i="3"/>
  <c r="J8" i="3"/>
  <c r="J7" i="3"/>
  <c r="J6" i="3"/>
  <c r="J5" i="3"/>
  <c r="J4" i="3"/>
  <c r="K3" i="3"/>
  <c r="K15" i="3"/>
  <c r="K14" i="3"/>
  <c r="K13" i="3"/>
  <c r="K12" i="3"/>
  <c r="K11" i="3"/>
  <c r="K10" i="3"/>
  <c r="K9" i="3"/>
  <c r="K8" i="3"/>
  <c r="K7" i="3"/>
  <c r="K6" i="3"/>
  <c r="K5" i="3"/>
  <c r="K4" i="3"/>
  <c r="K17" i="3"/>
  <c r="J17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F15" i="3"/>
  <c r="F14" i="3"/>
  <c r="F13" i="3"/>
  <c r="F12" i="3"/>
  <c r="F11" i="3"/>
  <c r="F10" i="3"/>
  <c r="F9" i="3"/>
  <c r="F8" i="3"/>
  <c r="F7" i="3"/>
  <c r="F6" i="3"/>
  <c r="F5" i="3"/>
  <c r="F4" i="3"/>
  <c r="J45" i="2" l="1"/>
  <c r="K45" i="2"/>
  <c r="L45" i="2"/>
  <c r="M45" i="2"/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<sst xmlns="http://schemas.openxmlformats.org/spreadsheetml/2006/main" count="199" uniqueCount="81">
  <si>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</si>
  <si>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</si>
  <si>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</si>
  <si>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</si>
  <si>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</si>
  <si>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</si>
  <si>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</si>
  <si>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</si>
  <si>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</si>
  <si>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</si>
  <si>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</si>
  <si>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</si>
  <si>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</si>
  <si>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</si>
  <si>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</si>
  <si>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</si>
  <si>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</si>
  <si>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</si>
  <si>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</si>
  <si>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</si>
  <si>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</si>
  <si>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</si>
  <si>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</si>
  <si>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</si>
  <si>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</si>
  <si>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</si>
  <si>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</si>
  <si>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</si>
  <si>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</si>
  <si>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</si>
  <si>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</si>
  <si>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</si>
  <si>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</si>
  <si>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</si>
  <si>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</si>
  <si>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</si>
  <si>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</si>
  <si>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</si>
  <si>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</si>
  <si>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</si>
  <si>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</si>
  <si>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</si>
  <si>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</si>
  <si>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</si>
  <si>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</si>
  <si>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</si>
  <si>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</si>
  <si>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</si>
  <si>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</si>
  <si>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</si>
  <si>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</si>
  <si>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</si>
  <si>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</si>
  <si>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</si>
  <si>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</si>
  <si>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</si>
  <si>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</si>
  <si>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</si>
  <si>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</si>
  <si>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</si>
  <si>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</si>
  <si>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</si>
  <si>
    <t>Total</t>
    <phoneticPr fontId="1" type="noConversion"/>
  </si>
  <si>
    <t>Helmand</t>
    <phoneticPr fontId="1" type="noConversion"/>
  </si>
  <si>
    <t>Amu Darya</t>
  </si>
  <si>
    <t>Balkhash</t>
  </si>
  <si>
    <t>Ganges-Brahmaputra</t>
  </si>
  <si>
    <t>Mekong</t>
  </si>
  <si>
    <t>Yangtze</t>
  </si>
  <si>
    <t>WaterShed</t>
  </si>
  <si>
    <t>Percentage Change of Runoff  (%)</t>
  </si>
  <si>
    <t>Livestock Numbers (Million Heads or Birds)</t>
    <phoneticPr fontId="1" type="noConversion"/>
  </si>
  <si>
    <t>Crop Production (Million tons)</t>
    <phoneticPr fontId="1" type="noConversion"/>
  </si>
  <si>
    <t>Population (Million People)</t>
    <phoneticPr fontId="1" type="noConversion"/>
  </si>
  <si>
    <t>Nematode Abundance (Million/m²)</t>
    <phoneticPr fontId="1" type="noConversion"/>
  </si>
  <si>
    <t>Microbial Abundance (gC/m²)</t>
    <phoneticPr fontId="1" type="noConversion"/>
  </si>
  <si>
    <t>Percentage of Global (%)</t>
    <phoneticPr fontId="1" type="noConversion"/>
  </si>
  <si>
    <t>Mean Risk Index</t>
    <phoneticPr fontId="1" type="noConversion"/>
  </si>
  <si>
    <t>Mean Hazard Index</t>
    <phoneticPr fontId="1" type="noConversion"/>
  </si>
  <si>
    <t>Mean Exposure Index</t>
    <phoneticPr fontId="1" type="noConversion"/>
  </si>
  <si>
    <t>Mean Vulnerability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</si>
</sst>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ED4C4A"/>
        <bgColor indexed="64"/>
      </patternFill>
    </fill>
    <fill>
      <patternFill patternType="solid">
        <fgColor rgb="FFF2A1A0"/>
        <bgColor indexed="64"/>
      </patternFill>
    </fill>
    <fill>
      <patternFill patternType="solid">
        <fgColor rgb="FFF7DEDC"/>
        <bgColor indexed="64"/>
      </patternFill>
    </fill>
    <fill>
      <patternFill patternType="solid">
        <fgColor rgb="FFE1E2E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77" fontId="0" fillId="0" borderId="1" xfId="1" applyNumberFormat="1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2" fontId="0" fillId="5" borderId="1" xfId="0" applyNumberFormat="1" applyFill="1" applyBorder="1" applyAlignment="1">
      <alignment horizontal="left" vertical="top"/>
    </xf>
    <xf numFmtId="2" fontId="0" fillId="6" borderId="1" xfId="0" applyNumberFormat="1" applyFill="1" applyBorder="1" applyAlignment="1">
      <alignment horizontal="left" vertical="top"/>
    </xf>
    <xf numFmtId="2" fontId="0" fillId="0" borderId="1" xfId="0" applyNumberFormat="1" applyFill="1" applyBorder="1" applyAlignment="1">
      <alignment horizontal="left" vertical="top"/>
    </xf>
    <xf numFmtId="2" fontId="7" fillId="0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77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2A1A0"/>
      <color rgb="FFED4C4A"/>
      <color rgb="FFBDC1DB"/>
      <color rgb="FFE1E2E8"/>
      <color rgb="FFF7DE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zoomScale="70" zoomScaleNormal="70" workbookViewId="0">
      <pane ySplit="1" topLeftCell="A2" activePane="bottomLeft" state="frozen"/>
      <selection pane="bottomLeft" activeCell="N3" sqref="N3:S7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35.25" style="1" bestFit="1" customWidth="1"/>
    <col min="4" max="4" width="28.125" style="1" customWidth="1"/>
    <col min="5" max="5" width="34" style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30" t="s">
        <v>23</v>
      </c>
      <c r="B1" s="30" t="s">
        <v>1</v>
      </c>
      <c r="C1" s="30" t="s">
        <v>77</v>
      </c>
      <c r="D1" s="31" t="s">
        <v>55</v>
      </c>
      <c r="E1" s="31"/>
      <c r="F1" s="34" t="s">
        <v>54</v>
      </c>
      <c r="G1" s="34"/>
      <c r="H1" s="34"/>
      <c r="I1" s="34"/>
      <c r="J1" s="34" t="s">
        <v>53</v>
      </c>
      <c r="K1" s="34"/>
      <c r="L1" s="34"/>
      <c r="M1" s="34"/>
      <c r="N1" s="34" t="s">
        <v>58</v>
      </c>
      <c r="O1" s="34"/>
      <c r="P1" s="34"/>
      <c r="Q1" s="34"/>
      <c r="R1" s="34"/>
      <c r="S1" s="34"/>
      <c r="T1" s="35" t="s">
        <v>51</v>
      </c>
      <c r="U1" s="35"/>
      <c r="V1" s="35"/>
      <c r="W1" s="35"/>
      <c r="X1" s="35"/>
      <c r="Y1" s="35"/>
      <c r="Z1" s="35"/>
      <c r="AA1" s="12"/>
    </row>
    <row r="2" spans="1:27" ht="15.75" x14ac:dyDescent="0.2">
      <c r="A2" s="30"/>
      <c r="B2" s="30"/>
      <c r="C2" s="30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3" t="s">
        <v>20</v>
      </c>
      <c r="B3" s="4" t="s">
        <v>12</v>
      </c>
      <c r="C3" s="32">
        <v>0.13884768139346668</v>
      </c>
      <c r="D3" s="9">
        <v>61.645161290322577</v>
      </c>
      <c r="E3" s="4">
        <v>3435445.4646323263</v>
      </c>
      <c r="F3" s="4">
        <v>-10.418503663226316</v>
      </c>
      <c r="G3" s="4">
        <v>-5.6792750329856228</v>
      </c>
      <c r="H3" s="4">
        <v>-7.0012172014317056</v>
      </c>
      <c r="I3" s="4">
        <v>-3.1260737075316642</v>
      </c>
      <c r="J3" s="4">
        <v>18189239</v>
      </c>
      <c r="K3" s="4">
        <v>31363555</v>
      </c>
      <c r="L3" s="4">
        <v>51099760</v>
      </c>
      <c r="M3" s="4">
        <v>15996299</v>
      </c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33"/>
      <c r="B4" s="4" t="s">
        <v>19</v>
      </c>
      <c r="C4" s="32"/>
      <c r="D4" s="9">
        <v>72.770161290322577</v>
      </c>
      <c r="E4" s="4">
        <v>2569725.9958012365</v>
      </c>
      <c r="F4" s="4">
        <v>-19.667098277578834</v>
      </c>
      <c r="G4" s="4">
        <v>-22.204648251012451</v>
      </c>
      <c r="H4" s="4">
        <v>-26.792364879922889</v>
      </c>
      <c r="I4" s="4">
        <v>-24.422564774038843</v>
      </c>
      <c r="J4" s="4">
        <v>124417</v>
      </c>
      <c r="K4" s="4">
        <v>163503</v>
      </c>
      <c r="L4" s="4">
        <v>220994</v>
      </c>
      <c r="M4" s="4">
        <v>125965</v>
      </c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33"/>
      <c r="B5" s="4" t="s">
        <v>13</v>
      </c>
      <c r="C5" s="32"/>
      <c r="D5" s="9">
        <v>37.611827956989245</v>
      </c>
      <c r="E5" s="4">
        <v>2904489.4440839048</v>
      </c>
      <c r="F5" s="4">
        <v>-3.1775918558516585</v>
      </c>
      <c r="G5" s="4">
        <v>1.4002387467174073</v>
      </c>
      <c r="H5" s="4">
        <v>7.5190739233705299</v>
      </c>
      <c r="I5" s="4">
        <v>8.9544270950658067</v>
      </c>
      <c r="J5" s="4">
        <v>3033586</v>
      </c>
      <c r="K5" s="4">
        <v>4425649</v>
      </c>
      <c r="L5" s="4">
        <v>8903979</v>
      </c>
      <c r="M5" s="4">
        <v>1529603</v>
      </c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33"/>
      <c r="B6" s="4" t="s">
        <v>15</v>
      </c>
      <c r="C6" s="32"/>
      <c r="D6" s="9">
        <v>93.049923195084489</v>
      </c>
      <c r="E6" s="4">
        <v>3715394.5568234418</v>
      </c>
      <c r="F6" s="4">
        <v>3.0421057441373422</v>
      </c>
      <c r="G6" s="4">
        <v>5.883440469846259</v>
      </c>
      <c r="H6" s="4">
        <v>16.235093887862952</v>
      </c>
      <c r="I6" s="4">
        <v>21.422204632541415</v>
      </c>
      <c r="J6" s="4">
        <v>955550</v>
      </c>
      <c r="K6" s="4">
        <v>1263768</v>
      </c>
      <c r="L6" s="4">
        <v>1798529</v>
      </c>
      <c r="M6" s="4">
        <v>874146</v>
      </c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33"/>
      <c r="B7" s="4" t="s">
        <v>14</v>
      </c>
      <c r="C7" s="32"/>
      <c r="D7" s="9">
        <v>76.730527143981107</v>
      </c>
      <c r="E7" s="4">
        <v>3116748.9288601405</v>
      </c>
      <c r="F7" s="4">
        <v>-5.3488538840591282</v>
      </c>
      <c r="G7" s="4">
        <v>-2.1851878748338183</v>
      </c>
      <c r="H7" s="4">
        <v>2.6741437797403118</v>
      </c>
      <c r="I7" s="4">
        <v>4.6552841204316646</v>
      </c>
      <c r="J7" s="4">
        <v>7167770</v>
      </c>
      <c r="K7" s="4">
        <v>10110380</v>
      </c>
      <c r="L7" s="4">
        <v>17072619</v>
      </c>
      <c r="M7" s="4">
        <v>5959695</v>
      </c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33" t="s">
        <v>22</v>
      </c>
      <c r="B8" s="4" t="s">
        <v>2</v>
      </c>
      <c r="C8" s="32">
        <v>0.12387934226916501</v>
      </c>
      <c r="D8" s="9">
        <v>23.904761904761898</v>
      </c>
      <c r="E8" s="4">
        <v>1282868.753943651</v>
      </c>
      <c r="F8" s="4">
        <v>7.8159524893949568</v>
      </c>
      <c r="G8" s="4">
        <v>15.41531285150813</v>
      </c>
      <c r="H8" s="4">
        <v>10.396549582168719</v>
      </c>
      <c r="I8" s="4">
        <v>15.125955894133806</v>
      </c>
      <c r="J8" s="4">
        <v>671187</v>
      </c>
      <c r="K8" s="4">
        <v>849734</v>
      </c>
      <c r="L8" s="4">
        <v>1238812</v>
      </c>
      <c r="M8" s="4">
        <v>674061</v>
      </c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33"/>
      <c r="B9" s="4" t="s">
        <v>19</v>
      </c>
      <c r="C9" s="32"/>
      <c r="D9" s="9">
        <v>37.27235772357723</v>
      </c>
      <c r="E9" s="4">
        <v>1834030.7269411762</v>
      </c>
      <c r="F9" s="4">
        <v>9.9725288847126325</v>
      </c>
      <c r="G9" s="4">
        <v>12.327081460056172</v>
      </c>
      <c r="H9" s="4">
        <v>4.8402843023054514</v>
      </c>
      <c r="I9" s="4">
        <v>7.6452081066840725</v>
      </c>
      <c r="J9" s="4">
        <v>2929961</v>
      </c>
      <c r="K9" s="4">
        <v>3664191</v>
      </c>
      <c r="L9" s="4">
        <v>4688982</v>
      </c>
      <c r="M9" s="4">
        <v>2944706</v>
      </c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33"/>
      <c r="B10" s="4" t="s">
        <v>21</v>
      </c>
      <c r="C10" s="32"/>
      <c r="D10" s="9"/>
      <c r="E10" s="4">
        <v>-776534.93153937627</v>
      </c>
      <c r="F10" s="4"/>
      <c r="G10" s="4"/>
      <c r="H10" s="4"/>
      <c r="I10" s="4"/>
      <c r="J10" s="4">
        <v>0</v>
      </c>
      <c r="K10" s="4">
        <v>0</v>
      </c>
      <c r="L10" s="4">
        <v>0</v>
      </c>
      <c r="M10" s="4">
        <v>0</v>
      </c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33" t="s">
        <v>52</v>
      </c>
      <c r="B11" s="4" t="s">
        <v>10</v>
      </c>
      <c r="C11" s="32">
        <v>0.215550126027579</v>
      </c>
      <c r="D11" s="9">
        <v>-29.707575757575768</v>
      </c>
      <c r="E11" s="4">
        <v>2636015.831185102</v>
      </c>
      <c r="F11" s="4">
        <v>12.492308715468525</v>
      </c>
      <c r="G11" s="4">
        <v>18.915871837225041</v>
      </c>
      <c r="H11" s="4">
        <v>41.905363668819959</v>
      </c>
      <c r="I11" s="4">
        <v>48.09081322495053</v>
      </c>
      <c r="J11" s="4">
        <v>103965146</v>
      </c>
      <c r="K11" s="4">
        <v>140276633</v>
      </c>
      <c r="L11" s="4">
        <v>220923691</v>
      </c>
      <c r="M11" s="4">
        <v>96881696</v>
      </c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33"/>
      <c r="B12" s="4" t="s">
        <v>31</v>
      </c>
      <c r="C12" s="32"/>
      <c r="D12" s="9">
        <v>-12.357575757575773</v>
      </c>
      <c r="E12" s="4">
        <v>894658.11536206072</v>
      </c>
      <c r="F12" s="4">
        <v>9.3013082648292826</v>
      </c>
      <c r="G12" s="4">
        <v>10.366957884070477</v>
      </c>
      <c r="H12" s="4">
        <v>23.104725397176452</v>
      </c>
      <c r="I12" s="4">
        <v>29.746272417138233</v>
      </c>
      <c r="J12" s="4">
        <v>674582</v>
      </c>
      <c r="K12" s="4">
        <v>1020326</v>
      </c>
      <c r="L12" s="4">
        <v>1592585</v>
      </c>
      <c r="M12" s="4">
        <v>725026</v>
      </c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33"/>
      <c r="B13" s="4" t="s">
        <v>2</v>
      </c>
      <c r="C13" s="32"/>
      <c r="D13" s="9">
        <v>19.842424242424229</v>
      </c>
      <c r="E13" s="4">
        <v>377909.52106887475</v>
      </c>
      <c r="F13" s="4">
        <v>4.8783113549072494</v>
      </c>
      <c r="G13" s="4">
        <v>4.5729835383395123</v>
      </c>
      <c r="H13" s="4">
        <v>13.02646133278934</v>
      </c>
      <c r="I13" s="4">
        <v>16.759472870322888</v>
      </c>
      <c r="J13" s="4">
        <v>660033</v>
      </c>
      <c r="K13" s="4">
        <v>1088647</v>
      </c>
      <c r="L13" s="4">
        <v>2016349</v>
      </c>
      <c r="M13" s="4">
        <v>660729</v>
      </c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33"/>
      <c r="B14" s="4" t="s">
        <v>4</v>
      </c>
      <c r="C14" s="32"/>
      <c r="D14" s="9"/>
      <c r="E14" s="4">
        <v>1777191.3042438547</v>
      </c>
      <c r="F14" s="4"/>
      <c r="G14" s="4"/>
      <c r="H14" s="4"/>
      <c r="I14" s="4"/>
      <c r="J14" s="4">
        <v>2120</v>
      </c>
      <c r="K14" s="4">
        <v>3288</v>
      </c>
      <c r="L14" s="4">
        <v>5940</v>
      </c>
      <c r="M14" s="4">
        <v>2056</v>
      </c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33"/>
      <c r="B15" s="4" t="s">
        <v>32</v>
      </c>
      <c r="C15" s="32"/>
      <c r="D15" s="9">
        <v>12.011174242424232</v>
      </c>
      <c r="E15" s="4">
        <v>2231931.2403311022</v>
      </c>
      <c r="F15" s="4">
        <v>21.047812652891867</v>
      </c>
      <c r="G15" s="4">
        <v>24.454050082246862</v>
      </c>
      <c r="H15" s="4">
        <v>34.59093608016066</v>
      </c>
      <c r="I15" s="4">
        <v>47.567328917906835</v>
      </c>
      <c r="J15" s="4">
        <v>35438618</v>
      </c>
      <c r="K15" s="4">
        <v>49649412</v>
      </c>
      <c r="L15" s="4">
        <v>90494391</v>
      </c>
      <c r="M15" s="4">
        <v>34275638</v>
      </c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33"/>
      <c r="B16" s="4" t="s">
        <v>27</v>
      </c>
      <c r="C16" s="32"/>
      <c r="D16" s="9">
        <v>52.297496706192348</v>
      </c>
      <c r="E16" s="4">
        <v>2719601.5378641691</v>
      </c>
      <c r="F16" s="4">
        <v>22.490469151275654</v>
      </c>
      <c r="G16" s="4">
        <v>33.597891900001393</v>
      </c>
      <c r="H16" s="4">
        <v>46.13070647712415</v>
      </c>
      <c r="I16" s="4">
        <v>51.92108675328349</v>
      </c>
      <c r="J16" s="4">
        <v>492131745</v>
      </c>
      <c r="K16" s="4">
        <v>697452805</v>
      </c>
      <c r="L16" s="4">
        <v>1151548823</v>
      </c>
      <c r="M16" s="4">
        <v>489903898</v>
      </c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33" t="s">
        <v>63</v>
      </c>
      <c r="B17" s="4" t="s">
        <v>12</v>
      </c>
      <c r="C17" s="32">
        <v>0.12259939115778577</v>
      </c>
      <c r="D17" s="9">
        <v>47.380122950819668</v>
      </c>
      <c r="E17" s="4">
        <v>2017049.0351240728</v>
      </c>
      <c r="F17" s="4">
        <v>-14.105316442911185</v>
      </c>
      <c r="G17" s="4">
        <v>-7.1307641051554711</v>
      </c>
      <c r="H17" s="4">
        <v>4.2040448510036654</v>
      </c>
      <c r="I17" s="4">
        <v>3.1755454724448349</v>
      </c>
      <c r="J17" s="4">
        <v>14633950</v>
      </c>
      <c r="K17" s="4">
        <v>25465587</v>
      </c>
      <c r="L17" s="4">
        <v>41787136</v>
      </c>
      <c r="M17" s="4">
        <v>12858787</v>
      </c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33"/>
      <c r="B18" s="4" t="s">
        <v>25</v>
      </c>
      <c r="C18" s="32"/>
      <c r="D18" s="9">
        <v>66.9375</v>
      </c>
      <c r="E18" s="4">
        <v>2395079.6793752555</v>
      </c>
      <c r="F18" s="4">
        <v>5.4365583332730214</v>
      </c>
      <c r="G18" s="4">
        <v>13.657916569752762</v>
      </c>
      <c r="H18" s="4">
        <v>28.291945279837623</v>
      </c>
      <c r="I18" s="4">
        <v>34.030739947318963</v>
      </c>
      <c r="J18" s="4">
        <v>26097</v>
      </c>
      <c r="K18" s="4">
        <v>37228</v>
      </c>
      <c r="L18" s="4">
        <v>59881</v>
      </c>
      <c r="M18" s="4">
        <v>25019</v>
      </c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33"/>
      <c r="B19" s="4" t="s">
        <v>11</v>
      </c>
      <c r="C19" s="32"/>
      <c r="D19" s="9">
        <v>24.9375</v>
      </c>
      <c r="E19" s="4">
        <v>1906165.8224581187</v>
      </c>
      <c r="F19" s="4">
        <v>-6.9733404431640587</v>
      </c>
      <c r="G19" s="4">
        <v>-3.5435927005668288</v>
      </c>
      <c r="H19" s="4">
        <v>-0.84456208617036499</v>
      </c>
      <c r="I19" s="4">
        <v>14.703300966983262</v>
      </c>
      <c r="J19" s="4">
        <v>553557</v>
      </c>
      <c r="K19" s="4">
        <v>897933</v>
      </c>
      <c r="L19" s="4">
        <v>1655295</v>
      </c>
      <c r="M19" s="4">
        <v>525248</v>
      </c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33" t="s">
        <v>33</v>
      </c>
      <c r="B20" s="4" t="s">
        <v>12</v>
      </c>
      <c r="C20" s="32">
        <v>0.18275687352102682</v>
      </c>
      <c r="D20" s="9">
        <v>36.740259740259745</v>
      </c>
      <c r="E20" s="4">
        <v>2916762.7202158398</v>
      </c>
      <c r="F20" s="4">
        <v>-8.8598933020737363</v>
      </c>
      <c r="G20" s="4">
        <v>-7.4347502988293659</v>
      </c>
      <c r="H20" s="4">
        <v>-2.0116709687954484</v>
      </c>
      <c r="I20" s="4">
        <v>0.67766345683553686</v>
      </c>
      <c r="J20" s="4">
        <v>11048703</v>
      </c>
      <c r="K20" s="4">
        <v>18577151</v>
      </c>
      <c r="L20" s="4">
        <v>29053031</v>
      </c>
      <c r="M20" s="4">
        <v>9769747</v>
      </c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33"/>
      <c r="B21" s="4" t="s">
        <v>11</v>
      </c>
      <c r="C21" s="32"/>
      <c r="D21" s="9">
        <v>91.378737541528238</v>
      </c>
      <c r="E21" s="4">
        <v>3717632.7956802966</v>
      </c>
      <c r="F21" s="4">
        <v>18.461130810575309</v>
      </c>
      <c r="G21" s="4">
        <v>23.488636379179162</v>
      </c>
      <c r="H21" s="4">
        <v>42.900936783232673</v>
      </c>
      <c r="I21" s="4">
        <v>46.968906413634663</v>
      </c>
      <c r="J21" s="4">
        <v>180930249</v>
      </c>
      <c r="K21" s="4">
        <v>277612756</v>
      </c>
      <c r="L21" s="4">
        <v>482508058</v>
      </c>
      <c r="M21" s="4">
        <v>172332712</v>
      </c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33"/>
      <c r="B22" s="4" t="s">
        <v>27</v>
      </c>
      <c r="C22" s="32"/>
      <c r="D22" s="9">
        <v>73.462184873949582</v>
      </c>
      <c r="E22" s="4">
        <v>3416878.0407058662</v>
      </c>
      <c r="F22" s="4">
        <v>14.895777093944455</v>
      </c>
      <c r="G22" s="4">
        <v>23.888384185855131</v>
      </c>
      <c r="H22" s="4">
        <v>39.56831846028404</v>
      </c>
      <c r="I22" s="4">
        <v>47.675686583038669</v>
      </c>
      <c r="J22" s="4">
        <v>26366858</v>
      </c>
      <c r="K22" s="4">
        <v>38046287</v>
      </c>
      <c r="L22" s="4">
        <v>63622260</v>
      </c>
      <c r="M22" s="4">
        <v>26238681</v>
      </c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33" t="s">
        <v>26</v>
      </c>
      <c r="B23" s="4" t="s">
        <v>2</v>
      </c>
      <c r="C23" s="32">
        <v>0.28794591788333912</v>
      </c>
      <c r="D23" s="9">
        <v>-23.75</v>
      </c>
      <c r="E23" s="4">
        <v>2541132.7137920894</v>
      </c>
      <c r="F23" s="4">
        <v>9.9649585261182843</v>
      </c>
      <c r="G23" s="4">
        <v>8.6148862099149</v>
      </c>
      <c r="H23" s="4">
        <v>21.282292488524369</v>
      </c>
      <c r="I23" s="4">
        <v>28.145302222040893</v>
      </c>
      <c r="J23" s="4">
        <v>494346</v>
      </c>
      <c r="K23" s="4">
        <v>634340</v>
      </c>
      <c r="L23" s="4">
        <v>939895</v>
      </c>
      <c r="M23" s="4">
        <v>495465</v>
      </c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33"/>
      <c r="B24" s="4" t="s">
        <v>4</v>
      </c>
      <c r="C24" s="32"/>
      <c r="D24" s="9">
        <v>-15.808333333333337</v>
      </c>
      <c r="E24" s="4">
        <v>2496523.1622948931</v>
      </c>
      <c r="F24" s="4">
        <v>11.382513749727359</v>
      </c>
      <c r="G24" s="4">
        <v>16.763680531813883</v>
      </c>
      <c r="H24" s="4">
        <v>28.252843870007542</v>
      </c>
      <c r="I24" s="4">
        <v>40.95934862512609</v>
      </c>
      <c r="J24" s="4">
        <v>10867467</v>
      </c>
      <c r="K24" s="4">
        <v>15351041</v>
      </c>
      <c r="L24" s="4">
        <v>24714663</v>
      </c>
      <c r="M24" s="4">
        <v>9988096</v>
      </c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33"/>
      <c r="B25" s="4" t="s">
        <v>27</v>
      </c>
      <c r="C25" s="32"/>
      <c r="D25" s="9">
        <v>-11.25</v>
      </c>
      <c r="E25" s="4">
        <v>2342970.8069663667</v>
      </c>
      <c r="F25" s="4">
        <v>7.2890978846758312</v>
      </c>
      <c r="G25" s="4">
        <v>11.22479237375263</v>
      </c>
      <c r="H25" s="4">
        <v>28.298739687620866</v>
      </c>
      <c r="I25" s="4">
        <v>37.708019147116275</v>
      </c>
      <c r="J25" s="4">
        <v>2558587</v>
      </c>
      <c r="K25" s="4">
        <v>3660975</v>
      </c>
      <c r="L25" s="4">
        <v>5846314</v>
      </c>
      <c r="M25" s="4">
        <v>2552226</v>
      </c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33" t="s">
        <v>0</v>
      </c>
      <c r="B26" s="5" t="s">
        <v>8</v>
      </c>
      <c r="C26" s="32">
        <v>0.2092336178225486</v>
      </c>
      <c r="D26" s="9">
        <v>52.212962962962948</v>
      </c>
      <c r="E26" s="4">
        <v>1146856.3549540676</v>
      </c>
      <c r="F26" s="4">
        <v>8.4726954352524579</v>
      </c>
      <c r="G26" s="4">
        <v>18.09061128661838</v>
      </c>
      <c r="H26" s="4">
        <v>12.462531793799918</v>
      </c>
      <c r="I26" s="4">
        <v>20.033958667296996</v>
      </c>
      <c r="J26" s="4">
        <v>8985105</v>
      </c>
      <c r="K26" s="4">
        <v>12769164</v>
      </c>
      <c r="L26" s="4">
        <v>20949190</v>
      </c>
      <c r="M26" s="4">
        <v>7489961</v>
      </c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33"/>
      <c r="B27" s="5" t="s">
        <v>3</v>
      </c>
      <c r="C27" s="32"/>
      <c r="D27" s="9">
        <v>31.56481481481481</v>
      </c>
      <c r="E27" s="4">
        <v>718444.69312702073</v>
      </c>
      <c r="F27" s="4">
        <v>8.6132214959434368</v>
      </c>
      <c r="G27" s="4">
        <v>7.7673202133852879</v>
      </c>
      <c r="H27" s="4">
        <v>12.457672333749613</v>
      </c>
      <c r="I27" s="4">
        <v>21.939760256075004</v>
      </c>
      <c r="J27" s="4">
        <v>1547559</v>
      </c>
      <c r="K27" s="4">
        <v>2041772</v>
      </c>
      <c r="L27" s="4">
        <v>3115456</v>
      </c>
      <c r="M27" s="4">
        <v>1553639</v>
      </c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33"/>
      <c r="B28" s="5" t="s">
        <v>5</v>
      </c>
      <c r="C28" s="32"/>
      <c r="D28" s="9">
        <v>30.226190476190453</v>
      </c>
      <c r="E28" s="4">
        <v>902751.42743190471</v>
      </c>
      <c r="F28" s="4">
        <v>13.290613935008903</v>
      </c>
      <c r="G28" s="4">
        <v>12.438625286411868</v>
      </c>
      <c r="H28" s="4">
        <v>10.32536215733772</v>
      </c>
      <c r="I28" s="4">
        <v>20.507058268384721</v>
      </c>
      <c r="J28" s="4">
        <v>4939521</v>
      </c>
      <c r="K28" s="4">
        <v>7211099</v>
      </c>
      <c r="L28" s="4">
        <v>11882996</v>
      </c>
      <c r="M28" s="4">
        <v>4447809</v>
      </c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33"/>
      <c r="B29" s="5" t="s">
        <v>4</v>
      </c>
      <c r="C29" s="32"/>
      <c r="D29" s="9">
        <v>46.291666666666657</v>
      </c>
      <c r="E29" s="4">
        <v>869806.43912546337</v>
      </c>
      <c r="F29" s="4">
        <v>10.629336063390376</v>
      </c>
      <c r="G29" s="4">
        <v>12.526427425681103</v>
      </c>
      <c r="H29" s="4">
        <v>17.95466502525705</v>
      </c>
      <c r="I29" s="4">
        <v>29.687723102911743</v>
      </c>
      <c r="J29" s="4">
        <v>228964</v>
      </c>
      <c r="K29" s="4">
        <v>332402</v>
      </c>
      <c r="L29" s="4">
        <v>557093</v>
      </c>
      <c r="M29" s="4">
        <v>213017</v>
      </c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33"/>
      <c r="B30" s="5" t="s">
        <v>6</v>
      </c>
      <c r="C30" s="32"/>
      <c r="D30" s="9">
        <v>79.825117370892016</v>
      </c>
      <c r="E30" s="4">
        <v>1289321.0115281092</v>
      </c>
      <c r="F30" s="4">
        <v>10.126095648907381</v>
      </c>
      <c r="G30" s="4">
        <v>15.540423772742367</v>
      </c>
      <c r="H30" s="4">
        <v>9.6145051191787712</v>
      </c>
      <c r="I30" s="4">
        <v>19.139218939751849</v>
      </c>
      <c r="J30" s="4">
        <v>13851860</v>
      </c>
      <c r="K30" s="4">
        <v>18817404</v>
      </c>
      <c r="L30" s="4">
        <v>29640244</v>
      </c>
      <c r="M30" s="4">
        <v>14806289</v>
      </c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33"/>
      <c r="B31" s="5" t="s">
        <v>7</v>
      </c>
      <c r="C31" s="32"/>
      <c r="D31" s="9">
        <v>30.541666666666657</v>
      </c>
      <c r="E31" s="4">
        <v>745749.5382285933</v>
      </c>
      <c r="F31" s="4">
        <v>8.4937842043872909</v>
      </c>
      <c r="G31" s="4">
        <v>14.277373400430436</v>
      </c>
      <c r="H31" s="4">
        <v>11.968784879410391</v>
      </c>
      <c r="I31" s="4">
        <v>18.07158176903042</v>
      </c>
      <c r="J31" s="4">
        <v>9461714</v>
      </c>
      <c r="K31" s="4">
        <v>12406113</v>
      </c>
      <c r="L31" s="4">
        <v>18242603</v>
      </c>
      <c r="M31" s="4">
        <v>9158277</v>
      </c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33" t="s">
        <v>28</v>
      </c>
      <c r="B32" s="4" t="s">
        <v>12</v>
      </c>
      <c r="C32" s="32">
        <v>6.165510180143649E-2</v>
      </c>
      <c r="D32" s="9">
        <v>27.328282828282831</v>
      </c>
      <c r="E32" s="4">
        <v>1580651.7397524682</v>
      </c>
      <c r="F32" s="4">
        <v>-16.785717470945727</v>
      </c>
      <c r="G32" s="4">
        <v>-7.7598666640745169</v>
      </c>
      <c r="H32" s="4">
        <v>0.11367477306652272</v>
      </c>
      <c r="I32" s="4">
        <v>-1.4363333575214521</v>
      </c>
      <c r="J32" s="4">
        <v>4803778</v>
      </c>
      <c r="K32" s="4">
        <v>8593713</v>
      </c>
      <c r="L32" s="4">
        <v>14377888</v>
      </c>
      <c r="M32" s="4">
        <v>4212158</v>
      </c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33"/>
      <c r="B33" s="4" t="s">
        <v>25</v>
      </c>
      <c r="C33" s="32"/>
      <c r="D33" s="9">
        <v>25.732026143790854</v>
      </c>
      <c r="E33" s="4">
        <v>2109911.282053832</v>
      </c>
      <c r="F33" s="4">
        <v>10.945257265576995</v>
      </c>
      <c r="G33" s="4">
        <v>5.3926657958250424</v>
      </c>
      <c r="H33" s="4">
        <v>17.179212038157573</v>
      </c>
      <c r="I33" s="4">
        <v>14.272104460151738</v>
      </c>
      <c r="J33" s="4">
        <v>2695732</v>
      </c>
      <c r="K33" s="4">
        <v>3568165</v>
      </c>
      <c r="L33" s="4">
        <v>5590834</v>
      </c>
      <c r="M33" s="4">
        <v>2660722</v>
      </c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33"/>
      <c r="B34" s="4" t="s">
        <v>15</v>
      </c>
      <c r="C34" s="32"/>
      <c r="D34" s="9">
        <v>56.352657004830917</v>
      </c>
      <c r="E34" s="4">
        <v>2274879.5766107971</v>
      </c>
      <c r="F34" s="4">
        <v>3.4527186617095929</v>
      </c>
      <c r="G34" s="4">
        <v>2.4438897375247843</v>
      </c>
      <c r="H34" s="4">
        <v>8.7648566885148629</v>
      </c>
      <c r="I34" s="4">
        <v>17.125954756327864</v>
      </c>
      <c r="J34" s="4">
        <v>1600906</v>
      </c>
      <c r="K34" s="4">
        <v>2153481</v>
      </c>
      <c r="L34" s="4">
        <v>3131650</v>
      </c>
      <c r="M34" s="4">
        <v>1469190</v>
      </c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33" t="s">
        <v>9</v>
      </c>
      <c r="B35" s="5" t="s">
        <v>3</v>
      </c>
      <c r="C35" s="32">
        <v>0.35777344242101972</v>
      </c>
      <c r="D35" s="9">
        <v>17.11388888888888</v>
      </c>
      <c r="E35" s="4">
        <v>910036.66176804481</v>
      </c>
      <c r="F35" s="4">
        <v>8.8483834870488955</v>
      </c>
      <c r="G35" s="4">
        <v>8.0543548331571255</v>
      </c>
      <c r="H35" s="4">
        <v>16.877719595078865</v>
      </c>
      <c r="I35" s="4">
        <v>24.687196636498431</v>
      </c>
      <c r="J35" s="4">
        <v>762531</v>
      </c>
      <c r="K35" s="4">
        <v>1033218</v>
      </c>
      <c r="L35" s="4">
        <v>1621259</v>
      </c>
      <c r="M35" s="4">
        <v>765018</v>
      </c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33"/>
      <c r="B36" s="5" t="s">
        <v>4</v>
      </c>
      <c r="C36" s="32"/>
      <c r="D36" s="9">
        <v>44.75</v>
      </c>
      <c r="E36" s="4">
        <v>993612.65686702728</v>
      </c>
      <c r="F36" s="4">
        <v>11.885885487306362</v>
      </c>
      <c r="G36" s="4">
        <v>17.4132758634859</v>
      </c>
      <c r="H36" s="4">
        <v>23.869743250493201</v>
      </c>
      <c r="I36" s="4">
        <v>40.357922150672117</v>
      </c>
      <c r="J36" s="4">
        <v>1617106</v>
      </c>
      <c r="K36" s="4">
        <v>2352689</v>
      </c>
      <c r="L36" s="4">
        <v>3961922</v>
      </c>
      <c r="M36" s="4">
        <v>1486573</v>
      </c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33"/>
      <c r="B37" s="5" t="s">
        <v>6</v>
      </c>
      <c r="C37" s="32"/>
      <c r="D37" s="9">
        <v>57.724999999999994</v>
      </c>
      <c r="E37" s="4">
        <v>806796.27915121708</v>
      </c>
      <c r="F37" s="4">
        <v>12.302766782639107</v>
      </c>
      <c r="G37" s="4">
        <v>20.418982472379632</v>
      </c>
      <c r="H37" s="4">
        <v>23.597437514321719</v>
      </c>
      <c r="I37" s="4">
        <v>42.454362717394794</v>
      </c>
      <c r="J37" s="4">
        <v>44417</v>
      </c>
      <c r="K37" s="4">
        <v>75590</v>
      </c>
      <c r="L37" s="4">
        <v>148011</v>
      </c>
      <c r="M37" s="4">
        <v>47237</v>
      </c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33" t="s">
        <v>29</v>
      </c>
      <c r="B38" s="4" t="s">
        <v>19</v>
      </c>
      <c r="C38" s="32">
        <v>0.12966787860924414</v>
      </c>
      <c r="D38" s="9">
        <v>64.680097680097674</v>
      </c>
      <c r="E38" s="4">
        <v>1984886.3068559598</v>
      </c>
      <c r="F38" s="4">
        <v>-2.5330662043810661</v>
      </c>
      <c r="G38" s="4">
        <v>-1.3082055150238125</v>
      </c>
      <c r="H38" s="4">
        <v>-3.3568845661522442</v>
      </c>
      <c r="I38" s="4">
        <v>-1.6836811560918525</v>
      </c>
      <c r="J38" s="4">
        <v>1803528</v>
      </c>
      <c r="K38" s="4">
        <v>2372485</v>
      </c>
      <c r="L38" s="4">
        <v>3249501</v>
      </c>
      <c r="M38" s="4">
        <v>1793410</v>
      </c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33"/>
      <c r="B39" s="4" t="s">
        <v>21</v>
      </c>
      <c r="C39" s="32"/>
      <c r="D39" s="9">
        <v>22.934065934065941</v>
      </c>
      <c r="E39" s="4">
        <v>1160262.6256086556</v>
      </c>
      <c r="F39" s="4">
        <v>7.7666339042377928</v>
      </c>
      <c r="G39" s="4">
        <v>15.432928775928465</v>
      </c>
      <c r="H39" s="4">
        <v>18.651044283817814</v>
      </c>
      <c r="I39" s="4">
        <v>21.756589800831481</v>
      </c>
      <c r="J39" s="4">
        <v>1577523</v>
      </c>
      <c r="K39" s="4">
        <v>2238983</v>
      </c>
      <c r="L39" s="4">
        <v>3978318</v>
      </c>
      <c r="M39" s="4">
        <v>1216485</v>
      </c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33"/>
      <c r="B40" s="4" t="s">
        <v>13</v>
      </c>
      <c r="C40" s="32"/>
      <c r="D40" s="9">
        <v>43.82692307692308</v>
      </c>
      <c r="E40" s="4">
        <v>2352533.0920640603</v>
      </c>
      <c r="F40" s="4">
        <v>4.2575844791712152</v>
      </c>
      <c r="G40" s="4">
        <v>3.0472834884207658</v>
      </c>
      <c r="H40" s="4">
        <v>14.928374487112784</v>
      </c>
      <c r="I40" s="4">
        <v>17.324655058200477</v>
      </c>
      <c r="J40" s="4">
        <v>1676525</v>
      </c>
      <c r="K40" s="4">
        <v>2193796</v>
      </c>
      <c r="L40" s="4">
        <v>3804632</v>
      </c>
      <c r="M40" s="4">
        <v>955359</v>
      </c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33"/>
      <c r="B41" s="4" t="s">
        <v>14</v>
      </c>
      <c r="C41" s="32"/>
      <c r="D41" s="9">
        <v>54.031468531468533</v>
      </c>
      <c r="E41" s="4">
        <v>2087449.276903946</v>
      </c>
      <c r="F41" s="4">
        <v>3.4581904901434823</v>
      </c>
      <c r="G41" s="4">
        <v>8.9495924127747237</v>
      </c>
      <c r="H41" s="4">
        <v>14.106314116306818</v>
      </c>
      <c r="I41" s="4">
        <v>16.128497921175384</v>
      </c>
      <c r="J41" s="4">
        <v>11939934</v>
      </c>
      <c r="K41" s="4">
        <v>15284995</v>
      </c>
      <c r="L41" s="4">
        <v>21910147</v>
      </c>
      <c r="M41" s="4">
        <v>10162086</v>
      </c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23">
        <v>0.27721108419227292</v>
      </c>
      <c r="D42" s="9">
        <v>100.6728255404726</v>
      </c>
      <c r="E42" s="4">
        <v>2897549.3668203987</v>
      </c>
      <c r="F42" s="4">
        <v>14.956054394399761</v>
      </c>
      <c r="G42" s="4">
        <v>25.270428231660997</v>
      </c>
      <c r="H42" s="4">
        <v>34.551799861443683</v>
      </c>
      <c r="I42" s="4">
        <v>35.196995267607178</v>
      </c>
      <c r="J42" s="4">
        <v>2419335</v>
      </c>
      <c r="K42" s="4">
        <v>3046870</v>
      </c>
      <c r="L42" s="4">
        <v>4418920</v>
      </c>
      <c r="M42" s="4">
        <v>2435237</v>
      </c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23">
        <v>0.13269812032366152</v>
      </c>
      <c r="D43" s="9">
        <v>47.871716101694915</v>
      </c>
      <c r="E43" s="4">
        <v>840343.32714833133</v>
      </c>
      <c r="F43" s="4">
        <v>7.6704911576626751</v>
      </c>
      <c r="G43" s="4">
        <v>4.9071973473937724</v>
      </c>
      <c r="H43" s="4">
        <v>11.131691846169945</v>
      </c>
      <c r="I43" s="4">
        <v>15.296503508649085</v>
      </c>
      <c r="J43" s="4">
        <v>166602619</v>
      </c>
      <c r="K43" s="4">
        <v>204444306</v>
      </c>
      <c r="L43" s="4">
        <v>285940268</v>
      </c>
      <c r="M43" s="4">
        <v>166773412</v>
      </c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23">
        <v>0.22354054273317278</v>
      </c>
      <c r="D44" s="9">
        <v>64.882465205045861</v>
      </c>
      <c r="E44" s="4">
        <v>418594.46736620413</v>
      </c>
      <c r="F44" s="4">
        <v>24.898103762933694</v>
      </c>
      <c r="G44" s="4">
        <v>28.574270765757692</v>
      </c>
      <c r="H44" s="4">
        <v>43.863058428095748</v>
      </c>
      <c r="I44" s="4">
        <v>54.081678139986387</v>
      </c>
      <c r="J44" s="4">
        <v>82316714</v>
      </c>
      <c r="K44" s="4">
        <v>96699726</v>
      </c>
      <c r="L44" s="4">
        <v>126940222</v>
      </c>
      <c r="M44" s="4">
        <v>82392835</v>
      </c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N1:S1"/>
    <mergeCell ref="J1:M1"/>
    <mergeCell ref="F1:I1"/>
    <mergeCell ref="C23:C25"/>
    <mergeCell ref="T1:Z1"/>
    <mergeCell ref="C26:C31"/>
    <mergeCell ref="C32:C34"/>
    <mergeCell ref="C1:C2"/>
    <mergeCell ref="B1:B2"/>
    <mergeCell ref="C3:C7"/>
    <mergeCell ref="C8:C10"/>
    <mergeCell ref="C11:C16"/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zoomScale="70" zoomScaleNormal="70" workbookViewId="0">
      <pane ySplit="1" topLeftCell="A2" activePane="bottomLeft" state="frozen"/>
      <selection pane="bottomLeft" activeCell="T44" sqref="T44:Z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30" t="s">
        <v>23</v>
      </c>
      <c r="B1" s="30" t="s">
        <v>1</v>
      </c>
      <c r="C1" s="30" t="s">
        <v>18</v>
      </c>
      <c r="D1" s="31" t="s">
        <v>55</v>
      </c>
      <c r="E1" s="31"/>
      <c r="F1" s="34" t="s">
        <v>54</v>
      </c>
      <c r="G1" s="34"/>
      <c r="H1" s="34"/>
      <c r="I1" s="34"/>
      <c r="J1" s="34" t="s">
        <v>61</v>
      </c>
      <c r="K1" s="34"/>
      <c r="L1" s="34"/>
      <c r="M1" s="34"/>
      <c r="N1" s="34" t="s">
        <v>59</v>
      </c>
      <c r="O1" s="34"/>
      <c r="P1" s="34"/>
      <c r="Q1" s="34"/>
      <c r="R1" s="34"/>
      <c r="S1" s="34"/>
      <c r="T1" s="35" t="s">
        <v>60</v>
      </c>
      <c r="U1" s="35"/>
      <c r="V1" s="35"/>
      <c r="W1" s="35"/>
      <c r="X1" s="35"/>
      <c r="Y1" s="35"/>
      <c r="Z1" s="35"/>
      <c r="AA1" s="14"/>
    </row>
    <row r="2" spans="1:27" ht="15.75" x14ac:dyDescent="0.2">
      <c r="A2" s="30"/>
      <c r="B2" s="30"/>
      <c r="C2" s="30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33" t="s">
        <v>20</v>
      </c>
      <c r="B3" s="4" t="s">
        <v>12</v>
      </c>
      <c r="C3" s="36"/>
      <c r="D3" s="16"/>
      <c r="E3" s="17"/>
      <c r="F3" s="17"/>
      <c r="G3" s="17"/>
      <c r="H3" s="17"/>
      <c r="I3" s="17"/>
      <c r="J3" s="4">
        <v>0.26369400178367475</v>
      </c>
      <c r="K3" s="4">
        <v>0.34783900590167588</v>
      </c>
      <c r="L3" s="4">
        <v>0.40378582106065958</v>
      </c>
      <c r="M3" s="4">
        <v>0.21644240737416465</v>
      </c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33"/>
      <c r="B4" s="4" t="s">
        <v>19</v>
      </c>
      <c r="C4" s="37"/>
      <c r="D4" s="16"/>
      <c r="E4" s="17"/>
      <c r="F4" s="17"/>
      <c r="G4" s="17"/>
      <c r="H4" s="17"/>
      <c r="I4" s="17"/>
      <c r="J4" s="4">
        <v>1.803704741024045E-3</v>
      </c>
      <c r="K4" s="4">
        <v>1.8133378369238342E-3</v>
      </c>
      <c r="L4" s="4">
        <v>1.7462752024565164E-3</v>
      </c>
      <c r="M4" s="4">
        <v>1.7044047404269353E-3</v>
      </c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33"/>
      <c r="B5" s="4" t="s">
        <v>13</v>
      </c>
      <c r="C5" s="37"/>
      <c r="D5" s="16"/>
      <c r="E5" s="17"/>
      <c r="F5" s="17"/>
      <c r="G5" s="17"/>
      <c r="H5" s="17"/>
      <c r="I5" s="17"/>
      <c r="J5" s="4">
        <v>4.397866409336481E-2</v>
      </c>
      <c r="K5" s="4">
        <v>4.9082871779992605E-2</v>
      </c>
      <c r="L5" s="4">
        <v>7.0358461002984554E-2</v>
      </c>
      <c r="M5" s="4">
        <v>2.0696722138461174E-2</v>
      </c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33"/>
      <c r="B6" s="4" t="s">
        <v>15</v>
      </c>
      <c r="C6" s="37"/>
      <c r="D6" s="16"/>
      <c r="E6" s="17"/>
      <c r="F6" s="17"/>
      <c r="G6" s="17"/>
      <c r="H6" s="17"/>
      <c r="I6" s="17"/>
      <c r="J6" s="4">
        <v>1.385285021569019E-2</v>
      </c>
      <c r="K6" s="4">
        <v>1.401587941195917E-2</v>
      </c>
      <c r="L6" s="4">
        <v>1.4211818391444636E-2</v>
      </c>
      <c r="M6" s="4">
        <v>1.1827877475689627E-2</v>
      </c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33"/>
      <c r="B7" s="4" t="s">
        <v>14</v>
      </c>
      <c r="C7" s="38"/>
      <c r="D7" s="16"/>
      <c r="E7" s="17"/>
      <c r="F7" s="17"/>
      <c r="G7" s="17"/>
      <c r="H7" s="17"/>
      <c r="I7" s="17"/>
      <c r="J7" s="4">
        <v>0.10391297597249509</v>
      </c>
      <c r="K7" s="4">
        <v>0.11212965266495414</v>
      </c>
      <c r="L7" s="4">
        <v>0.13490633773173918</v>
      </c>
      <c r="M7" s="4">
        <v>8.0639323697048432E-2</v>
      </c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33" t="s">
        <v>22</v>
      </c>
      <c r="B8" s="4" t="s">
        <v>2</v>
      </c>
      <c r="C8" s="36"/>
      <c r="D8" s="16"/>
      <c r="E8" s="17"/>
      <c r="F8" s="17"/>
      <c r="G8" s="17"/>
      <c r="H8" s="17"/>
      <c r="I8" s="17"/>
      <c r="J8" s="4">
        <v>9.7303678276578435E-3</v>
      </c>
      <c r="K8" s="4">
        <v>9.4240155441835168E-3</v>
      </c>
      <c r="L8" s="4">
        <v>9.7889837556927421E-3</v>
      </c>
      <c r="M8" s="4">
        <v>9.1205712994635053E-3</v>
      </c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33"/>
      <c r="B9" s="4" t="s">
        <v>19</v>
      </c>
      <c r="C9" s="37"/>
      <c r="D9" s="16"/>
      <c r="E9" s="17"/>
      <c r="F9" s="17"/>
      <c r="G9" s="17"/>
      <c r="H9" s="17"/>
      <c r="I9" s="17"/>
      <c r="J9" s="4">
        <v>4.2476386239143786E-2</v>
      </c>
      <c r="K9" s="4">
        <v>4.0637885433391321E-2</v>
      </c>
      <c r="L9" s="4">
        <v>3.7051924447564014E-2</v>
      </c>
      <c r="M9" s="4">
        <v>3.9844169932629223E-2</v>
      </c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33"/>
      <c r="B10" s="4" t="s">
        <v>21</v>
      </c>
      <c r="C10" s="38"/>
      <c r="D10" s="16"/>
      <c r="E10" s="17"/>
      <c r="F10" s="17"/>
      <c r="G10" s="17"/>
      <c r="H10" s="17"/>
      <c r="I10" s="17"/>
      <c r="J10" s="4">
        <v>0</v>
      </c>
      <c r="K10" s="4">
        <v>0</v>
      </c>
      <c r="L10" s="4">
        <v>0</v>
      </c>
      <c r="M10" s="4">
        <v>0</v>
      </c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33" t="s">
        <v>52</v>
      </c>
      <c r="B11" s="4" t="s">
        <v>10</v>
      </c>
      <c r="C11" s="36"/>
      <c r="D11" s="16"/>
      <c r="E11" s="17"/>
      <c r="F11" s="17"/>
      <c r="G11" s="17"/>
      <c r="H11" s="17"/>
      <c r="I11" s="17"/>
      <c r="J11" s="4">
        <v>1.5072090368796631</v>
      </c>
      <c r="K11" s="4">
        <v>1.5557447034927709</v>
      </c>
      <c r="L11" s="4">
        <v>1.745719626906006</v>
      </c>
      <c r="M11" s="4">
        <v>1.3108849436192695</v>
      </c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33"/>
      <c r="B12" s="4" t="s">
        <v>31</v>
      </c>
      <c r="C12" s="37"/>
      <c r="D12" s="16"/>
      <c r="E12" s="17"/>
      <c r="F12" s="17"/>
      <c r="G12" s="17"/>
      <c r="H12" s="17"/>
      <c r="I12" s="17"/>
      <c r="J12" s="4">
        <v>9.7795860019891379E-3</v>
      </c>
      <c r="K12" s="4">
        <v>1.1315974274460702E-2</v>
      </c>
      <c r="L12" s="4">
        <v>1.2584466968805537E-2</v>
      </c>
      <c r="M12" s="4">
        <v>9.8101675174276943E-3</v>
      </c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33"/>
      <c r="B13" s="4" t="s">
        <v>2</v>
      </c>
      <c r="C13" s="37"/>
      <c r="D13" s="16"/>
      <c r="E13" s="17"/>
      <c r="F13" s="17"/>
      <c r="G13" s="17"/>
      <c r="H13" s="17"/>
      <c r="I13" s="17"/>
      <c r="J13" s="4">
        <v>9.5686654663938511E-3</v>
      </c>
      <c r="K13" s="4">
        <v>1.2073691590696326E-2</v>
      </c>
      <c r="L13" s="4">
        <v>1.5933012924323711E-2</v>
      </c>
      <c r="M13" s="4">
        <v>8.9401789365105289E-3</v>
      </c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33"/>
      <c r="B14" s="4" t="s">
        <v>4</v>
      </c>
      <c r="C14" s="37"/>
      <c r="D14" s="16"/>
      <c r="E14" s="17"/>
      <c r="F14" s="17"/>
      <c r="G14" s="17"/>
      <c r="H14" s="17"/>
      <c r="I14" s="17"/>
      <c r="J14" s="4">
        <v>3.0734176607465022E-5</v>
      </c>
      <c r="K14" s="4">
        <v>3.6465721166006541E-5</v>
      </c>
      <c r="L14" s="4">
        <v>4.6937358944549208E-5</v>
      </c>
      <c r="M14" s="4">
        <v>2.7819284295778826E-5</v>
      </c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33"/>
      <c r="B15" s="4" t="s">
        <v>32</v>
      </c>
      <c r="C15" s="37"/>
      <c r="D15" s="16"/>
      <c r="E15" s="17"/>
      <c r="F15" s="17"/>
      <c r="G15" s="17"/>
      <c r="H15" s="17"/>
      <c r="I15" s="17"/>
      <c r="J15" s="4">
        <v>0.51376261525306077</v>
      </c>
      <c r="K15" s="4">
        <v>0.55063917702195231</v>
      </c>
      <c r="L15" s="4">
        <v>0.71507873953457624</v>
      </c>
      <c r="M15" s="4">
        <v>0.46377612740330731</v>
      </c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33"/>
      <c r="B16" s="4" t="s">
        <v>27</v>
      </c>
      <c r="C16" s="38"/>
      <c r="D16" s="16"/>
      <c r="E16" s="17"/>
      <c r="F16" s="17"/>
      <c r="G16" s="17"/>
      <c r="H16" s="17"/>
      <c r="I16" s="17"/>
      <c r="J16" s="4">
        <v>7.134558474042425</v>
      </c>
      <c r="K16" s="4">
        <v>7.7351336720131183</v>
      </c>
      <c r="L16" s="4">
        <v>9.0994377857448079</v>
      </c>
      <c r="M16" s="4">
        <v>6.6287820117082825</v>
      </c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33" t="s">
        <v>24</v>
      </c>
      <c r="B17" s="4" t="s">
        <v>12</v>
      </c>
      <c r="C17" s="36"/>
      <c r="D17" s="16"/>
      <c r="E17" s="17"/>
      <c r="F17" s="17"/>
      <c r="G17" s="17"/>
      <c r="H17" s="17"/>
      <c r="I17" s="17"/>
      <c r="J17" s="4">
        <v>0.21215207724755319</v>
      </c>
      <c r="K17" s="4">
        <v>0.28242730987551123</v>
      </c>
      <c r="L17" s="4">
        <v>0.33019828311392158</v>
      </c>
      <c r="M17" s="4">
        <v>0.17398942181510937</v>
      </c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33"/>
      <c r="B18" s="4" t="s">
        <v>25</v>
      </c>
      <c r="C18" s="37"/>
      <c r="D18" s="16"/>
      <c r="E18" s="17"/>
      <c r="F18" s="17"/>
      <c r="G18" s="17"/>
      <c r="H18" s="17"/>
      <c r="I18" s="17"/>
      <c r="J18" s="4">
        <v>3.7833481458727109E-4</v>
      </c>
      <c r="K18" s="4">
        <v>4.1287891349394508E-4</v>
      </c>
      <c r="L18" s="4">
        <v>4.7317440925228135E-4</v>
      </c>
      <c r="M18" s="4">
        <v>3.3852659231327353E-4</v>
      </c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33"/>
      <c r="B19" s="4" t="s">
        <v>11</v>
      </c>
      <c r="C19" s="38"/>
      <c r="D19" s="16"/>
      <c r="E19" s="17"/>
      <c r="F19" s="17"/>
      <c r="G19" s="17"/>
      <c r="H19" s="17"/>
      <c r="I19" s="17"/>
      <c r="J19" s="4">
        <v>8.0250559435370364E-3</v>
      </c>
      <c r="K19" s="4">
        <v>9.9585688575899479E-3</v>
      </c>
      <c r="L19" s="4">
        <v>1.3079995887898583E-2</v>
      </c>
      <c r="M19" s="4">
        <v>7.1070152907535197E-3</v>
      </c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33" t="s">
        <v>33</v>
      </c>
      <c r="B20" s="4" t="s">
        <v>12</v>
      </c>
      <c r="C20" s="36"/>
      <c r="D20" s="16"/>
      <c r="E20" s="17"/>
      <c r="F20" s="17"/>
      <c r="G20" s="17"/>
      <c r="H20" s="17"/>
      <c r="I20" s="17"/>
      <c r="J20" s="4">
        <v>0.16017584400256066</v>
      </c>
      <c r="K20" s="4">
        <v>0.20603078115109474</v>
      </c>
      <c r="L20" s="4">
        <v>0.22957450243671976</v>
      </c>
      <c r="M20" s="4">
        <v>0.13219230023873166</v>
      </c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33"/>
      <c r="B21" s="4" t="s">
        <v>11</v>
      </c>
      <c r="C21" s="37"/>
      <c r="D21" s="16"/>
      <c r="E21" s="17"/>
      <c r="F21" s="17"/>
      <c r="G21" s="17"/>
      <c r="H21" s="17"/>
      <c r="I21" s="17"/>
      <c r="J21" s="4">
        <v>2.6229916162257649</v>
      </c>
      <c r="K21" s="4">
        <v>3.0788775402745161</v>
      </c>
      <c r="L21" s="4">
        <v>3.8127363488187487</v>
      </c>
      <c r="M21" s="4">
        <v>2.3317960644895792</v>
      </c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33"/>
      <c r="B22" s="4" t="s">
        <v>27</v>
      </c>
      <c r="C22" s="38"/>
      <c r="D22" s="16"/>
      <c r="E22" s="17"/>
      <c r="F22" s="17"/>
      <c r="G22" s="17"/>
      <c r="H22" s="17"/>
      <c r="I22" s="17"/>
      <c r="J22" s="4">
        <v>0.38224701431884528</v>
      </c>
      <c r="K22" s="4">
        <v>0.42195416458146578</v>
      </c>
      <c r="L22" s="4">
        <v>0.5027375175898039</v>
      </c>
      <c r="M22" s="4">
        <v>0.35502982795975202</v>
      </c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33" t="s">
        <v>26</v>
      </c>
      <c r="B23" s="4" t="s">
        <v>2</v>
      </c>
      <c r="C23" s="36"/>
      <c r="D23" s="16"/>
      <c r="E23" s="17"/>
      <c r="F23" s="17"/>
      <c r="G23" s="17"/>
      <c r="H23" s="17"/>
      <c r="I23" s="17"/>
      <c r="J23" s="4">
        <v>7.1666590892424074E-3</v>
      </c>
      <c r="K23" s="4">
        <v>7.0351780913760903E-3</v>
      </c>
      <c r="L23" s="4">
        <v>7.4269678426240873E-3</v>
      </c>
      <c r="M23" s="4">
        <v>6.7040280610934115E-3</v>
      </c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33"/>
      <c r="B24" s="4" t="s">
        <v>4</v>
      </c>
      <c r="C24" s="37"/>
      <c r="D24" s="16"/>
      <c r="E24" s="17"/>
      <c r="F24" s="17"/>
      <c r="G24" s="17"/>
      <c r="H24" s="17"/>
      <c r="I24" s="17"/>
      <c r="J24" s="4">
        <v>0.15754841983669721</v>
      </c>
      <c r="K24" s="4">
        <v>0.17025145398842281</v>
      </c>
      <c r="L24" s="4">
        <v>0.19529309906137529</v>
      </c>
      <c r="M24" s="4">
        <v>0.13514673258634791</v>
      </c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33"/>
      <c r="B25" s="4" t="s">
        <v>27</v>
      </c>
      <c r="C25" s="38"/>
      <c r="D25" s="16"/>
      <c r="E25" s="17"/>
      <c r="F25" s="17"/>
      <c r="G25" s="17"/>
      <c r="H25" s="17"/>
      <c r="I25" s="17"/>
      <c r="J25" s="4">
        <v>3.7092483360171749E-2</v>
      </c>
      <c r="K25" s="4">
        <v>4.0602218231666903E-2</v>
      </c>
      <c r="L25" s="4">
        <v>4.6197060390663847E-2</v>
      </c>
      <c r="M25" s="4">
        <v>3.453360928068016E-2</v>
      </c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33" t="s">
        <v>0</v>
      </c>
      <c r="B26" s="5" t="s">
        <v>8</v>
      </c>
      <c r="C26" s="36"/>
      <c r="D26" s="16"/>
      <c r="E26" s="17"/>
      <c r="F26" s="17"/>
      <c r="G26" s="17"/>
      <c r="H26" s="17"/>
      <c r="I26" s="17"/>
      <c r="J26" s="4">
        <v>0.1302593414653854</v>
      </c>
      <c r="K26" s="4">
        <v>0.14161702370651116</v>
      </c>
      <c r="L26" s="4">
        <v>0.16553866172181159</v>
      </c>
      <c r="M26" s="4">
        <v>0.10134501674284818</v>
      </c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33"/>
      <c r="B27" s="5" t="s">
        <v>3</v>
      </c>
      <c r="C27" s="37"/>
      <c r="D27" s="16"/>
      <c r="E27" s="17"/>
      <c r="F27" s="17"/>
      <c r="G27" s="17"/>
      <c r="H27" s="17"/>
      <c r="I27" s="17"/>
      <c r="J27" s="4">
        <v>2.2435354536071681E-2</v>
      </c>
      <c r="K27" s="4">
        <v>2.2644369962457271E-2</v>
      </c>
      <c r="L27" s="4">
        <v>2.4618060024907323E-2</v>
      </c>
      <c r="M27" s="4">
        <v>2.1021947973740036E-2</v>
      </c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33"/>
      <c r="B28" s="5" t="s">
        <v>5</v>
      </c>
      <c r="C28" s="37"/>
      <c r="D28" s="16"/>
      <c r="E28" s="17"/>
      <c r="F28" s="17"/>
      <c r="G28" s="17"/>
      <c r="H28" s="17"/>
      <c r="I28" s="17"/>
      <c r="J28" s="4">
        <v>7.160948621239728E-2</v>
      </c>
      <c r="K28" s="4">
        <v>7.9975038149169286E-2</v>
      </c>
      <c r="L28" s="4">
        <v>9.3898392018289978E-2</v>
      </c>
      <c r="M28" s="4">
        <v>6.0182326393153553E-2</v>
      </c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33"/>
      <c r="B29" s="5" t="s">
        <v>4</v>
      </c>
      <c r="C29" s="37"/>
      <c r="D29" s="16"/>
      <c r="E29" s="17"/>
      <c r="F29" s="17"/>
      <c r="G29" s="17"/>
      <c r="H29" s="17"/>
      <c r="I29" s="17"/>
      <c r="J29" s="4">
        <v>3.3193490626186894E-3</v>
      </c>
      <c r="K29" s="4">
        <v>3.6865202697758228E-3</v>
      </c>
      <c r="L29" s="4">
        <v>4.4021000179285778E-3</v>
      </c>
      <c r="M29" s="4">
        <v>2.8822862270592984E-3</v>
      </c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33"/>
      <c r="B30" s="5" t="s">
        <v>6</v>
      </c>
      <c r="C30" s="37"/>
      <c r="D30" s="16"/>
      <c r="E30" s="17"/>
      <c r="F30" s="17"/>
      <c r="G30" s="17"/>
      <c r="H30" s="17"/>
      <c r="I30" s="17"/>
      <c r="J30" s="4">
        <v>0.20081392055749078</v>
      </c>
      <c r="K30" s="4">
        <v>0.2086953185316594</v>
      </c>
      <c r="L30" s="4">
        <v>0.23421460805252875</v>
      </c>
      <c r="M30" s="4">
        <v>0.20034064350995268</v>
      </c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33"/>
      <c r="B31" s="5" t="s">
        <v>7</v>
      </c>
      <c r="C31" s="38"/>
      <c r="D31" s="16"/>
      <c r="E31" s="17"/>
      <c r="F31" s="17"/>
      <c r="G31" s="17"/>
      <c r="H31" s="17"/>
      <c r="I31" s="17"/>
      <c r="J31" s="4">
        <v>0.13716886277609636</v>
      </c>
      <c r="K31" s="4">
        <v>0.13759058923721681</v>
      </c>
      <c r="L31" s="4">
        <v>0.14415144866900845</v>
      </c>
      <c r="M31" s="4">
        <v>0.12391863400899436</v>
      </c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33" t="s">
        <v>28</v>
      </c>
      <c r="B32" s="4" t="s">
        <v>12</v>
      </c>
      <c r="C32" s="36"/>
      <c r="D32" s="16"/>
      <c r="E32" s="17"/>
      <c r="F32" s="17"/>
      <c r="G32" s="17"/>
      <c r="H32" s="17"/>
      <c r="I32" s="17"/>
      <c r="J32" s="4">
        <v>6.9641585582573176E-2</v>
      </c>
      <c r="K32" s="4">
        <v>9.5308984804953034E-2</v>
      </c>
      <c r="L32" s="4">
        <v>0.11361280975093041</v>
      </c>
      <c r="M32" s="4">
        <v>5.6993784484795293E-2</v>
      </c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33"/>
      <c r="B33" s="4" t="s">
        <v>25</v>
      </c>
      <c r="C33" s="37"/>
      <c r="D33" s="16"/>
      <c r="E33" s="17"/>
      <c r="F33" s="17"/>
      <c r="G33" s="17"/>
      <c r="H33" s="17"/>
      <c r="I33" s="17"/>
      <c r="J33" s="4">
        <v>3.9080709138865515E-2</v>
      </c>
      <c r="K33" s="4">
        <v>3.9572904490360016E-2</v>
      </c>
      <c r="L33" s="4">
        <v>4.4178279841311417E-2</v>
      </c>
      <c r="M33" s="4">
        <v>3.6001644820055065E-2</v>
      </c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33"/>
      <c r="B34" s="4" t="s">
        <v>15</v>
      </c>
      <c r="C34" s="38"/>
      <c r="D34" s="16"/>
      <c r="E34" s="17"/>
      <c r="F34" s="17"/>
      <c r="G34" s="17"/>
      <c r="H34" s="17"/>
      <c r="I34" s="17"/>
      <c r="J34" s="4">
        <v>2.3208739498089812E-2</v>
      </c>
      <c r="K34" s="4">
        <v>2.3883283966634104E-2</v>
      </c>
      <c r="L34" s="4">
        <v>2.4746023592373319E-2</v>
      </c>
      <c r="M34" s="4">
        <v>1.987928710822728E-2</v>
      </c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33" t="s">
        <v>9</v>
      </c>
      <c r="B35" s="5" t="s">
        <v>3</v>
      </c>
      <c r="C35" s="36"/>
      <c r="D35" s="16"/>
      <c r="E35" s="17"/>
      <c r="F35" s="17"/>
      <c r="G35" s="17"/>
      <c r="H35" s="17"/>
      <c r="I35" s="17"/>
      <c r="J35" s="4">
        <v>1.1054604916352316E-2</v>
      </c>
      <c r="K35" s="4">
        <v>1.1458953616696759E-2</v>
      </c>
      <c r="L35" s="4">
        <v>1.2811046401528772E-2</v>
      </c>
      <c r="M35" s="4">
        <v>1.035129048316543E-2</v>
      </c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33"/>
      <c r="B36" s="5" t="s">
        <v>4</v>
      </c>
      <c r="C36" s="37"/>
      <c r="D36" s="16"/>
      <c r="E36" s="17"/>
      <c r="F36" s="17"/>
      <c r="G36" s="17"/>
      <c r="H36" s="17"/>
      <c r="I36" s="17"/>
      <c r="J36" s="4">
        <v>2.344359499858082E-2</v>
      </c>
      <c r="K36" s="4">
        <v>2.6092609812752663E-2</v>
      </c>
      <c r="L36" s="4">
        <v>3.1306760105102069E-2</v>
      </c>
      <c r="M36" s="4">
        <v>2.0114492662173546E-2</v>
      </c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33"/>
      <c r="B37" s="5" t="s">
        <v>6</v>
      </c>
      <c r="C37" s="38"/>
      <c r="D37" s="16"/>
      <c r="E37" s="17"/>
      <c r="F37" s="17"/>
      <c r="G37" s="17"/>
      <c r="H37" s="17"/>
      <c r="I37" s="17"/>
      <c r="J37" s="4">
        <v>6.439244916857424E-4</v>
      </c>
      <c r="K37" s="4">
        <v>8.3833450819295445E-4</v>
      </c>
      <c r="L37" s="4">
        <v>1.1695699385086992E-3</v>
      </c>
      <c r="M37" s="4">
        <v>6.3915346900763833E-4</v>
      </c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33" t="s">
        <v>29</v>
      </c>
      <c r="B38" s="4" t="s">
        <v>19</v>
      </c>
      <c r="C38" s="36"/>
      <c r="D38" s="16"/>
      <c r="E38" s="17"/>
      <c r="F38" s="17"/>
      <c r="G38" s="17"/>
      <c r="H38" s="17"/>
      <c r="I38" s="17"/>
      <c r="J38" s="4">
        <v>2.6146201919107631E-2</v>
      </c>
      <c r="K38" s="4">
        <v>2.6312158296999098E-2</v>
      </c>
      <c r="L38" s="4">
        <v>2.5677271856510368E-2</v>
      </c>
      <c r="M38" s="4">
        <v>2.4266236696932245E-2</v>
      </c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33"/>
      <c r="B39" s="4" t="s">
        <v>21</v>
      </c>
      <c r="C39" s="37"/>
      <c r="D39" s="16"/>
      <c r="E39" s="17"/>
      <c r="F39" s="17"/>
      <c r="G39" s="17"/>
      <c r="H39" s="17"/>
      <c r="I39" s="17"/>
      <c r="J39" s="4">
        <v>2.2869750228461345E-2</v>
      </c>
      <c r="K39" s="4">
        <v>2.4831547984619472E-2</v>
      </c>
      <c r="L39" s="4">
        <v>3.143631985884867E-2</v>
      </c>
      <c r="M39" s="4">
        <v>1.6459991272641295E-2</v>
      </c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33"/>
      <c r="B40" s="4" t="s">
        <v>13</v>
      </c>
      <c r="C40" s="37"/>
      <c r="D40" s="16"/>
      <c r="E40" s="17"/>
      <c r="F40" s="17"/>
      <c r="G40" s="17"/>
      <c r="H40" s="17"/>
      <c r="I40" s="17"/>
      <c r="J40" s="4">
        <v>2.4305007281523728E-2</v>
      </c>
      <c r="K40" s="4">
        <v>2.4330399401186278E-2</v>
      </c>
      <c r="L40" s="4">
        <v>3.006386832254514E-2</v>
      </c>
      <c r="M40" s="4">
        <v>1.292675273615319E-2</v>
      </c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33"/>
      <c r="B41" s="4" t="s">
        <v>14</v>
      </c>
      <c r="C41" s="38"/>
      <c r="D41" s="16"/>
      <c r="E41" s="17"/>
      <c r="F41" s="17"/>
      <c r="G41" s="17"/>
      <c r="H41" s="17"/>
      <c r="I41" s="17"/>
      <c r="J41" s="4">
        <v>0.17309624539503599</v>
      </c>
      <c r="K41" s="4">
        <v>0.16951896766843191</v>
      </c>
      <c r="L41" s="4">
        <v>0.17313205964088182</v>
      </c>
      <c r="M41" s="4">
        <v>0.13750095305065849</v>
      </c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16"/>
      <c r="D42" s="16"/>
      <c r="E42" s="17"/>
      <c r="F42" s="17"/>
      <c r="G42" s="17"/>
      <c r="H42" s="17"/>
      <c r="I42" s="17"/>
      <c r="J42" s="4">
        <v>3.5073711869161035E-2</v>
      </c>
      <c r="K42" s="4">
        <v>3.3791457375021393E-2</v>
      </c>
      <c r="L42" s="4">
        <v>3.4917918213341309E-2</v>
      </c>
      <c r="M42" s="4">
        <v>3.2950656824221561E-2</v>
      </c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16"/>
      <c r="D43" s="16"/>
      <c r="E43" s="17"/>
      <c r="F43" s="17"/>
      <c r="G43" s="17"/>
      <c r="H43" s="17"/>
      <c r="I43" s="17"/>
      <c r="J43" s="4">
        <v>2.4152803375529284</v>
      </c>
      <c r="K43" s="4">
        <v>2.2673993481063621</v>
      </c>
      <c r="L43" s="4">
        <v>2.2594749151206392</v>
      </c>
      <c r="M43" s="4">
        <v>2.2565743975705503</v>
      </c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16"/>
      <c r="D44" s="16"/>
      <c r="E44" s="17"/>
      <c r="F44" s="17"/>
      <c r="G44" s="17"/>
      <c r="H44" s="17"/>
      <c r="I44" s="17"/>
      <c r="J44" s="4">
        <v>1.1933662385953721</v>
      </c>
      <c r="K44" s="4">
        <v>1.072452933438331</v>
      </c>
      <c r="L44" s="4">
        <v>1.0030704990765593</v>
      </c>
      <c r="M44" s="4">
        <v>1.1148393486382275</v>
      </c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ht="15.75" x14ac:dyDescent="0.2">
      <c r="A45" s="15" t="s">
        <v>62</v>
      </c>
      <c r="J45" s="11">
        <f t="shared" ref="J45:M45" si="0">SUM(J3:J44)</f>
        <v>17.864952533609944</v>
      </c>
      <c r="K45" s="11">
        <f t="shared" si="0"/>
        <v>19.067437169979716</v>
      </c>
      <c r="L45" s="11">
        <f t="shared" si="0"/>
        <v>21.850787752804557</v>
      </c>
      <c r="M45" s="11">
        <f t="shared" si="0"/>
        <v>16.228523096113896</v>
      </c>
      <c r="N45" s="11">
        <f>SUM(N3:N44)</f>
        <v>14.432090985168543</v>
      </c>
      <c r="O45" s="11">
        <f t="shared" ref="O45:U45" si="1">SUM(O3:O44)</f>
        <v>13.809066404018949</v>
      </c>
      <c r="P45" s="11">
        <f t="shared" si="1"/>
        <v>38.95806659659695</v>
      </c>
      <c r="Q45" s="11">
        <f t="shared" si="1"/>
        <v>27.559600392252833</v>
      </c>
      <c r="R45" s="11">
        <f t="shared" si="1"/>
        <v>22.87619502057521</v>
      </c>
      <c r="S45" s="11">
        <f t="shared" si="1"/>
        <v>9.8981175550008373</v>
      </c>
      <c r="T45" s="11">
        <f t="shared" si="1"/>
        <v>31.135156371049597</v>
      </c>
      <c r="U45" s="11">
        <f t="shared" si="1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8ED4-95ED-4296-BCCD-A7D6B08365CF}">
  <dimension ref="A1:K17"/>
  <sheetViews>
    <sheetView tabSelected="1" zoomScaleNormal="100" workbookViewId="0">
      <selection activeCell="K1" sqref="K1:K2"/>
    </sheetView>
  </sheetViews>
  <sheetFormatPr defaultRowHeight="14.25" x14ac:dyDescent="0.2"/>
  <cols>
    <col min="1" max="1" width="20.5" customWidth="1"/>
    <col min="2" max="2" width="6.25" customWidth="1"/>
    <col min="3" max="3" width="9.75" customWidth="1"/>
    <col min="4" max="4" width="11.5" customWidth="1"/>
    <col min="5" max="5" width="12.625" customWidth="1"/>
    <col min="6" max="6" width="10.5" customWidth="1"/>
    <col min="7" max="7" width="11.25" customWidth="1"/>
    <col min="8" max="8" width="10.75" customWidth="1"/>
    <col min="9" max="9" width="10.125" customWidth="1"/>
    <col min="10" max="10" width="13.75" customWidth="1"/>
    <col min="11" max="11" width="12.125" customWidth="1"/>
  </cols>
  <sheetData>
    <row r="1" spans="1:11" ht="34.5" customHeight="1" x14ac:dyDescent="0.2">
      <c r="A1" s="39" t="s">
        <v>69</v>
      </c>
      <c r="B1" s="39" t="s">
        <v>77</v>
      </c>
      <c r="C1" s="40" t="s">
        <v>78</v>
      </c>
      <c r="D1" s="40" t="s">
        <v>79</v>
      </c>
      <c r="E1" s="40" t="s">
        <v>80</v>
      </c>
      <c r="F1" s="39" t="s">
        <v>55</v>
      </c>
      <c r="G1" s="39"/>
      <c r="H1" s="39" t="s">
        <v>70</v>
      </c>
      <c r="I1" s="39" t="s">
        <v>73</v>
      </c>
      <c r="J1" s="39" t="s">
        <v>71</v>
      </c>
      <c r="K1" s="39" t="s">
        <v>72</v>
      </c>
    </row>
    <row r="2" spans="1:11" ht="45" customHeight="1" x14ac:dyDescent="0.2">
      <c r="A2" s="39"/>
      <c r="B2" s="39"/>
      <c r="C2" s="41"/>
      <c r="D2" s="41"/>
      <c r="E2" s="41"/>
      <c r="F2" s="18" t="s">
        <v>75</v>
      </c>
      <c r="G2" s="18" t="s">
        <v>74</v>
      </c>
      <c r="H2" s="39"/>
      <c r="I2" s="39"/>
      <c r="J2" s="39"/>
      <c r="K2" s="39"/>
    </row>
    <row r="3" spans="1:11" ht="14.25" customHeight="1" x14ac:dyDescent="0.2">
      <c r="A3" s="5" t="s">
        <v>64</v>
      </c>
      <c r="B3" s="28">
        <f>C3*D3*E3</f>
        <v>0.13745241243960449</v>
      </c>
      <c r="C3" s="26">
        <v>0.39901621958593714</v>
      </c>
      <c r="D3" s="25">
        <v>0.63901145392070502</v>
      </c>
      <c r="E3" s="26">
        <v>0.53907994355174016</v>
      </c>
      <c r="F3" s="19">
        <f>AVERAGE(Quantity!D3:D7)</f>
        <v>68.361520175340004</v>
      </c>
      <c r="G3" s="19">
        <f>AVERAGE(Quantity!E3:E7)/1000000</f>
        <v>3.1483608780402101</v>
      </c>
      <c r="H3" s="19">
        <f>AVERAGE(Quantity!I3:I7)</f>
        <v>1.4966554732936761</v>
      </c>
      <c r="I3" s="19">
        <f>SUM(Quantity!M3:M7)/1000000</f>
        <v>24.485707999999999</v>
      </c>
      <c r="J3" s="19">
        <f>SUM(Quantity!N3:S7)/1000000</f>
        <v>67.401862613212586</v>
      </c>
      <c r="K3" s="19">
        <f>SUM(Quantity!T3:Z7)/1000000</f>
        <v>5.1774917609626128</v>
      </c>
    </row>
    <row r="4" spans="1:11" x14ac:dyDescent="0.2">
      <c r="A4" s="5" t="s">
        <v>65</v>
      </c>
      <c r="B4" s="28">
        <f>C4*D4*E4</f>
        <v>0.14422965620196493</v>
      </c>
      <c r="C4" s="26">
        <v>0.47328450723023274</v>
      </c>
      <c r="D4" s="26">
        <v>0.53670031946319896</v>
      </c>
      <c r="E4" s="26">
        <v>0.56780658683201501</v>
      </c>
      <c r="F4" s="19">
        <f>AVERAGE(Quantity!D8:D10)</f>
        <v>30.588559814169564</v>
      </c>
      <c r="G4" s="19">
        <f>AVERAGE(Quantity!E8:E10)/1000000</f>
        <v>0.78012151644848371</v>
      </c>
      <c r="H4" s="19">
        <f>AVERAGE(Quantity!I8:I10)</f>
        <v>11.38558200040894</v>
      </c>
      <c r="I4" s="19">
        <f>SUM(Quantity!M8:M10)/1000000</f>
        <v>3.6187670000000001</v>
      </c>
      <c r="J4" s="19">
        <f>SUM(Quantity!N8:S10)/1000000</f>
        <v>26.447857293746949</v>
      </c>
      <c r="K4" s="19">
        <f>SUM(Quantity!T8:Z10)/1000000</f>
        <v>0.97498382758825275</v>
      </c>
    </row>
    <row r="5" spans="1:11" x14ac:dyDescent="0.2">
      <c r="A5" s="5" t="s">
        <v>66</v>
      </c>
      <c r="B5" s="28">
        <f t="shared" ref="B5:B15" si="0">C5*D5*E5</f>
        <v>0.25040505548748471</v>
      </c>
      <c r="C5" s="25">
        <v>0.67101084172366277</v>
      </c>
      <c r="D5" s="24">
        <v>0.80794678236758621</v>
      </c>
      <c r="E5" s="26">
        <v>0.46188174692639866</v>
      </c>
      <c r="F5" s="19">
        <f>AVERAGE(Quantity!D11:D16)</f>
        <v>8.417188735177854</v>
      </c>
      <c r="G5" s="19">
        <f>AVERAGE(Quantity!E11:E16)/1000000</f>
        <v>1.7728845916758607</v>
      </c>
      <c r="H5" s="19">
        <f>AVERAGE(Quantity!I11:I16)</f>
        <v>38.81699483672039</v>
      </c>
      <c r="I5" s="19">
        <f>SUM(Quantity!M11:M16)/1000000</f>
        <v>622.44904299999996</v>
      </c>
      <c r="J5" s="19">
        <f>SUM(Quantity!N11:S16)/1000000</f>
        <v>731.35608099088006</v>
      </c>
      <c r="K5" s="19">
        <f>SUM(Quantity!T11:Z16)/1000000</f>
        <v>277.11478663714439</v>
      </c>
    </row>
    <row r="6" spans="1:11" x14ac:dyDescent="0.2">
      <c r="A6" s="5" t="s">
        <v>24</v>
      </c>
      <c r="B6" s="28">
        <f t="shared" si="0"/>
        <v>0.1265674549171199</v>
      </c>
      <c r="C6" s="27">
        <v>0.26087172144624921</v>
      </c>
      <c r="D6" s="25">
        <v>0.67149171536178121</v>
      </c>
      <c r="E6" s="25">
        <v>0.72252750487532846</v>
      </c>
      <c r="F6" s="19">
        <f>AVERAGE(Quantity!D17:D19)</f>
        <v>46.418374316939889</v>
      </c>
      <c r="G6" s="19">
        <f>AVERAGE(Quantity!E17:E19)/1000000</f>
        <v>2.1060981789858153</v>
      </c>
      <c r="H6" s="19">
        <f>AVERAGE(Quantity!I17:I19)</f>
        <v>17.303195462249022</v>
      </c>
      <c r="I6" s="19">
        <f>SUM(Quantity!M17:M19)/1000000</f>
        <v>13.409053999999999</v>
      </c>
      <c r="J6" s="19">
        <f>SUM(Quantity!N17:S19)/1000000</f>
        <v>10.160793129564285</v>
      </c>
      <c r="K6" s="19">
        <f>SUM(Quantity!T17:Z19)/1000000</f>
        <v>0.30218688858509063</v>
      </c>
    </row>
    <row r="7" spans="1:11" x14ac:dyDescent="0.2">
      <c r="A7" s="5" t="s">
        <v>33</v>
      </c>
      <c r="B7" s="28">
        <f t="shared" si="0"/>
        <v>0.21646989887880277</v>
      </c>
      <c r="C7" s="26">
        <v>0.54376349741833341</v>
      </c>
      <c r="D7" s="25">
        <v>0.68412321501261741</v>
      </c>
      <c r="E7" s="26">
        <v>0.58190640305108787</v>
      </c>
      <c r="F7" s="19">
        <f>AVERAGE(Quantity!D20:D22)</f>
        <v>67.19372738524585</v>
      </c>
      <c r="G7" s="19">
        <f>AVERAGE(Quantity!E20:E22)/1000000</f>
        <v>3.3504245188673338</v>
      </c>
      <c r="H7" s="19">
        <f>AVERAGE(Quantity!I20:I22)</f>
        <v>31.774085484502958</v>
      </c>
      <c r="I7" s="19">
        <f>SUM(Quantity!M20:M22)/1000000</f>
        <v>208.34114</v>
      </c>
      <c r="J7" s="19">
        <f>SUM(Quantity!N20:S22)/1000000</f>
        <v>450.33307696874999</v>
      </c>
      <c r="K7" s="19">
        <f>SUM(Quantity!T20:Z22)/1000000</f>
        <v>95.660881830251341</v>
      </c>
    </row>
    <row r="8" spans="1:11" x14ac:dyDescent="0.2">
      <c r="A8" s="5" t="s">
        <v>26</v>
      </c>
      <c r="B8" s="28">
        <f t="shared" si="0"/>
        <v>0.3148397225567906</v>
      </c>
      <c r="C8" s="25">
        <v>0.71322484818020371</v>
      </c>
      <c r="D8" s="25">
        <v>0.74195292903476306</v>
      </c>
      <c r="E8" s="26">
        <v>0.59495853915786012</v>
      </c>
      <c r="F8" s="19">
        <f>AVERAGE(Quantity!D23:D25)</f>
        <v>-16.936111111111114</v>
      </c>
      <c r="G8" s="19">
        <f>AVERAGE(Quantity!E23:E25)/1000000</f>
        <v>2.460208894351116</v>
      </c>
      <c r="H8" s="19">
        <f>AVERAGE(Quantity!I23:I25)</f>
        <v>35.604223331427754</v>
      </c>
      <c r="I8" s="19">
        <f>SUM(Quantity!M23:M25)/1000000</f>
        <v>13.035786999999999</v>
      </c>
      <c r="J8" s="19">
        <f>SUM(Quantity!N23:S25)/1000000</f>
        <v>81.374459518554687</v>
      </c>
      <c r="K8" s="19">
        <f>SUM(Quantity!T23:Z25)/1000000</f>
        <v>11.732554874038696</v>
      </c>
    </row>
    <row r="9" spans="1:11" x14ac:dyDescent="0.2">
      <c r="A9" s="5" t="s">
        <v>67</v>
      </c>
      <c r="B9" s="28">
        <f t="shared" si="0"/>
        <v>0.21833794264183845</v>
      </c>
      <c r="C9" s="26">
        <v>0.5735054409240995</v>
      </c>
      <c r="D9" s="25">
        <v>0.73982669643921306</v>
      </c>
      <c r="E9" s="26">
        <v>0.51459039131267337</v>
      </c>
      <c r="F9" s="19">
        <f>AVERAGE(Quantity!D26:D31)</f>
        <v>45.110403159698933</v>
      </c>
      <c r="G9" s="19">
        <f>AVERAGE(Quantity!E26:E31)/1000000</f>
        <v>0.94548824406585996</v>
      </c>
      <c r="H9" s="19">
        <f>AVERAGE(Quantity!I26:I31)</f>
        <v>21.563216833908456</v>
      </c>
      <c r="I9" s="19">
        <f>SUM(Quantity!M26:M31)/1000000</f>
        <v>37.668992000000003</v>
      </c>
      <c r="J9" s="19">
        <f>SUM(Quantity!N26:S31)/1000000</f>
        <v>222.93536386036254</v>
      </c>
      <c r="K9" s="19">
        <f>SUM(Quantity!T26:Z31)/1000000</f>
        <v>60.491095733782473</v>
      </c>
    </row>
    <row r="10" spans="1:11" x14ac:dyDescent="0.2">
      <c r="A10" s="5" t="s">
        <v>28</v>
      </c>
      <c r="B10" s="28">
        <f t="shared" si="0"/>
        <v>6.9139348087029068E-2</v>
      </c>
      <c r="C10" s="27">
        <v>0.36737722463311523</v>
      </c>
      <c r="D10" s="25">
        <v>0.65799773669839079</v>
      </c>
      <c r="E10" s="27">
        <v>0.28601489551248732</v>
      </c>
      <c r="F10" s="19">
        <f>AVERAGE(Quantity!D32:D34)</f>
        <v>36.470988658968203</v>
      </c>
      <c r="G10" s="19">
        <f>AVERAGE(Quantity!E32:E34)/1000000</f>
        <v>1.9884808661390327</v>
      </c>
      <c r="H10" s="19">
        <f>AVERAGE(Quantity!I32:I34)</f>
        <v>9.9872419529860501</v>
      </c>
      <c r="I10" s="19">
        <f>SUM(Quantity!M32:M34)/1000000</f>
        <v>8.3420699999999997</v>
      </c>
      <c r="J10" s="19">
        <f>SUM(Quantity!N32:S34)/1000000</f>
        <v>19.671812438533784</v>
      </c>
      <c r="K10" s="19">
        <f>SUM(Quantity!T32:Z34)/1000000</f>
        <v>2.3905259441854954</v>
      </c>
    </row>
    <row r="11" spans="1:11" x14ac:dyDescent="0.2">
      <c r="A11" s="5" t="s">
        <v>9</v>
      </c>
      <c r="B11" s="29">
        <f t="shared" si="0"/>
        <v>0.36880416058184801</v>
      </c>
      <c r="C11" s="25">
        <v>0.67998147015277699</v>
      </c>
      <c r="D11" s="25">
        <v>0.61631435335990248</v>
      </c>
      <c r="E11" s="24">
        <v>0.880027921283422</v>
      </c>
      <c r="F11" s="19">
        <f>AVERAGE(Quantity!D35:D37)</f>
        <v>39.86296296296296</v>
      </c>
      <c r="G11" s="19">
        <f>AVERAGE(Quantity!E35:E37)/1000000</f>
        <v>0.90348186592876301</v>
      </c>
      <c r="H11" s="19">
        <f>AVERAGE(Quantity!I35:I37)</f>
        <v>35.833160501521782</v>
      </c>
      <c r="I11" s="19">
        <f>SUM(Quantity!M35:M37)/1000000</f>
        <v>2.2988279999999999</v>
      </c>
      <c r="J11" s="19">
        <f>SUM(Quantity!N35:S37)/1000000</f>
        <v>21.723634731101988</v>
      </c>
      <c r="K11" s="19">
        <f>SUM(Quantity!T35:Z37)/1000000</f>
        <v>6.0117913839106558</v>
      </c>
    </row>
    <row r="12" spans="1:11" x14ac:dyDescent="0.2">
      <c r="A12" s="5" t="s">
        <v>29</v>
      </c>
      <c r="B12" s="28">
        <f t="shared" si="0"/>
        <v>0.11945045327821523</v>
      </c>
      <c r="C12" s="26">
        <v>0.48580883286633397</v>
      </c>
      <c r="D12" s="25">
        <v>0.67830608669610637</v>
      </c>
      <c r="E12" s="27">
        <v>0.36249054332076797</v>
      </c>
      <c r="F12" s="19">
        <f>AVERAGE(Quantity!D38:D41)</f>
        <v>46.368138805638807</v>
      </c>
      <c r="G12" s="19">
        <f>AVERAGE(Quantity!E38:E41)/1000000</f>
        <v>1.8962828253581554</v>
      </c>
      <c r="H12" s="19">
        <f>AVERAGE(Quantity!I38:I41)</f>
        <v>13.381515406028871</v>
      </c>
      <c r="I12" s="19">
        <f>SUM(Quantity!M38:M41)/1000000</f>
        <v>14.12734</v>
      </c>
      <c r="J12" s="19">
        <f>SUM(Quantity!N38:S41)/1000000</f>
        <v>24.26183066845703</v>
      </c>
      <c r="K12" s="19">
        <f>SUM(Quantity!T38:Z41)/1000000</f>
        <v>3.6117311788983346</v>
      </c>
    </row>
    <row r="13" spans="1:11" x14ac:dyDescent="0.2">
      <c r="A13" s="5" t="s">
        <v>16</v>
      </c>
      <c r="B13" s="28">
        <f t="shared" si="0"/>
        <v>0.28426513939063924</v>
      </c>
      <c r="C13" s="26">
        <v>0.57657461336806315</v>
      </c>
      <c r="D13" s="26">
        <v>0.5034990732663478</v>
      </c>
      <c r="E13" s="24">
        <v>0.9791955060599643</v>
      </c>
      <c r="F13" s="19">
        <f>AVERAGE(Quantity!D42)</f>
        <v>100.6728255404726</v>
      </c>
      <c r="G13" s="19">
        <f>AVERAGE(Quantity!E42)/1000000</f>
        <v>2.8975493668203987</v>
      </c>
      <c r="H13" s="19">
        <f>AVERAGE(Quantity!I42)</f>
        <v>35.196995267607178</v>
      </c>
      <c r="I13" s="19">
        <f>SUM(Quantity!M42)/1000000</f>
        <v>2.4352369999999999</v>
      </c>
      <c r="J13" s="19">
        <f>SUM(Quantity!N42:S42)/1000000</f>
        <v>51.178107500000003</v>
      </c>
      <c r="K13" s="19">
        <f>SUM(Quantity!T42:Z42)/1000000</f>
        <v>3.9961441767578125</v>
      </c>
    </row>
    <row r="14" spans="1:11" x14ac:dyDescent="0.2">
      <c r="A14" s="5" t="s">
        <v>68</v>
      </c>
      <c r="B14" s="28">
        <f t="shared" si="0"/>
        <v>0.14726474171000126</v>
      </c>
      <c r="C14" s="26">
        <v>0.53719689870567411</v>
      </c>
      <c r="D14" s="25">
        <v>0.75102155862918296</v>
      </c>
      <c r="E14" s="27">
        <v>0.36501682174367867</v>
      </c>
      <c r="F14" s="19">
        <f>AVERAGE(Quantity!D43)</f>
        <v>47.871716101694915</v>
      </c>
      <c r="G14" s="19">
        <f>AVERAGE(Quantity!E43)/1000000</f>
        <v>0.84034332714833138</v>
      </c>
      <c r="H14" s="19">
        <f>AVERAGE(Quantity!I43)</f>
        <v>15.296503508649085</v>
      </c>
      <c r="I14" s="19">
        <f>SUM(Quantity!M43)/1000000</f>
        <v>166.77341200000001</v>
      </c>
      <c r="J14" s="19">
        <f>SUM(Quantity!N43:S43)/1000000</f>
        <v>2534.3919277499999</v>
      </c>
      <c r="K14" s="19">
        <f>SUM(Quantity!T43:Z43)/1000000</f>
        <v>135.32717822656249</v>
      </c>
    </row>
    <row r="15" spans="1:11" x14ac:dyDescent="0.2">
      <c r="A15" s="5" t="s">
        <v>30</v>
      </c>
      <c r="B15" s="28">
        <f t="shared" si="0"/>
        <v>0.27208293442337461</v>
      </c>
      <c r="C15" s="25">
        <v>0.65816179901171123</v>
      </c>
      <c r="D15" s="25">
        <v>0.75610005979057282</v>
      </c>
      <c r="E15" s="26">
        <v>0.54675071422154953</v>
      </c>
      <c r="F15" s="19">
        <f>AVERAGE(Quantity!D44)</f>
        <v>64.882465205045861</v>
      </c>
      <c r="G15" s="19">
        <f>AVERAGE(Quantity!E44)/1000000</f>
        <v>0.41859446736620415</v>
      </c>
      <c r="H15" s="19">
        <f>AVERAGE(Quantity!I44)</f>
        <v>54.081678139986387</v>
      </c>
      <c r="I15" s="19">
        <f>SUM(Quantity!M44)/1000000</f>
        <v>82.392835000000005</v>
      </c>
      <c r="J15" s="19">
        <f>SUM(Quantity!N44:S44)/1000000</f>
        <v>986.88637200000005</v>
      </c>
      <c r="K15" s="19">
        <f>SUM(Quantity!T44:Z44)/1000000</f>
        <v>45.736459811523439</v>
      </c>
    </row>
    <row r="16" spans="1:1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2">
      <c r="A17" s="5" t="s">
        <v>76</v>
      </c>
      <c r="B17" s="21"/>
      <c r="C17" s="21"/>
      <c r="D17" s="21"/>
      <c r="E17" s="21"/>
      <c r="F17" s="21"/>
      <c r="G17" s="21"/>
      <c r="H17" s="21"/>
      <c r="I17" s="22">
        <f>Percentage!M45</f>
        <v>16.228523096113896</v>
      </c>
      <c r="J17" s="22">
        <f>AVERAGE(Percentage!N45:S45)</f>
        <v>21.25552282560222</v>
      </c>
      <c r="K17" s="22">
        <f>AVERAGE(Percentage!T45:Z45)</f>
        <v>20.519883571258639</v>
      </c>
    </row>
  </sheetData>
  <mergeCells count="10">
    <mergeCell ref="J1:J2"/>
    <mergeCell ref="K1:K2"/>
    <mergeCell ref="A1:A2"/>
    <mergeCell ref="F1:G1"/>
    <mergeCell ref="B1:B2"/>
    <mergeCell ref="H1:H2"/>
    <mergeCell ref="I1:I2"/>
    <mergeCell ref="D1:D2"/>
    <mergeCell ref="E1:E2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Quantity</vt:lpstr>
      <vt:lpstr>Percentage</vt:lpstr>
      <vt:lpstr>Fig3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2020-05-11T08:34:27Z</dcterms:modified>
</cp:coreProperties>
</file>