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<sst xmlns="http://schemas.openxmlformats.org/spreadsheetml/2006/main" count="55" uniqueCount="52">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</sst>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0" zoomScale="80" zoomScaleNormal="80" workbookViewId="0">
      <selection activeCell="L12" sqref="L12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  <c r="L11">
        <v>3000</v>
      </c>
    </row>
    <row r="12" spans="1:13" x14ac:dyDescent="0.25">
      <c r="A12" s="6">
        <v>43466</v>
      </c>
      <c r="B12">
        <v>36500</v>
      </c>
      <c r="C12">
        <f t="shared" si="6"/>
        <v>3285</v>
      </c>
      <c r="D12">
        <f t="shared" si="1"/>
        <v>8760</v>
      </c>
      <c r="E12">
        <v>3600</v>
      </c>
      <c r="F12">
        <f t="shared" si="5"/>
        <v>324</v>
      </c>
      <c r="G12">
        <f t="shared" si="2"/>
        <v>52469</v>
      </c>
      <c r="I12">
        <v>60</v>
      </c>
      <c r="J12">
        <f t="shared" si="3"/>
        <v>3979</v>
      </c>
      <c r="K12">
        <v>200</v>
      </c>
      <c r="L12">
        <v>3000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439100</v>
      </c>
      <c r="C22" s="2">
        <f t="shared" si="10"/>
        <v>34409</v>
      </c>
      <c r="D22" s="2">
        <f t="shared" si="10"/>
        <v>105384</v>
      </c>
      <c r="E22" s="2">
        <f t="shared" si="10"/>
        <v>43200</v>
      </c>
      <c r="F22" s="2">
        <f t="shared" si="10"/>
        <v>3384</v>
      </c>
      <c r="G22" s="2">
        <f>SUM(G2:G21)</f>
        <v>636395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47721</v>
      </c>
      <c r="K22" s="2">
        <f t="shared" si="11"/>
        <v>2400</v>
      </c>
      <c r="L22" s="2">
        <f t="shared" si="11"/>
        <v>6000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636395</v>
      </c>
      <c r="H25" s="22">
        <f>G25</f>
        <v>636395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G30">
        <v>78000</v>
      </c>
      <c r="H30" s="22">
        <f>_xlfn.IFNA(IF((G30-J22)&gt;SUM(D2:D21),SUM(D2:D21),IF((G30-J22)&lt;0,0,(G30-J22))),0)</f>
        <v>30279</v>
      </c>
    </row>
    <row r="31" spans="1:13" ht="15.75" thickBot="1" x14ac:dyDescent="0.3">
      <c r="F31" s="5" t="s">
        <v>19</v>
      </c>
      <c r="G31" s="2">
        <f>SUM(G25:G28)</f>
        <v>638795</v>
      </c>
      <c r="H31" s="20">
        <f>H25-SUM(H26:H30)</f>
        <v>563716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12000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12000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24720</v>
      </c>
      <c r="H43" s="18">
        <f>IF(G43&gt;150000,150000,G43)</f>
        <v>24720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47721</v>
      </c>
      <c r="H45" s="20">
        <f>IF(G45&gt;50000,50000,G45)</f>
        <v>47721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12000</v>
      </c>
    </row>
    <row r="49" spans="6:8" ht="15.75" thickBot="1" x14ac:dyDescent="0.3">
      <c r="F49" s="11" t="s">
        <v>39</v>
      </c>
      <c r="G49" s="2">
        <f>SUM(G47:G48)</f>
        <v>12000</v>
      </c>
      <c r="H49" s="19">
        <f>IF(G49&lt;25000,G49,25000)</f>
        <v>12000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84441</v>
      </c>
    </row>
    <row r="54" spans="6:8" ht="15.75" thickTop="1" x14ac:dyDescent="0.25">
      <c r="F54" s="1" t="s">
        <v>20</v>
      </c>
      <c r="H54">
        <f>H31-H53</f>
        <v>479275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11463.75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11463.75</v>
      </c>
    </row>
    <row r="59" spans="6:8" x14ac:dyDescent="0.25">
      <c r="F59" s="1"/>
      <c r="G59">
        <f>IF(G58&lt;0,0,ROUND(G58,1))</f>
        <v>11463.8</v>
      </c>
      <c r="H59" s="16">
        <f>IF(ROUND(G59,-1)&lt;G59,ROUND(G59,-1)+10,ROUND(G59,-1))</f>
        <v>11470</v>
      </c>
    </row>
    <row r="60" spans="6:8" x14ac:dyDescent="0.25">
      <c r="F60" t="s">
        <v>46</v>
      </c>
      <c r="H60">
        <f>L22</f>
        <v>6000</v>
      </c>
    </row>
    <row r="61" spans="6:8" ht="15.75" thickBot="1" x14ac:dyDescent="0.3">
      <c r="H61" s="2">
        <f>H59-H60</f>
        <v>5470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2019-02-01T07:03:32Z</dcterms:modified>
</cp:coreProperties>
</file>