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33" i="1"/>
  <c r="M22" i="1"/>
  <c r="H29" i="1"/>
  <c r="L22" i="1"/>
  <c r="H60" i="1" s="1"/>
  <c r="B22" i="1" l="1"/>
  <c r="E22" i="1"/>
  <c r="H43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/>
  <c r="H53" i="1"/>
  <c r="H41" i="1"/>
  <c r="H54" i="1" l="1"/>
  <c r="G56" i="1" s="1"/>
  <c r="G55" i="1" s="1"/>
  <c r="G57" i="1" l="1"/>
  <c r="G58" i="1" s="1"/>
  <c r="G59" i="1" s="1"/>
  <c r="H59" i="1" l="1"/>
  <c r="H61" i="1" s="1"/>
  <c r="H56" i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<sst xmlns="http://schemas.openxmlformats.org/spreadsheetml/2006/main" count="55" uniqueCount="52">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</sst>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3" zoomScale="80" zoomScaleNormal="80" workbookViewId="0">
      <selection activeCell="Z43" sqref="Z43"/>
    </sheetView>
  </sheetViews>
  <sheetFormatPr defaultRowHeight="15" x14ac:dyDescent="0.25"/>
  <cols>
    <col min="1" max="1" width="15.5703125" bestFit="1" customWidth="1"/>
    <col min="2" max="2" width="7.7109375" bestFit="1" customWidth="1"/>
    <col min="3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I2">
        <v>60</v>
      </c>
      <c r="J2">
        <f>ROUND(SUM(B2:C2)*10%,0)</f>
        <v>3833</v>
      </c>
      <c r="K2">
        <v>200</v>
      </c>
      <c r="M2">
        <v>7050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47600</v>
      </c>
      <c r="C4">
        <f t="shared" si="0"/>
        <v>3332</v>
      </c>
      <c r="D4">
        <f t="shared" si="1"/>
        <v>11424</v>
      </c>
      <c r="E4">
        <v>3600</v>
      </c>
      <c r="F4">
        <f t="shared" ref="F4:F7" si="4">ROUND(E4*7%,0)</f>
        <v>252</v>
      </c>
      <c r="G4">
        <f t="shared" si="2"/>
        <v>66208</v>
      </c>
      <c r="I4">
        <v>60</v>
      </c>
      <c r="J4">
        <f t="shared" si="3"/>
        <v>5093</v>
      </c>
      <c r="K4">
        <v>200</v>
      </c>
    </row>
    <row r="5" spans="1:13" x14ac:dyDescent="0.25">
      <c r="A5" s="6">
        <v>43252</v>
      </c>
      <c r="B5">
        <v>47600</v>
      </c>
      <c r="C5">
        <f t="shared" si="0"/>
        <v>3332</v>
      </c>
      <c r="D5">
        <f t="shared" si="1"/>
        <v>11424</v>
      </c>
      <c r="E5">
        <v>3600</v>
      </c>
      <c r="F5">
        <f t="shared" si="4"/>
        <v>252</v>
      </c>
      <c r="G5">
        <f t="shared" si="2"/>
        <v>66208</v>
      </c>
      <c r="I5">
        <v>60</v>
      </c>
      <c r="J5">
        <f t="shared" si="3"/>
        <v>5093</v>
      </c>
      <c r="K5">
        <v>200</v>
      </c>
    </row>
    <row r="6" spans="1:13" x14ac:dyDescent="0.25">
      <c r="A6" s="6">
        <v>43282</v>
      </c>
      <c r="B6">
        <v>47600</v>
      </c>
      <c r="C6">
        <f t="shared" si="0"/>
        <v>3332</v>
      </c>
      <c r="D6">
        <f t="shared" si="1"/>
        <v>11424</v>
      </c>
      <c r="E6">
        <v>3600</v>
      </c>
      <c r="F6">
        <f t="shared" si="4"/>
        <v>252</v>
      </c>
      <c r="G6">
        <f t="shared" si="2"/>
        <v>66208</v>
      </c>
      <c r="I6">
        <v>60</v>
      </c>
      <c r="J6">
        <f t="shared" si="3"/>
        <v>5093</v>
      </c>
      <c r="K6">
        <v>200</v>
      </c>
    </row>
    <row r="7" spans="1:13" x14ac:dyDescent="0.25">
      <c r="A7" s="6">
        <v>43313</v>
      </c>
      <c r="B7">
        <v>47600</v>
      </c>
      <c r="C7">
        <f t="shared" si="0"/>
        <v>3332</v>
      </c>
      <c r="D7">
        <f t="shared" si="1"/>
        <v>11424</v>
      </c>
      <c r="E7">
        <v>3600</v>
      </c>
      <c r="F7">
        <f t="shared" si="4"/>
        <v>252</v>
      </c>
      <c r="G7">
        <f t="shared" si="2"/>
        <v>66208</v>
      </c>
      <c r="I7">
        <v>60</v>
      </c>
      <c r="J7">
        <f t="shared" si="3"/>
        <v>5093</v>
      </c>
      <c r="K7">
        <v>200</v>
      </c>
    </row>
    <row r="8" spans="1:13" x14ac:dyDescent="0.25">
      <c r="A8" s="6">
        <v>43344</v>
      </c>
      <c r="B8">
        <v>47600</v>
      </c>
      <c r="C8">
        <f>ROUND(B8*9%,0)</f>
        <v>4284</v>
      </c>
      <c r="D8">
        <f t="shared" si="1"/>
        <v>11424</v>
      </c>
      <c r="E8">
        <v>3600</v>
      </c>
      <c r="F8">
        <f>ROUND(E8*9%,0)</f>
        <v>324</v>
      </c>
      <c r="G8">
        <f t="shared" si="2"/>
        <v>67232</v>
      </c>
      <c r="I8">
        <v>60</v>
      </c>
      <c r="J8">
        <f t="shared" si="3"/>
        <v>5188</v>
      </c>
      <c r="K8">
        <v>200</v>
      </c>
    </row>
    <row r="9" spans="1:13" x14ac:dyDescent="0.25">
      <c r="A9" s="6">
        <v>43374</v>
      </c>
      <c r="B9">
        <v>47600</v>
      </c>
      <c r="C9">
        <f>ROUND(B9*9%,0)</f>
        <v>4284</v>
      </c>
      <c r="D9">
        <f t="shared" si="1"/>
        <v>11424</v>
      </c>
      <c r="E9">
        <v>3600</v>
      </c>
      <c r="F9">
        <f t="shared" ref="F9:F13" si="5">ROUND(E9*9%,0)</f>
        <v>324</v>
      </c>
      <c r="G9">
        <f t="shared" si="2"/>
        <v>67232</v>
      </c>
      <c r="I9">
        <v>60</v>
      </c>
      <c r="J9">
        <f t="shared" si="3"/>
        <v>5188</v>
      </c>
      <c r="K9">
        <v>200</v>
      </c>
    </row>
    <row r="10" spans="1:13" x14ac:dyDescent="0.25">
      <c r="A10" s="6">
        <v>43405</v>
      </c>
      <c r="B10">
        <v>47600</v>
      </c>
      <c r="C10">
        <f t="shared" ref="C10:C13" si="6">ROUND(B10*9%,0)</f>
        <v>4284</v>
      </c>
      <c r="D10">
        <f t="shared" si="1"/>
        <v>11424</v>
      </c>
      <c r="E10">
        <v>3600</v>
      </c>
      <c r="F10">
        <f t="shared" si="5"/>
        <v>324</v>
      </c>
      <c r="G10">
        <f t="shared" si="2"/>
        <v>67232</v>
      </c>
      <c r="I10">
        <v>60</v>
      </c>
      <c r="J10">
        <f t="shared" si="3"/>
        <v>5188</v>
      </c>
      <c r="K10">
        <v>200</v>
      </c>
    </row>
    <row r="11" spans="1:13" x14ac:dyDescent="0.25">
      <c r="A11" s="6">
        <v>43435</v>
      </c>
      <c r="B11">
        <v>47600</v>
      </c>
      <c r="C11">
        <f t="shared" si="6"/>
        <v>4284</v>
      </c>
      <c r="D11">
        <f t="shared" si="1"/>
        <v>11424</v>
      </c>
      <c r="E11">
        <v>3600</v>
      </c>
      <c r="F11">
        <f t="shared" si="5"/>
        <v>324</v>
      </c>
      <c r="G11">
        <f t="shared" si="2"/>
        <v>67232</v>
      </c>
      <c r="I11">
        <v>60</v>
      </c>
      <c r="J11">
        <f t="shared" si="3"/>
        <v>5188</v>
      </c>
      <c r="K11">
        <v>200</v>
      </c>
      <c r="L11">
        <v>15000</v>
      </c>
    </row>
    <row r="12" spans="1:13" x14ac:dyDescent="0.25">
      <c r="A12" s="6">
        <v>43466</v>
      </c>
      <c r="B12">
        <v>49000</v>
      </c>
      <c r="C12">
        <f t="shared" si="6"/>
        <v>4410</v>
      </c>
      <c r="D12">
        <f t="shared" si="1"/>
        <v>11760</v>
      </c>
      <c r="E12">
        <v>3600</v>
      </c>
      <c r="F12">
        <f t="shared" si="5"/>
        <v>324</v>
      </c>
      <c r="G12">
        <f t="shared" si="2"/>
        <v>69094</v>
      </c>
      <c r="I12">
        <v>60</v>
      </c>
      <c r="J12">
        <f t="shared" si="3"/>
        <v>5341</v>
      </c>
      <c r="K12">
        <v>200</v>
      </c>
      <c r="L12">
        <v>15000</v>
      </c>
    </row>
    <row r="13" spans="1:13" x14ac:dyDescent="0.25">
      <c r="A13" s="6">
        <v>43497</v>
      </c>
      <c r="B13">
        <v>49000</v>
      </c>
      <c r="C13">
        <f t="shared" si="6"/>
        <v>4410</v>
      </c>
      <c r="D13">
        <f t="shared" si="1"/>
        <v>11760</v>
      </c>
      <c r="E13">
        <v>3600</v>
      </c>
      <c r="F13">
        <f t="shared" si="5"/>
        <v>324</v>
      </c>
      <c r="G13">
        <f t="shared" si="2"/>
        <v>69094</v>
      </c>
      <c r="I13">
        <v>60</v>
      </c>
      <c r="J13">
        <f t="shared" si="3"/>
        <v>5341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2048</v>
      </c>
      <c r="J15">
        <v>190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v>10650</v>
      </c>
      <c r="J17">
        <v>792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140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7">SUM(B2:B21)</f>
        <v>551800</v>
      </c>
      <c r="C22" s="2">
        <f t="shared" si="7"/>
        <v>43664</v>
      </c>
      <c r="D22" s="2">
        <f t="shared" si="7"/>
        <v>132432</v>
      </c>
      <c r="E22" s="2">
        <f t="shared" si="7"/>
        <v>43200</v>
      </c>
      <c r="F22" s="2">
        <f t="shared" si="7"/>
        <v>3384</v>
      </c>
      <c r="G22" s="2">
        <f>SUM(G2:G21)</f>
        <v>796632</v>
      </c>
      <c r="H22" s="2">
        <f t="shared" ref="H22:M22" si="8">SUM(H2:H19)</f>
        <v>0</v>
      </c>
      <c r="I22" s="2">
        <f t="shared" si="8"/>
        <v>720</v>
      </c>
      <c r="J22" s="2">
        <f t="shared" si="8"/>
        <v>60746</v>
      </c>
      <c r="K22" s="2">
        <f t="shared" si="8"/>
        <v>2400</v>
      </c>
      <c r="L22" s="2">
        <f t="shared" si="8"/>
        <v>30000</v>
      </c>
      <c r="M22" s="2">
        <f t="shared" si="8"/>
        <v>7050</v>
      </c>
    </row>
    <row r="24" spans="1:13" x14ac:dyDescent="0.25">
      <c r="G24" s="16" t="s">
        <v>28</v>
      </c>
      <c r="H24" s="16" t="s">
        <v>29</v>
      </c>
    </row>
    <row r="25" spans="1:13" x14ac:dyDescent="0.25">
      <c r="F25" s="1" t="s">
        <v>16</v>
      </c>
      <c r="G25">
        <f>G22-M22</f>
        <v>789582</v>
      </c>
      <c r="H25" s="21">
        <f>G25</f>
        <v>789582</v>
      </c>
    </row>
    <row r="26" spans="1:13" x14ac:dyDescent="0.25">
      <c r="F26" s="1" t="s">
        <v>17</v>
      </c>
      <c r="H26" s="21">
        <v>40000</v>
      </c>
    </row>
    <row r="27" spans="1:13" x14ac:dyDescent="0.25">
      <c r="F27" s="1" t="s">
        <v>18</v>
      </c>
      <c r="G27">
        <f>K22</f>
        <v>2400</v>
      </c>
      <c r="H27" s="21">
        <f>G27</f>
        <v>2400</v>
      </c>
    </row>
    <row r="28" spans="1:13" x14ac:dyDescent="0.25">
      <c r="F28" s="1" t="s">
        <v>24</v>
      </c>
      <c r="H28" s="21">
        <f>G28</f>
        <v>0</v>
      </c>
    </row>
    <row r="29" spans="1:13" x14ac:dyDescent="0.25">
      <c r="F29" s="1" t="s">
        <v>27</v>
      </c>
      <c r="G29">
        <v>0</v>
      </c>
      <c r="H29" s="21">
        <f>IF(G29&gt;200000,200000,G29)</f>
        <v>0</v>
      </c>
    </row>
    <row r="30" spans="1:13" x14ac:dyDescent="0.25">
      <c r="F30" s="1" t="s">
        <v>30</v>
      </c>
      <c r="H30" s="21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791982</v>
      </c>
      <c r="H31" s="19">
        <f>H25-SUM(H26:H30)</f>
        <v>747182</v>
      </c>
    </row>
    <row r="32" spans="1:13" x14ac:dyDescent="0.25">
      <c r="F32" s="1" t="s">
        <v>14</v>
      </c>
      <c r="H32" s="22"/>
    </row>
    <row r="33" spans="6:8" x14ac:dyDescent="0.25">
      <c r="F33" s="7" t="s">
        <v>51</v>
      </c>
      <c r="G33">
        <f>I22</f>
        <v>720</v>
      </c>
      <c r="H33" s="22"/>
    </row>
    <row r="34" spans="6:8" x14ac:dyDescent="0.25">
      <c r="F34" s="7" t="s">
        <v>47</v>
      </c>
      <c r="H34" s="22"/>
    </row>
    <row r="35" spans="6:8" x14ac:dyDescent="0.25">
      <c r="F35" s="7" t="s">
        <v>31</v>
      </c>
      <c r="H35" s="22"/>
    </row>
    <row r="36" spans="6:8" x14ac:dyDescent="0.25">
      <c r="F36" s="7" t="s">
        <v>32</v>
      </c>
      <c r="H36" s="22"/>
    </row>
    <row r="37" spans="6:8" x14ac:dyDescent="0.25">
      <c r="F37" s="7" t="s">
        <v>33</v>
      </c>
      <c r="H37" s="22"/>
    </row>
    <row r="38" spans="6:8" x14ac:dyDescent="0.25">
      <c r="F38" s="7" t="s">
        <v>34</v>
      </c>
      <c r="H38" s="22"/>
    </row>
    <row r="39" spans="6:8" x14ac:dyDescent="0.25">
      <c r="F39" s="7" t="s">
        <v>36</v>
      </c>
      <c r="H39" s="22"/>
    </row>
    <row r="40" spans="6:8" x14ac:dyDescent="0.25">
      <c r="F40" s="7" t="s">
        <v>35</v>
      </c>
      <c r="H40" s="22"/>
    </row>
    <row r="41" spans="6:8" x14ac:dyDescent="0.25">
      <c r="F41" s="7" t="s">
        <v>37</v>
      </c>
      <c r="H41" s="22">
        <f>G41+IF(H45=50000,G45-50000,0)</f>
        <v>10746</v>
      </c>
    </row>
    <row r="42" spans="6:8" x14ac:dyDescent="0.25">
      <c r="F42" s="7" t="s">
        <v>38</v>
      </c>
      <c r="H42" s="22"/>
    </row>
    <row r="43" spans="6:8" ht="15.75" thickBot="1" x14ac:dyDescent="0.3">
      <c r="F43" s="8" t="s">
        <v>39</v>
      </c>
      <c r="G43" s="2">
        <f>SUM(G33:G42)</f>
        <v>720</v>
      </c>
      <c r="H43" s="17">
        <f>IF(G43&gt;150000,150000,G43)</f>
        <v>720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60746</v>
      </c>
      <c r="H45" s="19">
        <f>IF(G45&gt;50000,50000,G45)</f>
        <v>50000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8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0">
        <f>SUM(H43,H45,H49,H50,H51,H52)</f>
        <v>50720</v>
      </c>
    </row>
    <row r="54" spans="6:8" ht="15.75" thickTop="1" x14ac:dyDescent="0.25">
      <c r="F54" s="1" t="s">
        <v>20</v>
      </c>
      <c r="H54">
        <f>H31-H53</f>
        <v>696462</v>
      </c>
    </row>
    <row r="55" spans="6:8" x14ac:dyDescent="0.25">
      <c r="F55" s="12">
        <v>0.2</v>
      </c>
      <c r="G55">
        <f>IF(G56&gt;=12500,(H54-500000)*0.2,0)</f>
        <v>39292.400000000001</v>
      </c>
    </row>
    <row r="56" spans="6:8" x14ac:dyDescent="0.25">
      <c r="F56" s="12">
        <v>0.05</v>
      </c>
      <c r="G56">
        <f>IF((H54-250000)*0.05&gt;12500,12500,(H54-250000)*0.05)</f>
        <v>12500</v>
      </c>
      <c r="H56">
        <f>G56*4%</f>
        <v>500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51792.4</v>
      </c>
    </row>
    <row r="59" spans="6:8" x14ac:dyDescent="0.25">
      <c r="F59" s="1"/>
      <c r="G59">
        <f>IF(G58&lt;0,0,ROUND(G58,1))</f>
        <v>51792.4</v>
      </c>
      <c r="H59" s="15">
        <f>IF(ROUND(G59,-1)&lt;G59,ROUND(G59,-1)+10,ROUND(G59,-1))</f>
        <v>51800</v>
      </c>
    </row>
    <row r="60" spans="6:8" x14ac:dyDescent="0.25">
      <c r="F60" t="s">
        <v>46</v>
      </c>
      <c r="H60">
        <f>L22</f>
        <v>30000</v>
      </c>
    </row>
    <row r="61" spans="6:8" ht="15.75" thickBot="1" x14ac:dyDescent="0.3">
      <c r="H61" s="2">
        <f>H59-H60</f>
        <v>21800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2019-01-29T06:33:03Z</dcterms:modified>
</cp:coreProperties>
</file>