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G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D4" i="1"/>
  <c r="D5" i="1"/>
  <c r="D6" i="1"/>
  <c r="D7" i="1"/>
  <c r="D8" i="1"/>
  <c r="D9" i="1"/>
  <c r="D10" i="1"/>
  <c r="D11" i="1"/>
  <c r="D12" i="1"/>
  <c r="D13" i="1"/>
  <c r="F22" i="1" l="1"/>
  <c r="D22" i="1"/>
  <c r="H22" i="1" l="1"/>
  <c r="G47" i="1" s="1"/>
  <c r="G49" i="1" s="1"/>
  <c r="H49" i="1" s="1"/>
  <c r="I22" i="1"/>
  <c r="G33" i="1" s="1"/>
  <c r="K22" i="1"/>
  <c r="G27" i="1" s="1"/>
  <c r="H27" i="1" s="1"/>
  <c r="C10" i="1"/>
  <c r="J10" i="1" s="1"/>
  <c r="C11" i="1"/>
  <c r="J11" i="1" s="1"/>
  <c r="C12" i="1"/>
  <c r="C13" i="1"/>
  <c r="J13" i="1" s="1"/>
  <c r="C9" i="1"/>
  <c r="J9" i="1" s="1"/>
  <c r="C4" i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6" i="1"/>
  <c r="G5" i="1"/>
  <c r="J7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<sst xmlns="http://schemas.openxmlformats.org/spreadsheetml/2006/main" count="55" uniqueCount="52">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</sst>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3" zoomScale="80" zoomScaleNormal="80" workbookViewId="0">
      <selection activeCell="M63" sqref="M63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</row>
    <row r="3" spans="1:13" x14ac:dyDescent="0.25">
      <c r="A3" s="6">
        <v>43191</v>
      </c>
      <c r="G3">
        <v>76231</v>
      </c>
    </row>
    <row r="4" spans="1:13" x14ac:dyDescent="0.25">
      <c r="A4" s="6">
        <v>43221</v>
      </c>
      <c r="B4">
        <v>25500</v>
      </c>
      <c r="C4">
        <f t="shared" ref="C3:C7" si="0">ROUND(B4*7%,0)</f>
        <v>1785</v>
      </c>
      <c r="D4">
        <f t="shared" ref="D3:D13" si="1">IF(ROUND(B4*24%,0)&lt;5400,5400,ROUND(B4*24%,0))</f>
        <v>6120</v>
      </c>
      <c r="E4">
        <v>3600</v>
      </c>
      <c r="F4">
        <f t="shared" ref="F4:F7" si="2">ROUND(E4*7%,0)</f>
        <v>252</v>
      </c>
      <c r="G4">
        <f t="shared" ref="G3:G13" si="3">SUM(B4:F4)</f>
        <v>37257</v>
      </c>
      <c r="I4">
        <v>10</v>
      </c>
      <c r="J4">
        <v>2729</v>
      </c>
      <c r="K4">
        <v>150</v>
      </c>
    </row>
    <row r="5" spans="1:13" x14ac:dyDescent="0.25">
      <c r="A5" s="6">
        <v>43252</v>
      </c>
      <c r="B5">
        <v>25500</v>
      </c>
      <c r="C5">
        <f t="shared" si="0"/>
        <v>1785</v>
      </c>
      <c r="D5">
        <f t="shared" si="1"/>
        <v>6120</v>
      </c>
      <c r="E5">
        <v>3600</v>
      </c>
      <c r="F5">
        <f t="shared" si="2"/>
        <v>252</v>
      </c>
      <c r="G5">
        <f t="shared" si="3"/>
        <v>37257</v>
      </c>
      <c r="I5">
        <v>10</v>
      </c>
      <c r="J5">
        <f t="shared" ref="J3:J13" si="4">ROUND(SUM(B5:C5)*10%,0)</f>
        <v>2729</v>
      </c>
      <c r="K5">
        <v>150</v>
      </c>
    </row>
    <row r="6" spans="1:13" x14ac:dyDescent="0.25">
      <c r="A6" s="6">
        <v>43282</v>
      </c>
      <c r="B6">
        <v>25500</v>
      </c>
      <c r="C6">
        <f t="shared" si="0"/>
        <v>1785</v>
      </c>
      <c r="D6">
        <f t="shared" si="1"/>
        <v>6120</v>
      </c>
      <c r="E6">
        <v>3600</v>
      </c>
      <c r="F6">
        <f t="shared" si="2"/>
        <v>252</v>
      </c>
      <c r="G6">
        <f t="shared" si="3"/>
        <v>37257</v>
      </c>
      <c r="I6">
        <v>10</v>
      </c>
      <c r="J6">
        <f t="shared" si="4"/>
        <v>2729</v>
      </c>
      <c r="K6">
        <v>150</v>
      </c>
    </row>
    <row r="7" spans="1:13" x14ac:dyDescent="0.25">
      <c r="A7" s="6">
        <v>43313</v>
      </c>
      <c r="B7">
        <v>25500</v>
      </c>
      <c r="C7">
        <f t="shared" si="0"/>
        <v>1785</v>
      </c>
      <c r="D7">
        <f t="shared" si="1"/>
        <v>6120</v>
      </c>
      <c r="E7">
        <v>3600</v>
      </c>
      <c r="F7">
        <f t="shared" si="2"/>
        <v>252</v>
      </c>
      <c r="G7">
        <f t="shared" si="3"/>
        <v>37257</v>
      </c>
      <c r="I7">
        <v>10</v>
      </c>
      <c r="J7">
        <f t="shared" si="4"/>
        <v>2729</v>
      </c>
      <c r="K7">
        <v>150</v>
      </c>
    </row>
    <row r="8" spans="1:13" x14ac:dyDescent="0.25">
      <c r="A8" s="6">
        <v>43344</v>
      </c>
      <c r="B8">
        <v>25500</v>
      </c>
      <c r="C8">
        <f>ROUND(B8*9%,0)</f>
        <v>2295</v>
      </c>
      <c r="D8">
        <f t="shared" si="1"/>
        <v>6120</v>
      </c>
      <c r="E8">
        <v>3600</v>
      </c>
      <c r="F8">
        <f>ROUND(E8*9%,0)</f>
        <v>324</v>
      </c>
      <c r="G8">
        <f t="shared" si="3"/>
        <v>37839</v>
      </c>
      <c r="I8">
        <v>10</v>
      </c>
      <c r="J8">
        <f t="shared" si="4"/>
        <v>2780</v>
      </c>
      <c r="K8">
        <v>150</v>
      </c>
    </row>
    <row r="9" spans="1:13" x14ac:dyDescent="0.25">
      <c r="A9" s="6">
        <v>43374</v>
      </c>
      <c r="B9">
        <v>25500</v>
      </c>
      <c r="C9">
        <f>ROUND(B9*9%,0)</f>
        <v>2295</v>
      </c>
      <c r="D9">
        <f t="shared" si="1"/>
        <v>6120</v>
      </c>
      <c r="E9">
        <v>3600</v>
      </c>
      <c r="F9">
        <f t="shared" ref="F9:F13" si="5">ROUND(E9*9%,0)</f>
        <v>324</v>
      </c>
      <c r="G9">
        <f t="shared" si="3"/>
        <v>37839</v>
      </c>
      <c r="I9">
        <v>10</v>
      </c>
      <c r="J9">
        <f t="shared" si="4"/>
        <v>2780</v>
      </c>
      <c r="K9">
        <v>150</v>
      </c>
    </row>
    <row r="10" spans="1:13" x14ac:dyDescent="0.25">
      <c r="A10" s="6">
        <v>43405</v>
      </c>
      <c r="B10">
        <v>25500</v>
      </c>
      <c r="C10">
        <f t="shared" ref="C10:C13" si="6">ROUND(B10*9%,0)</f>
        <v>2295</v>
      </c>
      <c r="D10">
        <f t="shared" si="1"/>
        <v>6120</v>
      </c>
      <c r="E10">
        <v>3600</v>
      </c>
      <c r="F10">
        <f t="shared" si="5"/>
        <v>324</v>
      </c>
      <c r="G10">
        <f t="shared" si="3"/>
        <v>37839</v>
      </c>
      <c r="H10">
        <v>250</v>
      </c>
      <c r="I10">
        <v>10</v>
      </c>
      <c r="J10">
        <f t="shared" si="4"/>
        <v>2780</v>
      </c>
      <c r="K10">
        <v>150</v>
      </c>
    </row>
    <row r="11" spans="1:13" x14ac:dyDescent="0.25">
      <c r="A11" s="6">
        <v>43435</v>
      </c>
      <c r="B11">
        <v>25500</v>
      </c>
      <c r="C11">
        <f t="shared" si="6"/>
        <v>2295</v>
      </c>
      <c r="D11">
        <f t="shared" si="1"/>
        <v>6120</v>
      </c>
      <c r="E11">
        <v>3600</v>
      </c>
      <c r="F11">
        <f t="shared" si="5"/>
        <v>324</v>
      </c>
      <c r="G11">
        <f t="shared" si="3"/>
        <v>37839</v>
      </c>
      <c r="H11">
        <v>250</v>
      </c>
      <c r="I11">
        <v>10</v>
      </c>
      <c r="J11">
        <f t="shared" si="4"/>
        <v>2780</v>
      </c>
      <c r="K11">
        <v>150</v>
      </c>
    </row>
    <row r="12" spans="1:13" x14ac:dyDescent="0.25">
      <c r="A12" s="6">
        <v>43466</v>
      </c>
      <c r="B12">
        <v>26300</v>
      </c>
      <c r="C12">
        <f t="shared" si="6"/>
        <v>2367</v>
      </c>
      <c r="D12">
        <f t="shared" si="1"/>
        <v>6312</v>
      </c>
      <c r="E12">
        <v>3600</v>
      </c>
      <c r="F12">
        <f t="shared" si="5"/>
        <v>324</v>
      </c>
      <c r="G12">
        <f t="shared" si="3"/>
        <v>38903</v>
      </c>
      <c r="H12">
        <v>250</v>
      </c>
      <c r="I12">
        <v>30</v>
      </c>
      <c r="J12">
        <f t="shared" si="4"/>
        <v>2867</v>
      </c>
      <c r="K12">
        <v>150</v>
      </c>
    </row>
    <row r="13" spans="1:13" x14ac:dyDescent="0.25">
      <c r="A13" s="6">
        <v>43497</v>
      </c>
      <c r="B13">
        <v>26300</v>
      </c>
      <c r="C13">
        <f t="shared" si="6"/>
        <v>2367</v>
      </c>
      <c r="D13">
        <f t="shared" si="1"/>
        <v>6312</v>
      </c>
      <c r="E13">
        <v>3600</v>
      </c>
      <c r="F13">
        <f t="shared" si="5"/>
        <v>324</v>
      </c>
      <c r="G13">
        <f t="shared" si="3"/>
        <v>38903</v>
      </c>
      <c r="H13">
        <v>250</v>
      </c>
      <c r="I13">
        <v>30</v>
      </c>
      <c r="J13">
        <f t="shared" si="4"/>
        <v>2867</v>
      </c>
      <c r="K13">
        <v>150</v>
      </c>
    </row>
    <row r="14" spans="1:13" x14ac:dyDescent="0.25">
      <c r="A14" s="1" t="s">
        <v>10</v>
      </c>
    </row>
    <row r="15" spans="1:13" x14ac:dyDescent="0.25">
      <c r="A15" s="1" t="s">
        <v>11</v>
      </c>
      <c r="G15">
        <v>1164</v>
      </c>
      <c r="J15">
        <v>102</v>
      </c>
    </row>
    <row r="16" spans="1:13" x14ac:dyDescent="0.25">
      <c r="A16" s="1" t="s">
        <v>12</v>
      </c>
    </row>
    <row r="17" spans="1:13" x14ac:dyDescent="0.25">
      <c r="A17" s="1" t="s">
        <v>48</v>
      </c>
      <c r="G17">
        <f t="shared" ref="G17" si="7">SUM(B17:F17)</f>
        <v>0</v>
      </c>
      <c r="J17">
        <f t="shared" ref="J17" si="8">ROUND(SUM(B17:C17)*10%,0)</f>
        <v>0</v>
      </c>
    </row>
    <row r="18" spans="1:13" x14ac:dyDescent="0.25">
      <c r="A18" s="1" t="s">
        <v>49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G21">
        <v>0</v>
      </c>
    </row>
    <row r="22" spans="1:13" ht="15.75" thickBot="1" x14ac:dyDescent="0.3">
      <c r="A22" s="5" t="s">
        <v>39</v>
      </c>
      <c r="B22" s="2">
        <f t="shared" ref="B22:F22" si="9">SUM(B2:B21)</f>
        <v>256600</v>
      </c>
      <c r="C22" s="2">
        <f t="shared" si="9"/>
        <v>21054</v>
      </c>
      <c r="D22" s="2">
        <f t="shared" si="9"/>
        <v>61584</v>
      </c>
      <c r="E22" s="2">
        <f t="shared" si="9"/>
        <v>36000</v>
      </c>
      <c r="F22" s="2">
        <f t="shared" si="9"/>
        <v>2952</v>
      </c>
      <c r="G22" s="2">
        <f>SUM(G2:G21)</f>
        <v>455585</v>
      </c>
      <c r="H22" s="2">
        <f t="shared" ref="H22:M22" si="10">SUM(H2:H19)</f>
        <v>1000</v>
      </c>
      <c r="I22" s="2">
        <f t="shared" si="10"/>
        <v>140</v>
      </c>
      <c r="J22" s="2">
        <f t="shared" si="10"/>
        <v>27872</v>
      </c>
      <c r="K22" s="2">
        <f t="shared" si="10"/>
        <v>1500</v>
      </c>
      <c r="L22" s="2">
        <f t="shared" si="10"/>
        <v>0</v>
      </c>
      <c r="M22" s="2">
        <f t="shared" si="10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455585</v>
      </c>
      <c r="H25" s="22">
        <f>G25</f>
        <v>455585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1500</v>
      </c>
      <c r="H27" s="22">
        <f>G27</f>
        <v>1500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H29" s="22">
        <f>IF(G29&gt;200000,200000,G29)</f>
        <v>0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457085</v>
      </c>
      <c r="H31" s="20">
        <f>H25-SUM(H26:H30)</f>
        <v>414085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140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G35">
        <v>21350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G40">
        <v>42035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63525</v>
      </c>
      <c r="H43" s="18">
        <f>IF(G43&gt;150000,150000,G43)</f>
        <v>63525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27872</v>
      </c>
      <c r="H45" s="20">
        <f>IF(G45&gt;50000,50000,G45)</f>
        <v>27872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1000</v>
      </c>
    </row>
    <row r="48" spans="6:8" x14ac:dyDescent="0.25">
      <c r="F48" s="10" t="s">
        <v>41</v>
      </c>
    </row>
    <row r="49" spans="6:8" ht="15.75" thickBot="1" x14ac:dyDescent="0.3">
      <c r="F49" s="11" t="s">
        <v>39</v>
      </c>
      <c r="G49" s="2">
        <f>SUM(G47:G48)</f>
        <v>1000</v>
      </c>
      <c r="H49" s="19">
        <f>IF(G49&lt;25000,G49,25000)</f>
        <v>1000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92397</v>
      </c>
    </row>
    <row r="54" spans="6:8" ht="15.75" thickTop="1" x14ac:dyDescent="0.25">
      <c r="F54" s="1" t="s">
        <v>20</v>
      </c>
      <c r="H54">
        <f>H31-H53</f>
        <v>321688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3584.4</v>
      </c>
    </row>
    <row r="57" spans="6:8" x14ac:dyDescent="0.25">
      <c r="F57" s="12" t="s">
        <v>26</v>
      </c>
      <c r="G57">
        <f>IF(H54&lt;=350000,2500,0)</f>
        <v>2500</v>
      </c>
    </row>
    <row r="58" spans="6:8" x14ac:dyDescent="0.25">
      <c r="F58" s="12"/>
      <c r="G58">
        <f>SUM(G55:G56)-G57</f>
        <v>1084.4000000000001</v>
      </c>
    </row>
    <row r="59" spans="6:8" x14ac:dyDescent="0.25">
      <c r="F59" s="1"/>
      <c r="G59">
        <f>IF(G58&lt;0,0,ROUND(G58,1))</f>
        <v>1084.4000000000001</v>
      </c>
      <c r="H59" s="16">
        <f>IF(ROUND(G59,-1)&lt;G59,ROUND(G59,-1)+10,ROUND(G59,-1))</f>
        <v>1090</v>
      </c>
    </row>
    <row r="60" spans="6:8" x14ac:dyDescent="0.25">
      <c r="F60" t="s">
        <v>46</v>
      </c>
      <c r="H60">
        <f>L22</f>
        <v>0</v>
      </c>
    </row>
    <row r="61" spans="6:8" ht="15.75" thickBot="1" x14ac:dyDescent="0.3">
      <c r="H61" s="2">
        <f>H59-H60</f>
        <v>1090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2019-02-22T11:27:40Z</dcterms:modified>
</cp:coreProperties>
</file>