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0000" windowHeight="18000"/>
  </bookViews>
  <sheets>
    <sheet name="TOC" sheetId="1" r:id="rId1"/>
    <sheet name="README" sheetId="2" r:id="rId2"/>
    <sheet name="POPEMP-01" sheetId="3" r:id="rId3"/>
    <sheet name="POPEMP-02" sheetId="4" r:id="rId4"/>
    <sheet name="POPEMP-03" sheetId="5" r:id="rId5"/>
    <sheet name="POPEMP-04" sheetId="6" r:id="rId6"/>
    <sheet name="POPEMP-05" sheetId="7" r:id="rId7"/>
    <sheet name="POPEMP-06" sheetId="8" r:id="rId8"/>
    <sheet name="POPEMP-07" sheetId="9" r:id="rId9"/>
    <sheet name="POPEMP-08" sheetId="10" r:id="rId10"/>
    <sheet name="POPEMP-09" sheetId="11" r:id="rId11"/>
    <sheet name="POPEMP-10" sheetId="12" r:id="rId12"/>
    <sheet name="POPEMP-11" sheetId="13" r:id="rId13"/>
    <sheet name="POPEMP-12" sheetId="14" r:id="rId14"/>
    <sheet name="POPEMP-13" sheetId="15" r:id="rId15"/>
    <sheet name="POPEMP-14" sheetId="16" r:id="rId16"/>
    <sheet name="POPEMP-15" sheetId="17" r:id="rId17"/>
    <sheet name="POPEMP-16" sheetId="18" r:id="rId18"/>
    <sheet name="POPEMP-17" sheetId="19" r:id="rId19"/>
    <sheet name="POPEMP-18" sheetId="20" r:id="rId20"/>
    <sheet name="POPEMP-19" sheetId="21" r:id="rId21"/>
    <sheet name="POPEMP-20" sheetId="22" r:id="rId22"/>
    <sheet name="POPEMP-21" sheetId="23" r:id="rId23"/>
    <sheet name="POPEMP-22" sheetId="24" r:id="rId24"/>
    <sheet name="POPEMP-23" sheetId="25" r:id="rId25"/>
    <sheet name="POPEMP-24" sheetId="26" r:id="rId26"/>
    <sheet name="POPEMP-25" sheetId="27" r:id="rId27"/>
    <sheet name="HSG-01" sheetId="28" r:id="rId28"/>
    <sheet name="HSG-02" sheetId="29" r:id="rId29"/>
    <sheet name="HSG-03" sheetId="30" r:id="rId30"/>
    <sheet name="HSG-04" sheetId="31" r:id="rId31"/>
    <sheet name="HSG-05" sheetId="32" r:id="rId32"/>
    <sheet name="HSG-06" sheetId="33" r:id="rId33"/>
    <sheet name="HSG-07" sheetId="34" r:id="rId34"/>
    <sheet name="HSG-08" sheetId="35" r:id="rId35"/>
    <sheet name="HSG-09" sheetId="36" r:id="rId36"/>
    <sheet name="HSG-10" sheetId="37" r:id="rId37"/>
    <sheet name="HSG-11" sheetId="38" r:id="rId38"/>
    <sheet name="RISK-01" sheetId="39" r:id="rId39"/>
    <sheet name="OVER-01" sheetId="40" r:id="rId40"/>
    <sheet name="OVER-02" sheetId="41" r:id="rId41"/>
    <sheet name="OVER-03" sheetId="42" r:id="rId42"/>
    <sheet name="OVER-04" sheetId="43" r:id="rId43"/>
    <sheet name="OVER-05" sheetId="44" r:id="rId44"/>
    <sheet name="OVER-06" sheetId="45" r:id="rId45"/>
    <sheet name="OVER-07" sheetId="46" r:id="rId46"/>
    <sheet name="OVER-08" sheetId="47" r:id="rId47"/>
    <sheet name="OVER-09" sheetId="48" r:id="rId48"/>
    <sheet name="FARM-01" sheetId="49" r:id="rId49"/>
    <sheet name="FARM-02" sheetId="50" r:id="rId50"/>
    <sheet name="LGFEM-01" sheetId="51" r:id="rId51"/>
    <sheet name="LGFEM-02" sheetId="52" r:id="rId52"/>
    <sheet name="LGFEM-03" sheetId="53" r:id="rId53"/>
    <sheet name="LGFEM-04" sheetId="54" r:id="rId54"/>
    <sheet name="LGFEM-05" sheetId="55" r:id="rId55"/>
    <sheet name="SEN-01" sheetId="56" r:id="rId56"/>
    <sheet name="SEN-02" sheetId="57" r:id="rId57"/>
    <sheet name="SEN-03" sheetId="58" r:id="rId58"/>
    <sheet name="SEN-04" sheetId="59" r:id="rId59"/>
    <sheet name="DISAB-01" sheetId="60" r:id="rId60"/>
    <sheet name="DISAB-02" sheetId="61" r:id="rId61"/>
    <sheet name="DISAB-03" sheetId="62" r:id="rId62"/>
    <sheet name="DISAB-04" sheetId="63" r:id="rId63"/>
    <sheet name="DISAB-05" sheetId="64" r:id="rId64"/>
    <sheet name="HOMELS-01" sheetId="65" r:id="rId65"/>
    <sheet name="HOMELS-02" sheetId="66" r:id="rId66"/>
    <sheet name="HOMELS-03" sheetId="67" r:id="rId67"/>
    <sheet name="HOMELS-04" sheetId="68" r:id="rId68"/>
    <sheet name="HOMELS-05" sheetId="69" r:id="rId69"/>
    <sheet name="ELI-01" sheetId="70" r:id="rId70"/>
    <sheet name="ELI-02" sheetId="71" r:id="rId71"/>
    <sheet name="ELI-03" sheetId="72" r:id="rId72"/>
    <sheet name="AFFH-01" sheetId="73" r:id="rId73"/>
    <sheet name="AFFH-02" sheetId="74" r:id="rId74"/>
    <sheet name="AFFH-03" sheetId="75" r:id="rId75"/>
    <sheet name="HHPROJ-01" sheetId="76" r:id="rId76"/>
  </sheets>
  <definedNames>
    <definedName name="_xlnm.Print_Area" localSheetId="72">'AFFH-01'!$I$1:$V$26</definedName>
    <definedName name="_xlnm.Print_Area" localSheetId="73">'AFFH-02'!$J$1:$W$26</definedName>
    <definedName name="_xlnm.Print_Area" localSheetId="74">'AFFH-03'!$F$1:$S$26</definedName>
    <definedName name="_xlnm.Print_Area" localSheetId="59">'DISAB-01'!$E$1:$R$26</definedName>
    <definedName name="_xlnm.Print_Area" localSheetId="60">'DISAB-02'!$F$1:$S$26</definedName>
    <definedName name="_xlnm.Print_Area" localSheetId="61">'DISAB-03'!$F$1:$S$26</definedName>
    <definedName name="_xlnm.Print_Area" localSheetId="62">'DISAB-04'!$E$1:$R$26</definedName>
    <definedName name="_xlnm.Print_Area" localSheetId="63">'DISAB-05'!$E$1:$R$26</definedName>
    <definedName name="_xlnm.Print_Area" localSheetId="69">'ELI-01'!$I$1:$V$26</definedName>
    <definedName name="_xlnm.Print_Area" localSheetId="70">'ELI-02'!$I$1:$V$26</definedName>
    <definedName name="_xlnm.Print_Area" localSheetId="71">'ELI-03'!$E$1:$R$26</definedName>
    <definedName name="_xlnm.Print_Area" localSheetId="49">'FARM-02'!$H$1:$U$26</definedName>
    <definedName name="_xlnm.Print_Area" localSheetId="65">'HOMELS-02'!$F$1:$S$26</definedName>
    <definedName name="_xlnm.Print_Area" localSheetId="66">'HOMELS-03'!$F$1:$S$26</definedName>
    <definedName name="_xlnm.Print_Area" localSheetId="68">'HOMELS-05'!$H$1:$U$26</definedName>
    <definedName name="_xlnm.Print_Area" localSheetId="27">'HSG-01'!$E$1:$R$26</definedName>
    <definedName name="_xlnm.Print_Area" localSheetId="28">'HSG-02'!$F$1:$S$26</definedName>
    <definedName name="_xlnm.Print_Area" localSheetId="29">'HSG-03'!$J$1:$W$26</definedName>
    <definedName name="_xlnm.Print_Area" localSheetId="30">'HSG-04'!$E$1:$R$26</definedName>
    <definedName name="_xlnm.Print_Area" localSheetId="31">'HSG-05'!$E$1:$R$26</definedName>
    <definedName name="_xlnm.Print_Area" localSheetId="32">'HSG-06'!$E$1:$R$26</definedName>
    <definedName name="_xlnm.Print_Area" localSheetId="33">'HSG-07'!$K$1:$X$26</definedName>
    <definedName name="_xlnm.Print_Area" localSheetId="34">'HSG-08'!$G$1:$T$26</definedName>
    <definedName name="_xlnm.Print_Area" localSheetId="35">'HSG-09'!$K$1:$X$26</definedName>
    <definedName name="_xlnm.Print_Area" localSheetId="36">'HSG-10'!$G$1:$T$26</definedName>
    <definedName name="_xlnm.Print_Area" localSheetId="37">'HSG-11'!$E$1:$R$26</definedName>
    <definedName name="_xlnm.Print_Area" localSheetId="50">'LGFEM-01'!$E$1:$R$26</definedName>
    <definedName name="_xlnm.Print_Area" localSheetId="51">'LGFEM-02'!$H$1:$U$26</definedName>
    <definedName name="_xlnm.Print_Area" localSheetId="52">'LGFEM-03'!$I$1:$V$26</definedName>
    <definedName name="_xlnm.Print_Area" localSheetId="53">'LGFEM-04'!$E$1:$R$26</definedName>
    <definedName name="_xlnm.Print_Area" localSheetId="54">'LGFEM-05'!$E$1:$R$26</definedName>
    <definedName name="_xlnm.Print_Area" localSheetId="39">'OVER-01'!$E$1:$R$26</definedName>
    <definedName name="_xlnm.Print_Area" localSheetId="40">'OVER-02'!$G$1:$T$26</definedName>
    <definedName name="_xlnm.Print_Area" localSheetId="41">'OVER-03'!$J$1:$W$26</definedName>
    <definedName name="_xlnm.Print_Area" localSheetId="42">'OVER-04'!$E$1:$R$26</definedName>
    <definedName name="_xlnm.Print_Area" localSheetId="43">'OVER-05'!$G$1:$T$26</definedName>
    <definedName name="_xlnm.Print_Area" localSheetId="44">'OVER-06'!$H$1:$U$26</definedName>
    <definedName name="_xlnm.Print_Area" localSheetId="45">'OVER-07'!$H$1:$U$26</definedName>
    <definedName name="_xlnm.Print_Area" localSheetId="46">'OVER-08'!$H$1:$U$26</definedName>
    <definedName name="_xlnm.Print_Area" localSheetId="47">'OVER-09'!$G$1:$T$26</definedName>
    <definedName name="_xlnm.Print_Area" localSheetId="2">'POPEMP-01'!$I$1:$V$26</definedName>
    <definedName name="_xlnm.Print_Area" localSheetId="3">'POPEMP-02'!$J$1:$W$26</definedName>
    <definedName name="_xlnm.Print_Area" localSheetId="4">'POPEMP-03'!$J$1:$W$26</definedName>
    <definedName name="_xlnm.Print_Area" localSheetId="5">'POPEMP-04'!$F$1:$S$26</definedName>
    <definedName name="_xlnm.Print_Area" localSheetId="6">'POPEMP-05'!$J$1:$W$26</definedName>
    <definedName name="_xlnm.Print_Area" localSheetId="7">'POPEMP-06'!$L$1:$Y$26</definedName>
    <definedName name="_xlnm.Print_Area" localSheetId="8">'POPEMP-07'!$I$1:$V$26</definedName>
    <definedName name="_xlnm.Print_Area" localSheetId="9">'POPEMP-08'!$J$1:$W$26</definedName>
    <definedName name="_xlnm.Print_Area" localSheetId="10">'POPEMP-09'!$J$1:$W$26</definedName>
    <definedName name="_xlnm.Print_Area" localSheetId="11">'POPEMP-10'!$E$1:$R$26</definedName>
    <definedName name="_xlnm.Print_Area" localSheetId="12">'POPEMP-11'!$N$1:$AA$26</definedName>
    <definedName name="_xlnm.Print_Area" localSheetId="13">'POPEMP-12'!$N$1:$AA$26</definedName>
    <definedName name="_xlnm.Print_Area" localSheetId="14">'POPEMP-13'!$H$1:$U$26</definedName>
    <definedName name="_xlnm.Print_Area" localSheetId="15">'POPEMP-14'!$H$1:$U$26</definedName>
    <definedName name="_xlnm.Print_Area" localSheetId="16">'POPEMP-15'!$G$1:$T$26</definedName>
    <definedName name="_xlnm.Print_Area" localSheetId="17">'POPEMP-16'!$F$1:$S$26</definedName>
    <definedName name="_xlnm.Print_Area" localSheetId="18">'POPEMP-17'!$F$1:$S$26</definedName>
    <definedName name="_xlnm.Print_Area" localSheetId="19">'POPEMP-18'!$F$1:$S$26</definedName>
    <definedName name="_xlnm.Print_Area" localSheetId="20">'POPEMP-19'!$F$1:$S$26</definedName>
    <definedName name="_xlnm.Print_Area" localSheetId="21">'POPEMP-20'!$E$1:$R$26</definedName>
    <definedName name="_xlnm.Print_Area" localSheetId="22">'POPEMP-21'!$E$1:$R$26</definedName>
    <definedName name="_xlnm.Print_Area" localSheetId="23">'POPEMP-22'!$F$1:$S$26</definedName>
    <definedName name="_xlnm.Print_Area" localSheetId="24">'POPEMP-23'!$I$1:$V$26</definedName>
    <definedName name="_xlnm.Print_Area" localSheetId="25">'POPEMP-24'!$F$1:$S$26</definedName>
    <definedName name="_xlnm.Print_Area" localSheetId="26">'POPEMP-25'!$E$1:$R$26</definedName>
    <definedName name="_xlnm.Print_Area" localSheetId="55">'SEN-01'!$F$1:$S$26</definedName>
    <definedName name="_xlnm.Print_Area" localSheetId="56">'SEN-02'!$I$1:$V$26</definedName>
    <definedName name="_xlnm.Print_Area" localSheetId="57">'SEN-03'!$G$1:$T$26</definedName>
    <definedName name="_xlnm.Print_Area" localSheetId="58">'SEN-04'!$E$1:$R$26</definedName>
  </definedNames>
  <calcPr calcId="124519" fullCalcOnLoad="1"/>
</workbook>
</file>

<file path=xl/sharedStrings.xml><?xml version="1.0" encoding="utf-8"?>
<sst xmlns="http://schemas.openxmlformats.org/spreadsheetml/2006/main" count="1278" uniqueCount="614">
  <si>
    <t>POPEMP-01: Population Growth Trends, 1990-2020</t>
  </si>
  <si>
    <t>Totals</t>
  </si>
  <si>
    <t>Year</t>
  </si>
  <si>
    <t>Index
Palo Alto</t>
  </si>
  <si>
    <t>Index
Santa Clara County</t>
  </si>
  <si>
    <t>Index
Bay Area</t>
  </si>
  <si>
    <t>Population
Palo Alto</t>
  </si>
  <si>
    <t>Population
Santa Clara County</t>
  </si>
  <si>
    <t>Population
Bay Area</t>
  </si>
  <si>
    <t>Universe: Total population</t>
  </si>
  <si>
    <t>POPEMP-02: Population by Race, 2000-2019</t>
  </si>
  <si>
    <t>American Indian or Alaska Native, Non-Hispanic</t>
  </si>
  <si>
    <t>Asian / API, Non-Hispanic</t>
  </si>
  <si>
    <t>Black or African American, Non-Hispanic</t>
  </si>
  <si>
    <t>White, Non-Hispanic</t>
  </si>
  <si>
    <t>Other Race or Multiple Races, Non-Hispanic</t>
  </si>
  <si>
    <t>Hispanic or Latinx</t>
  </si>
  <si>
    <t>2000</t>
  </si>
  <si>
    <t>2010</t>
  </si>
  <si>
    <t>2019</t>
  </si>
  <si>
    <t>POPEMP-03: Population by Race</t>
  </si>
  <si>
    <t>Geography</t>
  </si>
  <si>
    <t>Palo Alto</t>
  </si>
  <si>
    <t>Santa Clara County</t>
  </si>
  <si>
    <t>Bay Area</t>
  </si>
  <si>
    <t>POPEMP-04: Population by Age, 2000-2019</t>
  </si>
  <si>
    <t>Age Group</t>
  </si>
  <si>
    <t>Age 0-4</t>
  </si>
  <si>
    <t>Age 5-14</t>
  </si>
  <si>
    <t>Age 15-24</t>
  </si>
  <si>
    <t>Age 25-34</t>
  </si>
  <si>
    <t>Age 35-44</t>
  </si>
  <si>
    <t>Age 45-54</t>
  </si>
  <si>
    <t>Age 55-64</t>
  </si>
  <si>
    <t>Age 65-74</t>
  </si>
  <si>
    <t>Age 75-84</t>
  </si>
  <si>
    <t>Age 85+</t>
  </si>
  <si>
    <t>POPEMP-05: Location of Population 1 Year Ago</t>
  </si>
  <si>
    <t>Same house</t>
  </si>
  <si>
    <t>Same city or town</t>
  </si>
  <si>
    <t>Same county</t>
  </si>
  <si>
    <t>Elsewhere in CA</t>
  </si>
  <si>
    <t>Elsewhere in U.S.</t>
  </si>
  <si>
    <t>Abroad</t>
  </si>
  <si>
    <t>Universe: Population 1 year and over in the United States</t>
  </si>
  <si>
    <t>POPEMP-06: Resident Employment by Industry</t>
  </si>
  <si>
    <t>Agriculture &amp; Natural Resources</t>
  </si>
  <si>
    <t>Construction</t>
  </si>
  <si>
    <t>Financial &amp; Professional Services</t>
  </si>
  <si>
    <t>Health &amp; Educational Services</t>
  </si>
  <si>
    <t>Information</t>
  </si>
  <si>
    <t>Manufacturing, Wholesale &amp; Transportation</t>
  </si>
  <si>
    <t>Retail</t>
  </si>
  <si>
    <t>Other</t>
  </si>
  <si>
    <t>Universe: Civilian employed population age 16 years and over</t>
  </si>
  <si>
    <t>POPEMP-07: Resident Employment by Occupation</t>
  </si>
  <si>
    <t>Management, Business, Science, And Arts Occupations</t>
  </si>
  <si>
    <t>Natural Resources, Construction, And Maintenance Occupations</t>
  </si>
  <si>
    <t>Production, Transportation, And Material Moving Occupations</t>
  </si>
  <si>
    <t>Sales And Office Occupations</t>
  </si>
  <si>
    <t>Service Occupations</t>
  </si>
  <si>
    <t>POPEMP-08: Workers, by Class of Worker</t>
  </si>
  <si>
    <t>Federal government workers</t>
  </si>
  <si>
    <t>Local and State government workers</t>
  </si>
  <si>
    <t>Private Company workers</t>
  </si>
  <si>
    <t>Private not-for-profit workers</t>
  </si>
  <si>
    <t>Self-employed workers</t>
  </si>
  <si>
    <t>Unpaid family workers</t>
  </si>
  <si>
    <t>POPEMP-09: Workers, by Class of Worker, by Place of Work</t>
  </si>
  <si>
    <t>POPEMP-10: Workers by Earnings, by Jurisdiction as Place of Work and Place of Residence</t>
  </si>
  <si>
    <t>Earnings Group</t>
  </si>
  <si>
    <t>Place of Residence</t>
  </si>
  <si>
    <t>Place of Work</t>
  </si>
  <si>
    <t>Less than $9,999</t>
  </si>
  <si>
    <t>$10,000 to $24,999</t>
  </si>
  <si>
    <t>$25,000 to $49,999</t>
  </si>
  <si>
    <t>$50,000 to $74,999</t>
  </si>
  <si>
    <t>$75,000 or more</t>
  </si>
  <si>
    <t>Universe: Workers 16 years and over with earnings</t>
  </si>
  <si>
    <t>POPEMP-11: Jobs in a Jurisdiction</t>
  </si>
  <si>
    <t>Group</t>
  </si>
  <si>
    <t>Arts, Recreation &amp; Other Services</t>
  </si>
  <si>
    <t>Financial &amp; Leasing</t>
  </si>
  <si>
    <t>Government</t>
  </si>
  <si>
    <t>Manufacturing &amp; Wholesale</t>
  </si>
  <si>
    <t>Professional &amp; Managerial Services</t>
  </si>
  <si>
    <t>Transportation &amp; Utilities</t>
  </si>
  <si>
    <t>Universe: Jobs from unemployment insurance-covered employment (private, state and local government) plus United States Office of Personnel Management-sourced Federal employment</t>
  </si>
  <si>
    <t>POPEMP-12: Job Holders in a Jurisdiction by Industry</t>
  </si>
  <si>
    <t>POPEMP-13: Jobs-Household Ratio</t>
  </si>
  <si>
    <t>Universe: Jobs in a jurisdiction from unemployment insurance-covered employment (private, state and local government) plus United States Office of Personnel Management-sourced Federal employment; households in a jurisdiction</t>
  </si>
  <si>
    <t>POPEMP-14: Jobs-Worker Ratios, By Wage Group</t>
  </si>
  <si>
    <t>Wages Less Than $1,250/Mo</t>
  </si>
  <si>
    <t>Wages $1,250-$3,333/Mo</t>
  </si>
  <si>
    <t>Wages More than $3,333/Mo</t>
  </si>
  <si>
    <t>Universe: Jobs in a jurisdiction from unemployment insurance-covered employment (private, state and local government) plus United States Office of Personnel Management-sourced Federal employment</t>
  </si>
  <si>
    <t>POPEMP-15: Unemployment Rate</t>
  </si>
  <si>
    <t>Date</t>
  </si>
  <si>
    <t>Universe: Civilian noninstitutional population ages 16 and older</t>
  </si>
  <si>
    <t>POPEMP-16: Housing Tenure</t>
  </si>
  <si>
    <t>Owner Occupied</t>
  </si>
  <si>
    <t>Renter Occupied</t>
  </si>
  <si>
    <t>Universe: Occupied housing units</t>
  </si>
  <si>
    <t>POPEMP-17: Housing Tenure 2000-2019</t>
  </si>
  <si>
    <t>Tenure</t>
  </si>
  <si>
    <t>POPEMP-18: Housing Tenure by Age</t>
  </si>
  <si>
    <t xml:space="preserve">  Age 15-24</t>
  </si>
  <si>
    <t xml:space="preserve">  Age 25-34</t>
  </si>
  <si>
    <t xml:space="preserve">  Age 35-44</t>
  </si>
  <si>
    <t xml:space="preserve">  Age 45-54</t>
  </si>
  <si>
    <t xml:space="preserve">  Age 55-59</t>
  </si>
  <si>
    <t xml:space="preserve">  Age 60-64</t>
  </si>
  <si>
    <t xml:space="preserve">  Age 65-74</t>
  </si>
  <si>
    <t xml:space="preserve">  Age 75-84</t>
  </si>
  <si>
    <t xml:space="preserve">  Age 85+</t>
  </si>
  <si>
    <t>POPEMP-19: Housing Tenure by Year Moved to Current Residence</t>
  </si>
  <si>
    <t>Move In Year</t>
  </si>
  <si>
    <t xml:space="preserve"> Moved In 1989 Or Earlier</t>
  </si>
  <si>
    <t xml:space="preserve"> Moved In 1990 To 1999</t>
  </si>
  <si>
    <t xml:space="preserve"> Moved In 2000 To 2009</t>
  </si>
  <si>
    <t xml:space="preserve"> Moved In 2010 To 2014</t>
  </si>
  <si>
    <t xml:space="preserve"> Moved In 2015 To 2016</t>
  </si>
  <si>
    <t xml:space="preserve"> Moved In 2017 Or Later</t>
  </si>
  <si>
    <t>POPEMP-20: Housing Tenure by Race of Householder</t>
  </si>
  <si>
    <t>Racial / Ethic Group</t>
  </si>
  <si>
    <t>American Indian or Alaska Native (Hispanic and Non-Hispanic)</t>
  </si>
  <si>
    <t>Asian / API (Hispanic and Non-Hispanic)</t>
  </si>
  <si>
    <t>Black or African American (Hispanic and Non-Hispanic)</t>
  </si>
  <si>
    <t>Other Race or Multiple Races (Hispanic and Non-Hispanic)</t>
  </si>
  <si>
    <t>White (Hispanic and Non-Hispanic)</t>
  </si>
  <si>
    <t>POPEMP-21: Household Income Level by Tenure</t>
  </si>
  <si>
    <t>0%-30% of AMI</t>
  </si>
  <si>
    <t>31%-50% of AMI</t>
  </si>
  <si>
    <t>51%-80% of AMI</t>
  </si>
  <si>
    <t>81%-100% of AMI</t>
  </si>
  <si>
    <t>Greater than 100% of AMI</t>
  </si>
  <si>
    <t>POPEMP-22: Housing Tenure by Housing Type</t>
  </si>
  <si>
    <t>Building Type</t>
  </si>
  <si>
    <t>Detached Single-Family Homes</t>
  </si>
  <si>
    <t>Attached Single-Family Homes</t>
  </si>
  <si>
    <t>Multi-Family Housing</t>
  </si>
  <si>
    <t>Mobile Homes</t>
  </si>
  <si>
    <t>Boat, RV, Van, or Other</t>
  </si>
  <si>
    <t>POPEMP-23: Household Type</t>
  </si>
  <si>
    <t>Female-Headed Family Households</t>
  </si>
  <si>
    <t>Male-headed Family Households</t>
  </si>
  <si>
    <t>Married-couple Family Households</t>
  </si>
  <si>
    <t>Other Non-Family Households</t>
  </si>
  <si>
    <t>Single-person Households</t>
  </si>
  <si>
    <t>Universe: Households</t>
  </si>
  <si>
    <t>POPEMP-24: Households by Presence of Children</t>
  </si>
  <si>
    <t>Households with 1 or More Children Under 18</t>
  </si>
  <si>
    <t>Households with no Children</t>
  </si>
  <si>
    <t>POPEMP-25: Households by Displacement Risk and Tenure</t>
  </si>
  <si>
    <t>Displacement Group</t>
  </si>
  <si>
    <t>Susceptible to or Experiencing Displacement</t>
  </si>
  <si>
    <t>At risk of or Experiencing Gentrification</t>
  </si>
  <si>
    <t>Stable Moderate/Mixed Income</t>
  </si>
  <si>
    <t>At risk of or Experiencing Exclusion</t>
  </si>
  <si>
    <t>HSG-01: Housing Type Trends</t>
  </si>
  <si>
    <t>2020</t>
  </si>
  <si>
    <t>Single-Family Home: Attached</t>
  </si>
  <si>
    <t>Single-Family Home: Detached</t>
  </si>
  <si>
    <t>Multifamily Housing: Two to Four Units</t>
  </si>
  <si>
    <t>Multifamily Housing: Five-plus Units</t>
  </si>
  <si>
    <t>Universe: Housing units</t>
  </si>
  <si>
    <t>HSG-02: Occupancy Status</t>
  </si>
  <si>
    <t>Occupied Housing Units</t>
  </si>
  <si>
    <t>Vacant Housing Units</t>
  </si>
  <si>
    <t>HSG-03: Vacant Units by Type</t>
  </si>
  <si>
    <t>For Rent</t>
  </si>
  <si>
    <t>For Sale</t>
  </si>
  <si>
    <t>For Seasonal, Recreational, Or Occasional Use</t>
  </si>
  <si>
    <t>Other Vacant</t>
  </si>
  <si>
    <t>Rented, Not Occupied</t>
  </si>
  <si>
    <t>Sold, Not Occupied</t>
  </si>
  <si>
    <t>Universe: Vacant housing units</t>
  </si>
  <si>
    <t>HSG-04: Housing Units by Year Structure Built</t>
  </si>
  <si>
    <t>Year Built</t>
  </si>
  <si>
    <t>value</t>
  </si>
  <si>
    <t>Built 1940 To 1959</t>
  </si>
  <si>
    <t>Built 1960 To 1979</t>
  </si>
  <si>
    <t>Built 1939 Or Earlier</t>
  </si>
  <si>
    <t>Built 1980 To 1999</t>
  </si>
  <si>
    <t>Built 2000 To 2009</t>
  </si>
  <si>
    <t>Built 2010 Or Later</t>
  </si>
  <si>
    <t>HSG-05: Housing Units by Number of Bedrooms</t>
  </si>
  <si>
    <t>Number of Bedrooms</t>
  </si>
  <si>
    <t>0 Bedrooms</t>
  </si>
  <si>
    <t>1 Bedrooms</t>
  </si>
  <si>
    <t>2 Bedrooms</t>
  </si>
  <si>
    <t>3-4 Bedrooms</t>
  </si>
  <si>
    <t>5 Or More Bedrooms</t>
  </si>
  <si>
    <t>HSG-06: Substandard Housing Issues</t>
  </si>
  <si>
    <t>Building Amenity</t>
  </si>
  <si>
    <t>Owner</t>
  </si>
  <si>
    <t>Renter</t>
  </si>
  <si>
    <t>Kitchen</t>
  </si>
  <si>
    <t>Plumbing</t>
  </si>
  <si>
    <t>HSG-07: Home Values of Owner-Occupied Units</t>
  </si>
  <si>
    <t>Units Valued Less than $250k</t>
  </si>
  <si>
    <t>Units Valued $250k-$500k</t>
  </si>
  <si>
    <t>Units Valued $500k-$750k</t>
  </si>
  <si>
    <t>Units Valued $750k-$1M</t>
  </si>
  <si>
    <t>Units Valued $1M-$1.5M</t>
  </si>
  <si>
    <t>Units Valued $1M-$2M</t>
  </si>
  <si>
    <t>Units Valued $2M+</t>
  </si>
  <si>
    <t>Universe: Owner-occupied units</t>
  </si>
  <si>
    <t>HSG-08: Zillow Home Value Index (ZHVI)</t>
  </si>
  <si>
    <t>Universe: Owner-occupied housing units</t>
  </si>
  <si>
    <t>HSG-09: Contract Rents for Renter-Occupied Units</t>
  </si>
  <si>
    <t>Rent less than $500</t>
  </si>
  <si>
    <t>Rent $500-$1000</t>
  </si>
  <si>
    <t>Rent $1000-$1500</t>
  </si>
  <si>
    <t>Rent $1500-$2000</t>
  </si>
  <si>
    <t>Rent $2000-$2500</t>
  </si>
  <si>
    <t>Rent $2500-$3000</t>
  </si>
  <si>
    <t>Rent $3000 or more</t>
  </si>
  <si>
    <t>Universe: Renter-occupied housing units paying cash rent</t>
  </si>
  <si>
    <t>HSG-10: Median Contract Rent</t>
  </si>
  <si>
    <t>HSG-11: Housing Permitting</t>
  </si>
  <si>
    <t>Income Group</t>
  </si>
  <si>
    <t>Above Moderate Income Permits</t>
  </si>
  <si>
    <t>Low Income Permits</t>
  </si>
  <si>
    <t>Very Low Income Permits</t>
  </si>
  <si>
    <t>Moderate Income Permits</t>
  </si>
  <si>
    <t>Universe: Housing permits issued between 2015 and 2019</t>
  </si>
  <si>
    <t>RISK-01: Assisted Units at Risk of Conversion</t>
  </si>
  <si>
    <t>Low</t>
  </si>
  <si>
    <t>Moderate</t>
  </si>
  <si>
    <t>High</t>
  </si>
  <si>
    <t>Very High</t>
  </si>
  <si>
    <t>Total Assisted Units in Database</t>
  </si>
  <si>
    <t>Universe: HUD, Low-Income Housing Tax Credit (LIHTC), USDA, and CalHFA projects. Subsidized or assisted developments that do not have one of the aforementioned financing sources may not be included.</t>
  </si>
  <si>
    <t>OVER-01: Overcrowding by Tenure and Severity</t>
  </si>
  <si>
    <t>1.0 to 1.5 Occupants per Room</t>
  </si>
  <si>
    <t>More than 1.5 Occupants per Room</t>
  </si>
  <si>
    <t>OVER-02: Overcrowding Severity</t>
  </si>
  <si>
    <t>1.00 occupants per room or less</t>
  </si>
  <si>
    <t>1.01 to 1.50 occupants per room</t>
  </si>
  <si>
    <t>1.50 occupants per room or more</t>
  </si>
  <si>
    <t>OVER-03: Overcrowding by Race</t>
  </si>
  <si>
    <t>More than 1.0 Occupants per Room</t>
  </si>
  <si>
    <t>OVER-04: Overcrowding by Income Level and Severity</t>
  </si>
  <si>
    <t>OVER-05: Cost Burden by Income Level</t>
  </si>
  <si>
    <t>0%-30% of Income Used for Housing</t>
  </si>
  <si>
    <t>30%-50% of Income Used for Housing</t>
  </si>
  <si>
    <t>50%+ of Income Used for Housing</t>
  </si>
  <si>
    <t>OVER-06: Cost Burden by Tenure</t>
  </si>
  <si>
    <t>Not Computed</t>
  </si>
  <si>
    <t>OVER-07: Cost Burden Severity</t>
  </si>
  <si>
    <t>OVER-08: Cost Burden by Race</t>
  </si>
  <si>
    <t>Cost Burden Not computed</t>
  </si>
  <si>
    <t>OVER-09: Cost Burden by Household Size</t>
  </si>
  <si>
    <t>Household Size</t>
  </si>
  <si>
    <t>All other household types</t>
  </si>
  <si>
    <t>Large Family 5+ persons</t>
  </si>
  <si>
    <t>FARM-01: Migrant Worker Student Population</t>
  </si>
  <si>
    <t>2016-17</t>
  </si>
  <si>
    <t>2017-18</t>
  </si>
  <si>
    <t>2018-19</t>
  </si>
  <si>
    <t>2019-20</t>
  </si>
  <si>
    <t>Universe: Total number of unduplicated primary and short-term enrollments within the academic year (July 1 to June 30), public schools</t>
  </si>
  <si>
    <t>FARM-02: Farm Operations and Farm Labor by County</t>
  </si>
  <si>
    <t>variable</t>
  </si>
  <si>
    <t>2002</t>
  </si>
  <si>
    <t>2007</t>
  </si>
  <si>
    <t>2012</t>
  </si>
  <si>
    <t>2017</t>
  </si>
  <si>
    <t>Permanent</t>
  </si>
  <si>
    <t>Seasonal</t>
  </si>
  <si>
    <t>Universe: Hired farm workers (including direct hires and agricultural service workers who are often hired through labor contractors)</t>
  </si>
  <si>
    <t>LGFEM-01: Household Size by Tenure</t>
  </si>
  <si>
    <t xml:space="preserve"> 1 Person Household</t>
  </si>
  <si>
    <t xml:space="preserve"> 2 Person Household</t>
  </si>
  <si>
    <t xml:space="preserve"> 3 Person Household</t>
  </si>
  <si>
    <t xml:space="preserve"> 4 Person Household</t>
  </si>
  <si>
    <t xml:space="preserve"> 5 Or More Person Household</t>
  </si>
  <si>
    <t>LGFEM-02: Households by Household Size</t>
  </si>
  <si>
    <t>1-Person Household</t>
  </si>
  <si>
    <t>2-Person Household</t>
  </si>
  <si>
    <t>3-4-Person Household</t>
  </si>
  <si>
    <t>5-Person or More Household</t>
  </si>
  <si>
    <t>LGFEM-03: Household Size by Household Income Level</t>
  </si>
  <si>
    <t>Large Families of 5+ Persons</t>
  </si>
  <si>
    <t>LGFEM-04: Housing Tenure by Household Type</t>
  </si>
  <si>
    <t>Married-Couple Family Households</t>
  </si>
  <si>
    <t>Householders Living Alone</t>
  </si>
  <si>
    <t>Male-Headed Family Households</t>
  </si>
  <si>
    <t>LGFEM-05: Female-Headed Households by Poverty Status</t>
  </si>
  <si>
    <t>Above Poverty Level</t>
  </si>
  <si>
    <t>Below Poverty Level</t>
  </si>
  <si>
    <t xml:space="preserve">  with Children</t>
  </si>
  <si>
    <t xml:space="preserve">  with No Children</t>
  </si>
  <si>
    <t>Universe: Female Households</t>
  </si>
  <si>
    <t>SEN-01: Senior Households by Income and Tenure</t>
  </si>
  <si>
    <t>Universe: Senior households</t>
  </si>
  <si>
    <t>SEN-02: Senior and Youth Population by Race</t>
  </si>
  <si>
    <t>age</t>
  </si>
  <si>
    <t>Age 0-17</t>
  </si>
  <si>
    <t>Age 18-64</t>
  </si>
  <si>
    <t>Age 65+</t>
  </si>
  <si>
    <t>SEN-03: Cost-Burdened Senior Households by Income Level</t>
  </si>
  <si>
    <t>SEN-04: Disability by Type - Seniors (65 and over)</t>
  </si>
  <si>
    <t>Disability</t>
  </si>
  <si>
    <t>With an ambulatory difficulty</t>
  </si>
  <si>
    <t>With an independent living difficulty</t>
  </si>
  <si>
    <t>With a hearing difficulty</t>
  </si>
  <si>
    <t>With a self-care difficulty</t>
  </si>
  <si>
    <t>With a cognitive difficulty</t>
  </si>
  <si>
    <t>With a vision difficulty</t>
  </si>
  <si>
    <t>Universe: Civilian noninstitutionalized population 65 years and over</t>
  </si>
  <si>
    <t>DISAB-01: Disability by Type</t>
  </si>
  <si>
    <t>Universe: Civilian noninstitutionalized population 18 years and over</t>
  </si>
  <si>
    <t>DISAB-02: Population by Disability Status</t>
  </si>
  <si>
    <t>No disability</t>
  </si>
  <si>
    <t>With a disability</t>
  </si>
  <si>
    <t>Universe: Civilian noninstitutionalized population</t>
  </si>
  <si>
    <t>DISAB-03: Labor Force Disability Status</t>
  </si>
  <si>
    <t>Employed</t>
  </si>
  <si>
    <t>Unemployed</t>
  </si>
  <si>
    <t>No Disability</t>
  </si>
  <si>
    <t>With A Disability</t>
  </si>
  <si>
    <t>Universe: Civilian noninstitutionalized population 18 years to 64 years in the labor force</t>
  </si>
  <si>
    <t>DISAB-04: Population with Developmental Disabilities by Age</t>
  </si>
  <si>
    <t>Age Under 18</t>
  </si>
  <si>
    <t>Age 18+</t>
  </si>
  <si>
    <t>Universe: Population with developmental disabilities</t>
  </si>
  <si>
    <t>DISAB-05: Population with Developmental Disabilities by Residence</t>
  </si>
  <si>
    <t>Residence Type</t>
  </si>
  <si>
    <t>Home of Parent /Family /Guardian</t>
  </si>
  <si>
    <t>Independent /Supported Living</t>
  </si>
  <si>
    <t>Intermediate Care Facility</t>
  </si>
  <si>
    <t>Community Care Facility</t>
  </si>
  <si>
    <t>Foster /Family Home</t>
  </si>
  <si>
    <t>HOMELS-01: Homelessness by Household Type and Shelter Status</t>
  </si>
  <si>
    <t>People in Households Composed Solely of Children Under 18</t>
  </si>
  <si>
    <t>People in Households with Adults and Children</t>
  </si>
  <si>
    <t>People in Households without Children Under 18</t>
  </si>
  <si>
    <t>Sheltered - Emergency Shelter</t>
  </si>
  <si>
    <t>Sheltered - Transitional Housing</t>
  </si>
  <si>
    <t>Unsheltered</t>
  </si>
  <si>
    <t>Universe: Population experiencing homelessness</t>
  </si>
  <si>
    <t>HOMELS-02: Racial Group Share of General and Homeless Populations</t>
  </si>
  <si>
    <t>Share of Homeless Population</t>
  </si>
  <si>
    <t>Share of Overall Population</t>
  </si>
  <si>
    <t>HOMELS-03: Latinx Share of General and Homeless Populations</t>
  </si>
  <si>
    <t>Latinx Status</t>
  </si>
  <si>
    <t>Hispanic/Latinx</t>
  </si>
  <si>
    <t>Non-Hispanic/Latinx</t>
  </si>
  <si>
    <t>HOMELS-04: Characteristics for the Population Experiencing Homelessness</t>
  </si>
  <si>
    <t>Chronic Substance Abuse</t>
  </si>
  <si>
    <t>HIV/AIDS</t>
  </si>
  <si>
    <t>Severely Mentally Ill</t>
  </si>
  <si>
    <t>Veterans</t>
  </si>
  <si>
    <t>Victims of Domestic Violence</t>
  </si>
  <si>
    <t>HOMELS-05: Students in Local Public Schools Experiencing Homelessness</t>
  </si>
  <si>
    <t>ELI-01: Households by Household Income Level</t>
  </si>
  <si>
    <t>ELI-02: Household Income Distribution by Race</t>
  </si>
  <si>
    <t>ELI-03: Poverty Status by Race</t>
  </si>
  <si>
    <t>Universe: Population for whom poverty status is determined</t>
  </si>
  <si>
    <t>AFFH-01: Mortgage Applications and Acceptance by Race</t>
  </si>
  <si>
    <t>Application approved but not accepted</t>
  </si>
  <si>
    <t>Application denied</t>
  </si>
  <si>
    <t>Application withdrawn by applicant</t>
  </si>
  <si>
    <t>File closed for incompleteness</t>
  </si>
  <si>
    <t>Loan originated</t>
  </si>
  <si>
    <t>Unknown</t>
  </si>
  <si>
    <t>Universe: Mortgage applications, 2018 and 2019</t>
  </si>
  <si>
    <t>AFFH-02: Population Living in High Resource Areas by Race</t>
  </si>
  <si>
    <t>Low Resource or High Segregation and Poverty Area</t>
  </si>
  <si>
    <t>Moderate Resource Area</t>
  </si>
  <si>
    <t>High/Highest Resource Area</t>
  </si>
  <si>
    <t>AFFH-03: Population with Limited English Proficiency</t>
  </si>
  <si>
    <t>Population 5 Years and Over Who Speak English "Not well" or "Not at all"</t>
  </si>
  <si>
    <t>Population 5 Years and Over Who Speak English "Well" or "Very well"</t>
  </si>
  <si>
    <t>Universe: Population 5 years and over</t>
  </si>
  <si>
    <t>HHPROJ-01: Illustrative Regional Housing Needs Allocation from Draft Methodology</t>
  </si>
  <si>
    <t>Very Low Income (&lt;50% of AMI)</t>
  </si>
  <si>
    <t>Low Income (50%-80% of AMI)</t>
  </si>
  <si>
    <t>Moderate Income (80%-120% of AMI)</t>
  </si>
  <si>
    <t>Above Moderate Income (&gt;120% of AMI)</t>
  </si>
  <si>
    <t>Universe: Housing Units</t>
  </si>
  <si>
    <t>Association of Bay Area Governments Housing Element Data Package</t>
  </si>
  <si>
    <t>Table of Contents</t>
  </si>
  <si>
    <t>Table Number</t>
  </si>
  <si>
    <t>Table Name</t>
  </si>
  <si>
    <t>Table Source</t>
  </si>
  <si>
    <t>HCD Building Blocks</t>
  </si>
  <si>
    <t>HCD Compliance</t>
  </si>
  <si>
    <t>POPEMP-01</t>
  </si>
  <si>
    <t>California Department of Finance, E-5 series</t>
  </si>
  <si>
    <t>Population, Employment, and Household Characteristics</t>
  </si>
  <si>
    <t>Required by HCD</t>
  </si>
  <si>
    <t>Population Growth Trends</t>
  </si>
  <si>
    <t>POPEMP-02</t>
  </si>
  <si>
    <t>U.S. Census Bureau, Census 2000, Table P004; U.S. Census Bureau, American Community Survey 5-Year Data (2015-2019), Table B03002</t>
  </si>
  <si>
    <t>Population by Race, 2000-2019</t>
  </si>
  <si>
    <t>POPEMP-03</t>
  </si>
  <si>
    <t>U.S. Census Bureau, American Community Survey 5-Year Data (2015-2019), Table B03002</t>
  </si>
  <si>
    <t>Population by Race</t>
  </si>
  <si>
    <t>POPEMP-04</t>
  </si>
  <si>
    <t>U.S. Census Bureau, Census 2000 SF1, Table P12; U.S. Census Bureau, Census 2010 SF1, Table P12; U.S. Census Bureau, American Community Survey 5-Year Data (2015-2019), Table B01001</t>
  </si>
  <si>
    <t>Population by Age</t>
  </si>
  <si>
    <t>POPEMP-05</t>
  </si>
  <si>
    <t>U.S. Census Bureau, American Community Survey 5-Year Data (2015-2019), Table B07204</t>
  </si>
  <si>
    <t>Not Required by HCD, but Recommended by ABAG/MTC</t>
  </si>
  <si>
    <t>Location of Population 1 Year Ago</t>
  </si>
  <si>
    <t>POPEMP-06</t>
  </si>
  <si>
    <t>U.S. Census Bureau, American Community Survey 5-Year Data (2015-2019), Table C24030</t>
  </si>
  <si>
    <t>Resident Employment by Industry</t>
  </si>
  <si>
    <t>POPEMP-07</t>
  </si>
  <si>
    <t>U.S. Census Bureau, American Community Survey 5-Year Data (2015-2019), Table C24010</t>
  </si>
  <si>
    <t>Resident Employment by Occupation</t>
  </si>
  <si>
    <t>POPEMP-08</t>
  </si>
  <si>
    <t>U.S. Census Bureau, American Community Survey 5-Year Data (2015-2019), Table B08128</t>
  </si>
  <si>
    <t>Workers, by Class of Worker</t>
  </si>
  <si>
    <t>POPEMP-09</t>
  </si>
  <si>
    <t>U.S. Census Bureau, American Community Survey 5-Year Data (2015-2019), Table B08528</t>
  </si>
  <si>
    <t>Workers, by Class of Worker, by Place of Work</t>
  </si>
  <si>
    <t>POPEMP-10</t>
  </si>
  <si>
    <t>U.S. Census Bureau, American Community Survey 5-Year Data 2015-2019,  B08119, B08519</t>
  </si>
  <si>
    <t>Workers by Earnings, by Jurisdiction as Place of Work and Place of Residence</t>
  </si>
  <si>
    <t>POPEMP-11</t>
  </si>
  <si>
    <t>U.S. Census Bureau, Longitudinal Employer-Household Dynamics, Workplace Area Characteristics (WAC) files, 2002-2018</t>
  </si>
  <si>
    <t>Jobs in a Jurisdiction by Industry</t>
  </si>
  <si>
    <t>POPEMP-12</t>
  </si>
  <si>
    <t>U.S. Census Bureau, Longitudinal Employer-Household Dynamics, Residence Area Characteristics (RAC) files, 2002-2018</t>
  </si>
  <si>
    <t>Job Holders in a Jurisdiction by Industry</t>
  </si>
  <si>
    <t>POPEMP-13</t>
  </si>
  <si>
    <t>U.S. Census Bureau, Longitudinal Employer-Household Dynamics, Workplace Area Characteristics (WAC) files (Jobs), 2002-2018; California Department of Finance, E-5 (Households)</t>
  </si>
  <si>
    <t>Jobs-Household Ratio</t>
  </si>
  <si>
    <t>POPEMP-14</t>
  </si>
  <si>
    <t>U.S. Census Bureau, Longitudinal Employer-Household Dynamics, Workplace Area Characteristics (WAC) files (Jobs); Residence Area Characteristics (RAC) files (Employed Residents), 2010-2018</t>
  </si>
  <si>
    <t>Jobs-Worker Ratios, By Wage Group</t>
  </si>
  <si>
    <t>POPEMP-15</t>
  </si>
  <si>
    <t>California Employment Development Department, Local Area Unemployment Statistics (LAUS), Sub-county areas monthly updates, 2010-2021.</t>
  </si>
  <si>
    <t>Recommended by HCD</t>
  </si>
  <si>
    <t>Unemployment Rate</t>
  </si>
  <si>
    <t>POPEMP-16</t>
  </si>
  <si>
    <t>U.S. Census Bureau, American Community Survey 5-Year Data (2015-2019), Table B25003</t>
  </si>
  <si>
    <t>Housing Tenure</t>
  </si>
  <si>
    <t>POPEMP-17</t>
  </si>
  <si>
    <t>U.S. Census Bureau, Census 2000 SF1, Table H04; U.S. Census Bureau, Census 2010 SF1, Table H04; U.S. Census Bureau, American Community Survey 5-Year Data (2015-2019), Table B25003</t>
  </si>
  <si>
    <t>Housing Tenure 2000-2019</t>
  </si>
  <si>
    <t>POPEMP-18</t>
  </si>
  <si>
    <t>U.S. Census Bureau, American Community Survey 5-Year Data (2015-2019), Table B25007</t>
  </si>
  <si>
    <t>Housing Tenure by Age</t>
  </si>
  <si>
    <t>POPEMP-19</t>
  </si>
  <si>
    <t>U.S. Census Bureau, American Community Survey 5-Year Data (2015-2019), Table B25038</t>
  </si>
  <si>
    <t>Housing Tenure by Year Moved to Current Residence</t>
  </si>
  <si>
    <t>POPEMP-20</t>
  </si>
  <si>
    <t>U.S. Census Bureau, American Community Survey 5-Year Data (2015-2019), Table B25003(A-I)</t>
  </si>
  <si>
    <t>Housing Tenure by Race of Householder</t>
  </si>
  <si>
    <t>POPEMP-21</t>
  </si>
  <si>
    <t>U.S. Department of Housing and Urban Development (HUD), Comprehensive Housing Affordability Strategy (CHAS) ACS tabulation, 2013-2017 release</t>
  </si>
  <si>
    <t>Household Income Level by Tenure</t>
  </si>
  <si>
    <t>POPEMP-22</t>
  </si>
  <si>
    <t>U.S. Census Bureau, American Community Survey 5-Year Data (2015-2019), Table B25032</t>
  </si>
  <si>
    <t>Housing Tenure by Housing Type</t>
  </si>
  <si>
    <t>POPEMP-23</t>
  </si>
  <si>
    <t>U.S. Census Bureau, American Community Survey 5-Year Data (2015-2019), Table B11001</t>
  </si>
  <si>
    <t>Household Type</t>
  </si>
  <si>
    <t>Large Families and Female-Headed Households</t>
  </si>
  <si>
    <t>POPEMP-24</t>
  </si>
  <si>
    <t>U.S. Census Bureau, American Community Survey 5-Year Data (2015-2019), Table B11005</t>
  </si>
  <si>
    <t>Households by Presence of Children</t>
  </si>
  <si>
    <t>POPEMP-25</t>
  </si>
  <si>
    <t>Urban Displacement Project for classification,  American Community Survey 5-Year Data (2015-2019), Table B25003 for tenure.</t>
  </si>
  <si>
    <t>Households by Displacement Risk and Tenure</t>
  </si>
  <si>
    <t>HSG-01</t>
  </si>
  <si>
    <t>Housing Stock Characteristics</t>
  </si>
  <si>
    <t>Housing Type Trends</t>
  </si>
  <si>
    <t>HSG-02</t>
  </si>
  <si>
    <t>U.S. Census Bureau, American Community Survey 5-Year Data (2015-2019), Table B25002</t>
  </si>
  <si>
    <t>Occupancy Status</t>
  </si>
  <si>
    <t>HSG-03</t>
  </si>
  <si>
    <t>U.S. Census Bureau, American Community Survey 5-Year Data (2015-2019), Table B25004</t>
  </si>
  <si>
    <t>Vacant Units by Type</t>
  </si>
  <si>
    <t>HSG-04</t>
  </si>
  <si>
    <t>U.S. Census Bureau, American Community Survey 5-Year Data (2015-2019), Table B25034</t>
  </si>
  <si>
    <t>Housing Units by Year Structure Built</t>
  </si>
  <si>
    <t>HSG-05</t>
  </si>
  <si>
    <t>U.S. Census Bureau, American Community Survey 5-Year Data (2015-2019), Table B25042</t>
  </si>
  <si>
    <t>Housing Units by Number of Bedrooms</t>
  </si>
  <si>
    <t>HSG-06</t>
  </si>
  <si>
    <t>U.S. Census Bureau, American Community Survey 5-Year Data (2015-2019), Table B25053, Table B25043, Table B25049</t>
  </si>
  <si>
    <t>Substandard Housing Issues</t>
  </si>
  <si>
    <t>HSG-07</t>
  </si>
  <si>
    <t>U.S. Census Bureau, American Community Survey 5-Year Data (2015-2019), Table B25075</t>
  </si>
  <si>
    <t>Home Values of Owner-Occupied Units</t>
  </si>
  <si>
    <t>HSG-08</t>
  </si>
  <si>
    <t>Zillow, Zillow Home Value Index (ZHVI)</t>
  </si>
  <si>
    <t>Zillow Home Value Index (ZHVI)</t>
  </si>
  <si>
    <t>HSG-09</t>
  </si>
  <si>
    <t>U.S. Census Bureau, American Community Survey 5-Year Data (2015-2019), Table B25056</t>
  </si>
  <si>
    <t>Contract Rents for Renter-Occupied Units</t>
  </si>
  <si>
    <t>HSG-10</t>
  </si>
  <si>
    <t>U.S. Census Bureau, American Community Survey 5-Year Data releases, starting with 2005-2009 through 2015-2019,  B25058, B25056 (for unincorporated areas). County and regional counts are weighted averages of jurisdiction median using B25003 rental unit counts from the relevant year.</t>
  </si>
  <si>
    <t>Median Contract Rent</t>
  </si>
  <si>
    <t>HSG-11</t>
  </si>
  <si>
    <t>California Department of Housing and Community Development (HCD), 5th Cycle Annual Progress Report Permit Summary (2020)</t>
  </si>
  <si>
    <t>Permitted Housing, by Income Level</t>
  </si>
  <si>
    <t>RISK-01</t>
  </si>
  <si>
    <t>California Housing Partnership, Preservation Database (2020)</t>
  </si>
  <si>
    <t>Assisted Housing Developments at Risk of Conversion</t>
  </si>
  <si>
    <t>Assisted Units at Risk of Converstion</t>
  </si>
  <si>
    <t>OVER-01</t>
  </si>
  <si>
    <t>Overpayment and Overcrowding</t>
  </si>
  <si>
    <t>Overcrowding by Tenure and Severity</t>
  </si>
  <si>
    <t>OVER-02</t>
  </si>
  <si>
    <t>Overcrowding Severity</t>
  </si>
  <si>
    <t>OVER-03</t>
  </si>
  <si>
    <t>U.S. Census Bureau, American Community Survey 5-Year Data (2015-2019), Table B25014</t>
  </si>
  <si>
    <t>Overcrowding by Race</t>
  </si>
  <si>
    <t>OVER-04</t>
  </si>
  <si>
    <t>Overcrowding by Income Level</t>
  </si>
  <si>
    <t>OVER-05</t>
  </si>
  <si>
    <t>Cost Burden by Income Level</t>
  </si>
  <si>
    <t>OVER-06</t>
  </si>
  <si>
    <t>U.S. Census Bureau, American Community Survey 5-Year Data (2015-2019), Table B25070, B25091</t>
  </si>
  <si>
    <t>Cost Burden by Tenure</t>
  </si>
  <si>
    <t>OVER-07</t>
  </si>
  <si>
    <t>Cost Burden Severity</t>
  </si>
  <si>
    <t>OVER-08</t>
  </si>
  <si>
    <t>Cost Burden by Race</t>
  </si>
  <si>
    <t>OVER-09</t>
  </si>
  <si>
    <t>Cost Burden by Household Size</t>
  </si>
  <si>
    <t>FARM-01</t>
  </si>
  <si>
    <t>California Department of Education, California Longitudinal Pupil Achievement Data System (CALPADS), Cumulative Enrollment Data (Academic Years 2016-2017, 2017-2018, 2018-2019, 2019-2020)</t>
  </si>
  <si>
    <t>Farmworkers</t>
  </si>
  <si>
    <t>Migrant Worker Student Population</t>
  </si>
  <si>
    <t>FARM-02</t>
  </si>
  <si>
    <t>U.S. Department of Agriculture, Census of Farmworkers (2002, 2007, 2012, 2017), Table 7: Hired Farm Labor</t>
  </si>
  <si>
    <t>Farm Operations and Farm Labor by County</t>
  </si>
  <si>
    <t>LGFEM-01</t>
  </si>
  <si>
    <t>U.S. Census Bureau, American Community Survey 5-Year Data (2015-2019), Table B25009</t>
  </si>
  <si>
    <t>Household Size by Tenure</t>
  </si>
  <si>
    <t>LGFEM-02</t>
  </si>
  <si>
    <t>U.S. Census Bureau, American Community Survey 5-Year Data (2015-2019), Table B11016</t>
  </si>
  <si>
    <t>Households by Household Size</t>
  </si>
  <si>
    <t>LGFEM-03</t>
  </si>
  <si>
    <t>Household Size by Household Income Level</t>
  </si>
  <si>
    <t>LGFEM-04</t>
  </si>
  <si>
    <t>U.S. Census Bureau, American Community Survey 5-Year Data (2015-2019), Table B25011</t>
  </si>
  <si>
    <t>Housing Tenure by Household Type</t>
  </si>
  <si>
    <t>LGFEM-05</t>
  </si>
  <si>
    <t>U.S. Census Bureau, American Community Survey 5-Year Data (2015-2019), Table B17012</t>
  </si>
  <si>
    <t>Female-Headed Households by Poverty Status</t>
  </si>
  <si>
    <t>SEN-01</t>
  </si>
  <si>
    <t>Seniors</t>
  </si>
  <si>
    <t>Senior Households by Income and Tenure</t>
  </si>
  <si>
    <t>SEN-02</t>
  </si>
  <si>
    <t>U.S. Census Bureau, American Community Survey 5-Year Data (2015-2019), Table B01001(A-G)</t>
  </si>
  <si>
    <t>Senior and Youth Population by Race</t>
  </si>
  <si>
    <t>SEN-03</t>
  </si>
  <si>
    <t>Cost-Burdened Senior Households by Income Level</t>
  </si>
  <si>
    <t>SEN-04</t>
  </si>
  <si>
    <t>U.S. Census Bureau, American Community Survey 5-Year Data (2015-2019), Table B18102, Table B18103, Table B18104, Table B18105, Table B18106, Table B18107.</t>
  </si>
  <si>
    <t>Disability by Type - Seniors (65 and over)</t>
  </si>
  <si>
    <t>DISAB-01</t>
  </si>
  <si>
    <t>People with Disabilities, Including Developmental Disabilities</t>
  </si>
  <si>
    <t>Disability by Type</t>
  </si>
  <si>
    <t>DISAB-02</t>
  </si>
  <si>
    <t>U.S. Census Bureau, American Community Survey 5-Year Data (2015-2019), Table B18101</t>
  </si>
  <si>
    <t>Population by Disability Status</t>
  </si>
  <si>
    <t>DISAB-03</t>
  </si>
  <si>
    <t>U.S. Census Bureau, American Community Survey 5-Year Data (2015-2019), Table C18120</t>
  </si>
  <si>
    <t>Disability Employment Status</t>
  </si>
  <si>
    <t>DISAB-04</t>
  </si>
  <si>
    <t>California Department of Developmental Services, Consumer Count by California ZIP Code and Age Group (2020)</t>
  </si>
  <si>
    <t>Population with Developmental Disabilities by Age</t>
  </si>
  <si>
    <t>DISAB-05</t>
  </si>
  <si>
    <t>California Department of Developmental Services, Consumer Count by California ZIP Code and Residence Type (2020)</t>
  </si>
  <si>
    <t>Population with Developmental Disabilities by Residence</t>
  </si>
  <si>
    <t>HOMELS-01</t>
  </si>
  <si>
    <t>U.S. Department of Housing and Urban Development (HUD), Continuum of Care (CoC) Homeless Populations and Subpopulations Reports (2019)</t>
  </si>
  <si>
    <t>People Experiencing Homelessness</t>
  </si>
  <si>
    <t>Homelessness by Household Type and Shelter Status</t>
  </si>
  <si>
    <t>HOMELS-02</t>
  </si>
  <si>
    <t>U.S. Department of Housing and Urban Development (HUD), Continuum of Care (CoC) Homeless Populations and Subpopulations Reports (2019); U.S. Census Bureau, American Community Survey 5-Year Data (2015-2019), Table B01001(A-I)</t>
  </si>
  <si>
    <t>Racial Group Share of General and Homeless Populations</t>
  </si>
  <si>
    <t>HOMELS-03</t>
  </si>
  <si>
    <t>Latinx Share of General and Homeless Populations</t>
  </si>
  <si>
    <t>HOMELS-04</t>
  </si>
  <si>
    <t>Characteristics for the Population Experiencing Homelessness</t>
  </si>
  <si>
    <t>HOMELS-05</t>
  </si>
  <si>
    <t>Students in Local Public Schools Experiencing Homelessness</t>
  </si>
  <si>
    <t>ELI-01</t>
  </si>
  <si>
    <t>Extremely Low-Income Housing Needs</t>
  </si>
  <si>
    <t>Households by Household Income Level</t>
  </si>
  <si>
    <t>ELI-02</t>
  </si>
  <si>
    <t>Household Income Distribution by Race</t>
  </si>
  <si>
    <t>ELI-03</t>
  </si>
  <si>
    <t>U.S. Census Bureau, American Community Survey 5-Year Data (2015-2019), Table B17001(A-I)</t>
  </si>
  <si>
    <t>Poverty Status by Race</t>
  </si>
  <si>
    <t>AFFH-01</t>
  </si>
  <si>
    <t>Federal Financial Institutions Examination Council's (FFIEC) Home Mortgage Disclosure Act loan/application register (LAR) files</t>
  </si>
  <si>
    <t>Affirmatively Furthering Fair Housing</t>
  </si>
  <si>
    <t>Mortgage Applications and Acceptance by Race</t>
  </si>
  <si>
    <t>AFFH-02</t>
  </si>
  <si>
    <t>California Tax Credit Allocation Committee (TCAC)/California Housing and Community Development (HCD), Opportunity Maps (2020); U.S. Census Bureau, American Community Survey 5-Year Data (2015-2019), Table B03002</t>
  </si>
  <si>
    <t>Population Living in High Resource Areas by Race</t>
  </si>
  <si>
    <t>AFFH-03</t>
  </si>
  <si>
    <t>U.S. Census Bureau, American Community Survey 5-Year Data (2015-2019), Table B16005</t>
  </si>
  <si>
    <t>Population with Limited English Proficiency</t>
  </si>
  <si>
    <t>HHPROJ-01</t>
  </si>
  <si>
    <t>Association of Bay Area Governments</t>
  </si>
  <si>
    <t>Projected Housing Needs - Regional Housing Needs Allocation</t>
  </si>
  <si>
    <t>Proposed Regional Housing Needs Allocation</t>
  </si>
  <si>
    <t>Purpose</t>
  </si>
  <si>
    <t>Description</t>
  </si>
  <si>
    <t>Limitations</t>
  </si>
  <si>
    <t>Version of Record: April-02-2021 15:25:44</t>
  </si>
</sst>
</file>

<file path=xl/styles.xml><?xml version="1.0" encoding="utf-8"?>
<styleSheet xmlns="http://schemas.openxmlformats.org/spreadsheetml/2006/main">
  <numFmts count="4">
    <numFmt numFmtId="164" formatCode="#,##0"/>
    <numFmt numFmtId="165" formatCode="0.00"/>
    <numFmt numFmtId="166" formatCode="mmm-yy"/>
    <numFmt numFmtId="167" formatCode="0.0%"/>
  </numFmts>
  <fonts count="10">
    <font>
      <sz val="11"/>
      <color theme="1"/>
      <name val="Calibri"/>
      <family val="2"/>
      <scheme val="minor"/>
    </font>
    <font>
      <b/>
      <sz val="16"/>
      <color rgb="FF000000"/>
      <name val="Trebuchet MS"/>
      <family val="2"/>
    </font>
    <font>
      <b/>
      <sz val="11"/>
      <color rgb="FF000000"/>
      <name val="Trebuchet MS"/>
      <family val="2"/>
    </font>
    <font>
      <u/>
      <sz val="11"/>
      <color theme="10"/>
      <name val="Trebuchet MS"/>
      <family val="2"/>
    </font>
    <font>
      <u/>
      <sz val="11"/>
      <color theme="10"/>
      <name val="Calibri"/>
      <family val="2"/>
    </font>
    <font>
      <i/>
      <sz val="10"/>
      <color rgb="FF000000"/>
      <name val="Calibri"/>
      <family val="2"/>
      <scheme val="minor"/>
    </font>
    <font>
      <b/>
      <sz val="11"/>
      <color rgb="FF000000"/>
      <name val="Century Gothic"/>
      <family val="2"/>
    </font>
    <font>
      <sz val="9"/>
      <color rgb="FF000000"/>
      <name val="Century Gothic"/>
      <family val="2"/>
    </font>
    <font>
      <sz val="11"/>
      <color theme="1"/>
      <name val="Century Gothic"/>
      <family val="2"/>
    </font>
    <font>
      <sz val="11"/>
      <color rgb="FF000000"/>
      <name val="Century Gothic"/>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4">
    <xf numFmtId="0" fontId="0" fillId="0" borderId="0" xfId="0"/>
    <xf numFmtId="0" fontId="1" fillId="0" borderId="0" xfId="0" applyFont="1"/>
    <xf numFmtId="0" fontId="2" fillId="0" borderId="0" xfId="0" applyFont="1"/>
    <xf numFmtId="0" fontId="3" fillId="0" borderId="0" xfId="1" applyAlignment="1" applyProtection="1">
      <alignment wrapText="1"/>
    </xf>
    <xf numFmtId="0" fontId="4" fillId="0" borderId="0" xfId="1" applyAlignment="1" applyProtection="1"/>
    <xf numFmtId="0" fontId="5" fillId="0" borderId="0" xfId="0" applyFont="1"/>
    <xf numFmtId="0" fontId="6" fillId="0" borderId="0" xfId="0" applyFont="1"/>
    <xf numFmtId="0" fontId="7" fillId="0" borderId="0" xfId="0" applyFont="1"/>
    <xf numFmtId="0" fontId="8" fillId="0" borderId="0" xfId="0" applyFont="1" applyAlignment="1">
      <alignment wrapText="1"/>
    </xf>
    <xf numFmtId="0" fontId="9" fillId="0" borderId="0" xfId="0" applyFont="1"/>
    <xf numFmtId="164" fontId="8" fillId="0" borderId="0" xfId="0" applyNumberFormat="1" applyFont="1"/>
    <xf numFmtId="165" fontId="8" fillId="0" borderId="0" xfId="0" applyNumberFormat="1" applyFont="1"/>
    <xf numFmtId="166" fontId="8" fillId="0" borderId="0" xfId="0" applyNumberFormat="1" applyFont="1"/>
    <xf numFmtId="167" fontId="8" fillId="0" borderId="0" xfId="0" applyNumberFormat="1" applyFont="1"/>
  </cellXfs>
  <cellStyles count="2">
    <cellStyle name="Hyperlink" xfId="1" builtinId="8"/>
    <cellStyle name="Normal" xfId="0" builtinId="0"/>
  </cellStyles>
  <dxfs count="5">
    <dxf>
      <font>
        <color rgb="FF000000"/>
      </font>
    </dxf>
    <dxf>
      <numFmt numFmtId="164" formatCode="#,##0"/>
    </dxf>
    <dxf>
      <numFmt numFmtId="165" formatCode="0.00"/>
    </dxf>
    <dxf>
      <numFmt numFmtId="166" formatCode="mmm-yy"/>
    </dxf>
    <dxf>
      <numFmt numFmtId="167" formatCode="0.0%"/>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worksheet" Target="worksheets/sheet65.xml"/><Relationship Id="rId66" Type="http://schemas.openxmlformats.org/officeDocument/2006/relationships/worksheet" Target="worksheets/sheet66.xml"/><Relationship Id="rId67" Type="http://schemas.openxmlformats.org/officeDocument/2006/relationships/worksheet" Target="worksheets/sheet67.xml"/><Relationship Id="rId68" Type="http://schemas.openxmlformats.org/officeDocument/2006/relationships/worksheet" Target="worksheets/sheet68.xml"/><Relationship Id="rId69" Type="http://schemas.openxmlformats.org/officeDocument/2006/relationships/worksheet" Target="worksheets/sheet69.xml"/><Relationship Id="rId70" Type="http://schemas.openxmlformats.org/officeDocument/2006/relationships/worksheet" Target="worksheets/sheet70.xml"/><Relationship Id="rId71" Type="http://schemas.openxmlformats.org/officeDocument/2006/relationships/worksheet" Target="worksheets/sheet71.xml"/><Relationship Id="rId72" Type="http://schemas.openxmlformats.org/officeDocument/2006/relationships/worksheet" Target="worksheets/sheet72.xml"/><Relationship Id="rId73" Type="http://schemas.openxmlformats.org/officeDocument/2006/relationships/worksheet" Target="worksheets/sheet73.xml"/><Relationship Id="rId74" Type="http://schemas.openxmlformats.org/officeDocument/2006/relationships/worksheet" Target="worksheets/sheet74.xml"/><Relationship Id="rId75" Type="http://schemas.openxmlformats.org/officeDocument/2006/relationships/worksheet" Target="worksheets/sheet75.xml"/><Relationship Id="rId76" Type="http://schemas.openxmlformats.org/officeDocument/2006/relationships/worksheet" Target="worksheets/sheet76.xml"/><Relationship Id="rId77" Type="http://schemas.openxmlformats.org/officeDocument/2006/relationships/theme" Target="theme/theme1.xml"/><Relationship Id="rId78" Type="http://schemas.openxmlformats.org/officeDocument/2006/relationships/styles" Target="styles.xml"/><Relationship Id="rId7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Index
Palo Alto</c:v>
          </c:tx>
          <c:spPr>
            <a:ln>
              <a:solidFill>
                <a:srgbClr val="1174A9"/>
              </a:solidFill>
            </a:ln>
          </c:spPr>
          <c:marker>
            <c:symbol val="circle"/>
            <c:size val="8"/>
            <c:spPr>
              <a:solidFill>
                <a:srgbClr val="FFFFFF"/>
              </a:solidFill>
              <a:ln>
                <a:solidFill>
                  <a:srgbClr val="1174A9"/>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'POPEMP-01'!$B$5:$B$35</c:f>
              <c:numCache>
                <c:formatCode>General</c:formatCode>
                <c:ptCount val="31"/>
                <c:pt idx="0">
                  <c:v>100</c:v>
                </c:pt>
                <c:pt idx="1">
                  <c:v>100.2737030411449</c:v>
                </c:pt>
                <c:pt idx="2">
                  <c:v>100.9767441860465</c:v>
                </c:pt>
                <c:pt idx="3">
                  <c:v>102.2915921288014</c:v>
                </c:pt>
                <c:pt idx="4">
                  <c:v>103.5277280858676</c:v>
                </c:pt>
                <c:pt idx="5">
                  <c:v>103.9642218246869</c:v>
                </c:pt>
                <c:pt idx="6">
                  <c:v>105.1824686940966</c:v>
                </c:pt>
                <c:pt idx="7">
                  <c:v>107.2021466905188</c:v>
                </c:pt>
                <c:pt idx="8">
                  <c:v>107.9910554561717</c:v>
                </c:pt>
                <c:pt idx="9">
                  <c:v>109.0912343470483</c:v>
                </c:pt>
                <c:pt idx="10">
                  <c:v>104.8264758497317</c:v>
                </c:pt>
                <c:pt idx="11">
                  <c:v>107.8157423971377</c:v>
                </c:pt>
                <c:pt idx="12">
                  <c:v>107.9159212880143</c:v>
                </c:pt>
                <c:pt idx="13">
                  <c:v>107.9069767441861</c:v>
                </c:pt>
                <c:pt idx="14">
                  <c:v>108.1932021466905</c:v>
                </c:pt>
                <c:pt idx="15">
                  <c:v>109.9302325581395</c:v>
                </c:pt>
                <c:pt idx="16">
                  <c:v>111.0840787119857</c:v>
                </c:pt>
                <c:pt idx="17">
                  <c:v>111.350626118068</c:v>
                </c:pt>
                <c:pt idx="18">
                  <c:v>112.8443649373882</c:v>
                </c:pt>
                <c:pt idx="19">
                  <c:v>115.3488372093023</c:v>
                </c:pt>
                <c:pt idx="20">
                  <c:v>115.2110912343471</c:v>
                </c:pt>
                <c:pt idx="21">
                  <c:v>116.7728085867621</c:v>
                </c:pt>
                <c:pt idx="22">
                  <c:v>118.4991055456172</c:v>
                </c:pt>
                <c:pt idx="23">
                  <c:v>120.309481216458</c:v>
                </c:pt>
                <c:pt idx="24">
                  <c:v>121.0071556350626</c:v>
                </c:pt>
                <c:pt idx="25">
                  <c:v>121.8032200357782</c:v>
                </c:pt>
                <c:pt idx="26">
                  <c:v>123.1967799642218</c:v>
                </c:pt>
                <c:pt idx="27">
                  <c:v>123.9248658318426</c:v>
                </c:pt>
                <c:pt idx="28">
                  <c:v>123.7763864042934</c:v>
                </c:pt>
                <c:pt idx="29">
                  <c:v>123.6296958855098</c:v>
                </c:pt>
                <c:pt idx="30">
                  <c:v>123.8389982110912</c:v>
                </c:pt>
              </c:numCache>
            </c:numRef>
          </c:val>
        </c:ser>
        <c:ser>
          <c:idx val="1"/>
          <c:order val="1"/>
          <c:tx>
            <c:v>Index
Santa Clara County</c:v>
          </c:tx>
          <c:spPr>
            <a:ln>
              <a:solidFill>
                <a:srgbClr val="71A84F"/>
              </a:solidFill>
            </a:ln>
          </c:spPr>
          <c:marker>
            <c:symbol val="circle"/>
            <c:size val="8"/>
            <c:spPr>
              <a:solidFill>
                <a:srgbClr val="FFFFFF"/>
              </a:solidFill>
              <a:ln>
                <a:solidFill>
                  <a:srgbClr val="71A84F"/>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'POPEMP-01'!$C$5:$C$35</c:f>
              <c:numCache>
                <c:formatCode>General</c:formatCode>
                <c:ptCount val="31"/>
                <c:pt idx="0">
                  <c:v>100</c:v>
                </c:pt>
                <c:pt idx="1">
                  <c:v>101.2030767032346</c:v>
                </c:pt>
                <c:pt idx="2">
                  <c:v>102.4791379675302</c:v>
                </c:pt>
                <c:pt idx="3">
                  <c:v>104.1587177153495</c:v>
                </c:pt>
                <c:pt idx="4">
                  <c:v>105.6168063478539</c:v>
                </c:pt>
                <c:pt idx="5">
                  <c:v>106.4932220513536</c:v>
                </c:pt>
                <c:pt idx="6">
                  <c:v>108.224418510701</c:v>
                </c:pt>
                <c:pt idx="7">
                  <c:v>110.5006954567278</c:v>
                </c:pt>
                <c:pt idx="8">
                  <c:v>112.6086338131528</c:v>
                </c:pt>
                <c:pt idx="9">
                  <c:v>114.1553990212189</c:v>
                </c:pt>
                <c:pt idx="10">
                  <c:v>112.3538222074725</c:v>
                </c:pt>
                <c:pt idx="11">
                  <c:v>113.6076475533478</c:v>
                </c:pt>
                <c:pt idx="12">
                  <c:v>114.5380170769183</c:v>
                </c:pt>
                <c:pt idx="13">
                  <c:v>115.2582471552381</c:v>
                </c:pt>
                <c:pt idx="14">
                  <c:v>116.0831796962694</c:v>
                </c:pt>
                <c:pt idx="15">
                  <c:v>117.035451265611</c:v>
                </c:pt>
                <c:pt idx="16">
                  <c:v>118.2771236470646</c:v>
                </c:pt>
                <c:pt idx="17">
                  <c:v>120.0354305655068</c:v>
                </c:pt>
                <c:pt idx="18">
                  <c:v>122.1290791725567</c:v>
                </c:pt>
                <c:pt idx="19">
                  <c:v>124.0347574782465</c:v>
                </c:pt>
                <c:pt idx="20">
                  <c:v>118.9683068049256</c:v>
                </c:pt>
                <c:pt idx="21">
                  <c:v>120.5744345699754</c:v>
                </c:pt>
                <c:pt idx="22">
                  <c:v>122.5263208502802</c:v>
                </c:pt>
                <c:pt idx="23">
                  <c:v>124.4660541661631</c:v>
                </c:pt>
                <c:pt idx="24">
                  <c:v>126.0088129024417</c:v>
                </c:pt>
                <c:pt idx="25">
                  <c:v>127.684920374712</c:v>
                </c:pt>
                <c:pt idx="26">
                  <c:v>128.9793446346999</c:v>
                </c:pt>
                <c:pt idx="27">
                  <c:v>129.6878891703064</c:v>
                </c:pt>
                <c:pt idx="28">
                  <c:v>130.282983779799</c:v>
                </c:pt>
                <c:pt idx="29">
                  <c:v>130.5330543938642</c:v>
                </c:pt>
                <c:pt idx="30">
                  <c:v>131.0095574384489</c:v>
                </c:pt>
              </c:numCache>
            </c:numRef>
          </c:val>
        </c:ser>
        <c:ser>
          <c:idx val="2"/>
          <c:order val="2"/>
          <c:tx>
            <c:v>Index
Bay Area</c:v>
          </c:tx>
          <c:spPr>
            <a:ln>
              <a:solidFill>
                <a:srgbClr val="009192"/>
              </a:solidFill>
            </a:ln>
          </c:spPr>
          <c:marker>
            <c:symbol val="circle"/>
            <c:size val="8"/>
            <c:spPr>
              <a:solidFill>
                <a:srgbClr val="FFFFFF"/>
              </a:solidFill>
              <a:ln>
                <a:solidFill>
                  <a:srgbClr val="009192"/>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'POPEMP-01'!$D$5:$D$35</c:f>
              <c:numCache>
                <c:formatCode>General</c:formatCode>
                <c:ptCount val="31"/>
                <c:pt idx="0">
                  <c:v>100</c:v>
                </c:pt>
                <c:pt idx="1">
                  <c:v>101.3615448260649</c:v>
                </c:pt>
                <c:pt idx="2">
                  <c:v>102.6860141455018</c:v>
                </c:pt>
                <c:pt idx="3">
                  <c:v>104.1597987557447</c:v>
                </c:pt>
                <c:pt idx="4">
                  <c:v>105.3707658633585</c:v>
                </c:pt>
                <c:pt idx="5">
                  <c:v>106.0100525784503</c:v>
                </c:pt>
                <c:pt idx="6">
                  <c:v>107.2138936142257</c:v>
                </c:pt>
                <c:pt idx="7">
                  <c:v>109.0827018011354</c:v>
                </c:pt>
                <c:pt idx="8">
                  <c:v>111.1442627563746</c:v>
                </c:pt>
                <c:pt idx="9">
                  <c:v>112.8420452191616</c:v>
                </c:pt>
                <c:pt idx="10">
                  <c:v>112.6940587995609</c:v>
                </c:pt>
                <c:pt idx="11">
                  <c:v>114.1408174916659</c:v>
                </c:pt>
                <c:pt idx="12">
                  <c:v>115.3158220222862</c:v>
                </c:pt>
                <c:pt idx="13">
                  <c:v>116.0870656480647</c:v>
                </c:pt>
                <c:pt idx="14">
                  <c:v>116.7923806511701</c:v>
                </c:pt>
                <c:pt idx="15">
                  <c:v>117.5039745707206</c:v>
                </c:pt>
                <c:pt idx="16">
                  <c:v>118.3293364763352</c:v>
                </c:pt>
                <c:pt idx="17">
                  <c:v>119.5065170335542</c:v>
                </c:pt>
                <c:pt idx="18">
                  <c:v>121.0650171831352</c:v>
                </c:pt>
                <c:pt idx="19">
                  <c:v>122.5581036476352</c:v>
                </c:pt>
                <c:pt idx="20">
                  <c:v>118.7801394218447</c:v>
                </c:pt>
                <c:pt idx="21">
                  <c:v>120.0497761931727</c:v>
                </c:pt>
                <c:pt idx="22">
                  <c:v>121.5912501804358</c:v>
                </c:pt>
                <c:pt idx="23">
                  <c:v>123.277803681538</c:v>
                </c:pt>
                <c:pt idx="24">
                  <c:v>124.6786166517196</c:v>
                </c:pt>
                <c:pt idx="25">
                  <c:v>126.1712380112977</c:v>
                </c:pt>
                <c:pt idx="26">
                  <c:v>127.4267721369594</c:v>
                </c:pt>
                <c:pt idx="27">
                  <c:v>128.2863856978908</c:v>
                </c:pt>
                <c:pt idx="28">
                  <c:v>128.813532294145</c:v>
                </c:pt>
                <c:pt idx="29">
                  <c:v>129.1243884908458</c:v>
                </c:pt>
                <c:pt idx="30">
                  <c:v>129.4077536644869</c:v>
                </c:pt>
              </c:numCache>
            </c:numRef>
          </c:val>
        </c:ser>
        <c:marker val="1"/>
        <c:axId val="50010001"/>
        <c:axId val="50010002"/>
      </c:lineChart>
      <c:catAx>
        <c:axId val="50010001"/>
        <c:scaling>
          <c:orientation val="minMax"/>
        </c:scaling>
        <c:axPos val="b"/>
        <c:numFmt formatCode="General" sourceLinked="1"/>
        <c:tickLblPos val="nextTo"/>
        <c:txPr>
          <a:bodyPr/>
          <a:lstStyle/>
          <a:p>
            <a:pPr>
              <a:defRPr sz="1100" b="0" baseline="0">
                <a:solidFill>
                  <a:srgbClr val="000000"/>
                </a:solidFill>
                <a:latin typeface="Century Gothic"/>
              </a:defRPr>
            </a:pPr>
            <a:endParaRPr lang="en-US"/>
          </a:p>
        </c:txPr>
        <c:crossAx val="50010002"/>
        <c:crosses val="autoZero"/>
        <c:auto val="1"/>
        <c:lblAlgn val="ctr"/>
        <c:lblOffset val="100"/>
      </c:catAx>
      <c:valAx>
        <c:axId val="50010002"/>
        <c:scaling>
          <c:orientation val="minMax"/>
          <c:min val="1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Index (Year %s = Index 100)</a:t>
                </a:r>
              </a:p>
            </c:rich>
          </c:tx>
          <c:layout/>
        </c:title>
        <c:numFmt formatCode="#,##0" sourceLinked="0"/>
        <c:tickLblPos val="nextTo"/>
        <c:txPr>
          <a:bodyPr/>
          <a:lstStyle/>
          <a:p>
            <a:pPr>
              <a:defRPr sz="1100" b="0" baseline="0">
                <a:solidFill>
                  <a:srgbClr val="000000"/>
                </a:solidFill>
                <a:latin typeface="Century Gothic"/>
              </a:defRPr>
            </a:pPr>
            <a:endParaRPr lang="en-US"/>
          </a:p>
        </c:txPr>
        <c:crossAx val="500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Place of Residence</c:v>
          </c:tx>
          <c:spPr>
            <a:solidFill>
              <a:srgbClr val="1174A9"/>
            </a:solidFill>
            <a:ln w="6350">
              <a:solidFill>
                <a:srgbClr val="FFFFFF"/>
              </a:solidFill>
            </a:ln>
          </c:spPr>
          <c:dLbls>
            <c:dLbl>
              <c:idx val="0"/>
              <c:layout/>
              <c:tx>
                <c:rich>
                  <a:bodyPr/>
                  <a:lstStyle/>
                  <a:p>
                    <a:r>
                      <a:rPr lang="en-US"/>
                      <a:t>2.5k</a:t>
                    </a:r>
                  </a:p>
                </c:rich>
              </c:tx>
              <c:showVal val="1"/>
            </c:dLbl>
            <c:dLbl>
              <c:idx val="1"/>
              <c:layout/>
              <c:tx>
                <c:rich>
                  <a:bodyPr/>
                  <a:lstStyle/>
                  <a:p>
                    <a:r>
                      <a:rPr lang="en-US"/>
                      <a:t>2.4k</a:t>
                    </a:r>
                  </a:p>
                </c:rich>
              </c:tx>
              <c:showVal val="1"/>
            </c:dLbl>
            <c:dLbl>
              <c:idx val="2"/>
              <c:layout/>
              <c:tx>
                <c:rich>
                  <a:bodyPr/>
                  <a:lstStyle/>
                  <a:p>
                    <a:r>
                      <a:rPr lang="en-US"/>
                      <a:t>3.3k</a:t>
                    </a:r>
                  </a:p>
                </c:rich>
              </c:tx>
              <c:showVal val="1"/>
            </c:dLbl>
            <c:dLbl>
              <c:idx val="3"/>
              <c:layout/>
              <c:tx>
                <c:rich>
                  <a:bodyPr/>
                  <a:lstStyle/>
                  <a:p>
                    <a:r>
                      <a:rPr lang="en-US"/>
                      <a:t>4.2k</a:t>
                    </a:r>
                  </a:p>
                </c:rich>
              </c:tx>
              <c:showVal val="1"/>
            </c:dLbl>
            <c:dLbl>
              <c:idx val="4"/>
              <c:layout/>
              <c:tx>
                <c:rich>
                  <a:bodyPr/>
                  <a:lstStyle/>
                  <a:p>
                    <a:r>
                      <a:rPr lang="en-US"/>
                      <a:t>19.0k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'POPEMP-10'!$B$4:$B$9</c:f>
              <c:numCache>
                <c:formatCode>General</c:formatCode>
                <c:ptCount val="6"/>
                <c:pt idx="0">
                  <c:v>0</c:v>
                </c:pt>
                <c:pt idx="1">
                  <c:v>2517</c:v>
                </c:pt>
                <c:pt idx="2">
                  <c:v>2425</c:v>
                </c:pt>
                <c:pt idx="3">
                  <c:v>3278</c:v>
                </c:pt>
                <c:pt idx="4">
                  <c:v>4169</c:v>
                </c:pt>
                <c:pt idx="5">
                  <c:v>18964</c:v>
                </c:pt>
              </c:numCache>
            </c:numRef>
          </c:val>
        </c:ser>
        <c:ser>
          <c:idx val="1"/>
          <c:order val="1"/>
          <c:tx>
            <c:v>Place of Work</c:v>
          </c:tx>
          <c:spPr>
            <a:solidFill>
              <a:srgbClr val="71A84F"/>
            </a:solidFill>
            <a:ln w="6350">
              <a:solidFill>
                <a:srgbClr val="FFFFFF"/>
              </a:solidFill>
            </a:ln>
          </c:spPr>
          <c:dLbls>
            <c:dLbl>
              <c:idx val="0"/>
              <c:layout/>
              <c:tx>
                <c:rich>
                  <a:bodyPr/>
                  <a:lstStyle/>
                  <a:p>
                    <a:r>
                      <a:rPr lang="en-US"/>
                      <a:t>6.7k</a:t>
                    </a:r>
                  </a:p>
                </c:rich>
              </c:tx>
              <c:showVal val="1"/>
            </c:dLbl>
            <c:dLbl>
              <c:idx val="1"/>
              <c:layout/>
              <c:tx>
                <c:rich>
                  <a:bodyPr/>
                  <a:lstStyle/>
                  <a:p>
                    <a:r>
                      <a:rPr lang="en-US"/>
                      <a:t>10.2k</a:t>
                    </a:r>
                  </a:p>
                </c:rich>
              </c:tx>
              <c:showVal val="1"/>
            </c:dLbl>
            <c:dLbl>
              <c:idx val="2"/>
              <c:layout/>
              <c:tx>
                <c:rich>
                  <a:bodyPr/>
                  <a:lstStyle/>
                  <a:p>
                    <a:r>
                      <a:rPr lang="en-US"/>
                      <a:t>15.8k</a:t>
                    </a:r>
                  </a:p>
                </c:rich>
              </c:tx>
              <c:showVal val="1"/>
            </c:dLbl>
            <c:dLbl>
              <c:idx val="3"/>
              <c:layout/>
              <c:tx>
                <c:rich>
                  <a:bodyPr/>
                  <a:lstStyle/>
                  <a:p>
                    <a:r>
                      <a:rPr lang="en-US"/>
                      <a:t>14.1k</a:t>
                    </a:r>
                  </a:p>
                </c:rich>
              </c:tx>
              <c:showVal val="1"/>
            </c:dLbl>
            <c:dLbl>
              <c:idx val="4"/>
              <c:layout/>
              <c:tx>
                <c:rich>
                  <a:bodyPr/>
                  <a:lstStyle/>
                  <a:p>
                    <a:r>
                      <a:rPr lang="en-US"/>
                      <a:t>53.3k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'POPEMP-10'!$C$4:$C$9</c:f>
              <c:numCache>
                <c:formatCode>General</c:formatCode>
                <c:ptCount val="6"/>
                <c:pt idx="0">
                  <c:v>0</c:v>
                </c:pt>
                <c:pt idx="1">
                  <c:v>6717</c:v>
                </c:pt>
                <c:pt idx="2">
                  <c:v>10151</c:v>
                </c:pt>
                <c:pt idx="3">
                  <c:v>15764</c:v>
                </c:pt>
                <c:pt idx="4">
                  <c:v>14061</c:v>
                </c:pt>
                <c:pt idx="5">
                  <c:v>53284</c:v>
                </c:pt>
              </c:numCache>
            </c:numRef>
          </c:val>
        </c:ser>
        <c:axId val="50100001"/>
        <c:axId val="50100002"/>
      </c:barChart>
      <c:catAx>
        <c:axId val="501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00002"/>
        <c:crosses val="autoZero"/>
        <c:auto val="1"/>
        <c:lblAlgn val="ctr"/>
        <c:lblOffset val="100"/>
      </c:catAx>
      <c:valAx>
        <c:axId val="501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Worker 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1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'POPEMP-11'!$B$4:$B$21</c:f>
              <c:numCache>
                <c:formatCode>General</c:formatCode>
                <c:ptCount val="18"/>
                <c:pt idx="0">
                  <c:v>0</c:v>
                </c:pt>
                <c:pt idx="1">
                  <c:v>16</c:v>
                </c:pt>
                <c:pt idx="2">
                  <c:v>21</c:v>
                </c:pt>
                <c:pt idx="3">
                  <c:v>24</c:v>
                </c:pt>
                <c:pt idx="4">
                  <c:v>26</c:v>
                </c:pt>
                <c:pt idx="5">
                  <c:v>29</c:v>
                </c:pt>
                <c:pt idx="6">
                  <c:v>19</c:v>
                </c:pt>
                <c:pt idx="7">
                  <c:v>40</c:v>
                </c:pt>
                <c:pt idx="8">
                  <c:v>40</c:v>
                </c:pt>
                <c:pt idx="9">
                  <c:v>23</c:v>
                </c:pt>
                <c:pt idx="10">
                  <c:v>39</c:v>
                </c:pt>
                <c:pt idx="11">
                  <c:v>31</c:v>
                </c:pt>
                <c:pt idx="12">
                  <c:v>34</c:v>
                </c:pt>
                <c:pt idx="13">
                  <c:v>29</c:v>
                </c:pt>
                <c:pt idx="14">
                  <c:v>16</c:v>
                </c:pt>
                <c:pt idx="15">
                  <c:v>22</c:v>
                </c:pt>
                <c:pt idx="16">
                  <c:v>17</c:v>
                </c:pt>
                <c:pt idx="17">
                  <c:v>9</c:v>
                </c:pt>
              </c:numCache>
            </c:numRef>
          </c:val>
        </c:ser>
        <c:ser>
          <c:idx val="1"/>
          <c:order val="1"/>
          <c:tx>
            <c:v>Arts, Recreation &amp; Other Services</c:v>
          </c:tx>
          <c:spPr>
            <a:solidFill>
              <a:srgbClr val="71A84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'POPEMP-11'!$C$4:$C$21</c:f>
              <c:numCache>
                <c:formatCode>General</c:formatCode>
                <c:ptCount val="18"/>
                <c:pt idx="0">
                  <c:v>0</c:v>
                </c:pt>
                <c:pt idx="1">
                  <c:v>7942</c:v>
                </c:pt>
                <c:pt idx="2">
                  <c:v>8093</c:v>
                </c:pt>
                <c:pt idx="3">
                  <c:v>8267</c:v>
                </c:pt>
                <c:pt idx="4">
                  <c:v>8366</c:v>
                </c:pt>
                <c:pt idx="5">
                  <c:v>8935</c:v>
                </c:pt>
                <c:pt idx="6">
                  <c:v>8595</c:v>
                </c:pt>
                <c:pt idx="7">
                  <c:v>8595</c:v>
                </c:pt>
                <c:pt idx="8">
                  <c:v>8387</c:v>
                </c:pt>
                <c:pt idx="9">
                  <c:v>8526</c:v>
                </c:pt>
                <c:pt idx="10">
                  <c:v>8783</c:v>
                </c:pt>
                <c:pt idx="11">
                  <c:v>9400</c:v>
                </c:pt>
                <c:pt idx="12">
                  <c:v>9821</c:v>
                </c:pt>
                <c:pt idx="13">
                  <c:v>9846</c:v>
                </c:pt>
                <c:pt idx="14">
                  <c:v>9827</c:v>
                </c:pt>
                <c:pt idx="15">
                  <c:v>9882</c:v>
                </c:pt>
                <c:pt idx="16">
                  <c:v>10420</c:v>
                </c:pt>
                <c:pt idx="17">
                  <c:v>10421</c:v>
                </c:pt>
              </c:numCache>
            </c:numRef>
          </c:val>
        </c:ser>
        <c:ser>
          <c:idx val="2"/>
          <c:order val="2"/>
          <c:tx>
            <c:v>Construction</c:v>
          </c:tx>
          <c:spPr>
            <a:solidFill>
              <a:srgbClr val="00919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'POPEMP-11'!$D$4:$D$21</c:f>
              <c:numCache>
                <c:formatCode>General</c:formatCode>
                <c:ptCount val="18"/>
                <c:pt idx="0">
                  <c:v>0</c:v>
                </c:pt>
                <c:pt idx="1">
                  <c:v>962</c:v>
                </c:pt>
                <c:pt idx="2">
                  <c:v>933</c:v>
                </c:pt>
                <c:pt idx="3">
                  <c:v>937</c:v>
                </c:pt>
                <c:pt idx="4">
                  <c:v>1050</c:v>
                </c:pt>
                <c:pt idx="5">
                  <c:v>1002</c:v>
                </c:pt>
                <c:pt idx="6">
                  <c:v>1113</c:v>
                </c:pt>
                <c:pt idx="7">
                  <c:v>1132</c:v>
                </c:pt>
                <c:pt idx="8">
                  <c:v>952</c:v>
                </c:pt>
                <c:pt idx="9">
                  <c:v>774</c:v>
                </c:pt>
                <c:pt idx="10">
                  <c:v>805</c:v>
                </c:pt>
                <c:pt idx="11">
                  <c:v>742</c:v>
                </c:pt>
                <c:pt idx="12">
                  <c:v>792</c:v>
                </c:pt>
                <c:pt idx="13">
                  <c:v>827</c:v>
                </c:pt>
                <c:pt idx="14">
                  <c:v>779</c:v>
                </c:pt>
                <c:pt idx="15">
                  <c:v>905</c:v>
                </c:pt>
                <c:pt idx="16">
                  <c:v>879</c:v>
                </c:pt>
                <c:pt idx="17">
                  <c:v>963</c:v>
                </c:pt>
              </c:numCache>
            </c:numRef>
          </c:val>
        </c:ser>
        <c:ser>
          <c:idx val="3"/>
          <c:order val="3"/>
          <c:tx>
            <c:v>Financial &amp; Leasing</c:v>
          </c:tx>
          <c:spPr>
            <a:solidFill>
              <a:srgbClr val="FEB446"/>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'POPEMP-11'!$E$4:$E$21</c:f>
              <c:numCache>
                <c:formatCode>General</c:formatCode>
                <c:ptCount val="18"/>
                <c:pt idx="0">
                  <c:v>0</c:v>
                </c:pt>
                <c:pt idx="1">
                  <c:v>4249</c:v>
                </c:pt>
                <c:pt idx="2">
                  <c:v>4148</c:v>
                </c:pt>
                <c:pt idx="3">
                  <c:v>4511</c:v>
                </c:pt>
                <c:pt idx="4">
                  <c:v>4699</c:v>
                </c:pt>
                <c:pt idx="5">
                  <c:v>5386</c:v>
                </c:pt>
                <c:pt idx="6">
                  <c:v>5399</c:v>
                </c:pt>
                <c:pt idx="7">
                  <c:v>5399</c:v>
                </c:pt>
                <c:pt idx="8">
                  <c:v>3401</c:v>
                </c:pt>
                <c:pt idx="9">
                  <c:v>3477</c:v>
                </c:pt>
                <c:pt idx="10">
                  <c:v>3633</c:v>
                </c:pt>
                <c:pt idx="11">
                  <c:v>4197</c:v>
                </c:pt>
                <c:pt idx="12">
                  <c:v>4321</c:v>
                </c:pt>
                <c:pt idx="13">
                  <c:v>4327</c:v>
                </c:pt>
                <c:pt idx="14">
                  <c:v>4132</c:v>
                </c:pt>
                <c:pt idx="15">
                  <c:v>4314</c:v>
                </c:pt>
                <c:pt idx="16">
                  <c:v>4375</c:v>
                </c:pt>
                <c:pt idx="17">
                  <c:v>4459</c:v>
                </c:pt>
              </c:numCache>
            </c:numRef>
          </c:val>
        </c:ser>
        <c:ser>
          <c:idx val="4"/>
          <c:order val="4"/>
          <c:tx>
            <c:v>Government</c:v>
          </c:tx>
          <c:spPr>
            <a:solidFill>
              <a:srgbClr val="062F87"/>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'POPEMP-11'!$F$4:$F$21</c:f>
              <c:numCache>
                <c:formatCode>General</c:formatCode>
                <c:ptCount val="18"/>
                <c:pt idx="0">
                  <c:v>0</c:v>
                </c:pt>
                <c:pt idx="1">
                  <c:v>717</c:v>
                </c:pt>
                <c:pt idx="2">
                  <c:v>727</c:v>
                </c:pt>
                <c:pt idx="3">
                  <c:v>704</c:v>
                </c:pt>
                <c:pt idx="4">
                  <c:v>680</c:v>
                </c:pt>
                <c:pt idx="5">
                  <c:v>668</c:v>
                </c:pt>
                <c:pt idx="6">
                  <c:v>680</c:v>
                </c:pt>
                <c:pt idx="7">
                  <c:v>753</c:v>
                </c:pt>
                <c:pt idx="8">
                  <c:v>766</c:v>
                </c:pt>
                <c:pt idx="9">
                  <c:v>1325</c:v>
                </c:pt>
                <c:pt idx="10">
                  <c:v>889</c:v>
                </c:pt>
                <c:pt idx="11">
                  <c:v>746</c:v>
                </c:pt>
                <c:pt idx="12">
                  <c:v>917</c:v>
                </c:pt>
                <c:pt idx="13">
                  <c:v>893</c:v>
                </c:pt>
                <c:pt idx="14">
                  <c:v>821</c:v>
                </c:pt>
                <c:pt idx="15">
                  <c:v>865</c:v>
                </c:pt>
                <c:pt idx="16">
                  <c:v>870</c:v>
                </c:pt>
                <c:pt idx="17">
                  <c:v>847</c:v>
                </c:pt>
              </c:numCache>
            </c:numRef>
          </c:val>
        </c:ser>
        <c:ser>
          <c:idx val="5"/>
          <c:order val="5"/>
          <c:tx>
            <c:v>Health &amp; Educational Services</c:v>
          </c:tx>
          <c:spPr>
            <a:solidFill>
              <a:srgbClr val="00773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'POPEMP-11'!$G$4:$G$21</c:f>
              <c:numCache>
                <c:formatCode>General</c:formatCode>
                <c:ptCount val="18"/>
                <c:pt idx="0">
                  <c:v>0</c:v>
                </c:pt>
                <c:pt idx="1">
                  <c:v>14317</c:v>
                </c:pt>
                <c:pt idx="2">
                  <c:v>14539</c:v>
                </c:pt>
                <c:pt idx="3">
                  <c:v>14488</c:v>
                </c:pt>
                <c:pt idx="4">
                  <c:v>15259</c:v>
                </c:pt>
                <c:pt idx="5">
                  <c:v>15406</c:v>
                </c:pt>
                <c:pt idx="6">
                  <c:v>16441</c:v>
                </c:pt>
                <c:pt idx="7">
                  <c:v>30385</c:v>
                </c:pt>
                <c:pt idx="8">
                  <c:v>29994</c:v>
                </c:pt>
                <c:pt idx="9">
                  <c:v>33431</c:v>
                </c:pt>
                <c:pt idx="10">
                  <c:v>34498</c:v>
                </c:pt>
                <c:pt idx="11">
                  <c:v>34406</c:v>
                </c:pt>
                <c:pt idx="12">
                  <c:v>38873</c:v>
                </c:pt>
                <c:pt idx="13">
                  <c:v>38799</c:v>
                </c:pt>
                <c:pt idx="14">
                  <c:v>40701</c:v>
                </c:pt>
                <c:pt idx="15">
                  <c:v>41272</c:v>
                </c:pt>
                <c:pt idx="16">
                  <c:v>32624</c:v>
                </c:pt>
                <c:pt idx="17">
                  <c:v>34810</c:v>
                </c:pt>
              </c:numCache>
            </c:numRef>
          </c:val>
        </c:ser>
        <c:ser>
          <c:idx val="6"/>
          <c:order val="6"/>
          <c:tx>
            <c:v>Information</c:v>
          </c:tx>
          <c:spPr>
            <a:solidFill>
              <a:srgbClr val="CD7820"/>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'POPEMP-11'!$H$4:$H$21</c:f>
              <c:numCache>
                <c:formatCode>General</c:formatCode>
                <c:ptCount val="18"/>
                <c:pt idx="0">
                  <c:v>0</c:v>
                </c:pt>
                <c:pt idx="1">
                  <c:v>3295</c:v>
                </c:pt>
                <c:pt idx="2">
                  <c:v>3084</c:v>
                </c:pt>
                <c:pt idx="3">
                  <c:v>2915</c:v>
                </c:pt>
                <c:pt idx="4">
                  <c:v>3079</c:v>
                </c:pt>
                <c:pt idx="5">
                  <c:v>3680</c:v>
                </c:pt>
                <c:pt idx="6">
                  <c:v>4268</c:v>
                </c:pt>
                <c:pt idx="7">
                  <c:v>5634</c:v>
                </c:pt>
                <c:pt idx="8">
                  <c:v>6215</c:v>
                </c:pt>
                <c:pt idx="9">
                  <c:v>6189</c:v>
                </c:pt>
                <c:pt idx="10">
                  <c:v>6819</c:v>
                </c:pt>
                <c:pt idx="11">
                  <c:v>7391</c:v>
                </c:pt>
                <c:pt idx="12">
                  <c:v>7593</c:v>
                </c:pt>
                <c:pt idx="13">
                  <c:v>7840</c:v>
                </c:pt>
                <c:pt idx="14">
                  <c:v>10232</c:v>
                </c:pt>
                <c:pt idx="15">
                  <c:v>9696</c:v>
                </c:pt>
                <c:pt idx="16">
                  <c:v>11382</c:v>
                </c:pt>
                <c:pt idx="17">
                  <c:v>14055</c:v>
                </c:pt>
              </c:numCache>
            </c:numRef>
          </c:val>
        </c:ser>
        <c:ser>
          <c:idx val="7"/>
          <c:order val="7"/>
          <c:tx>
            <c:v>Manufacturing &amp; Wholesale</c:v>
          </c:tx>
          <c:spPr>
            <a:solidFill>
              <a:srgbClr val="6335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'POPEMP-11'!$I$4:$I$21</c:f>
              <c:numCache>
                <c:formatCode>General</c:formatCode>
                <c:ptCount val="18"/>
                <c:pt idx="0">
                  <c:v>0</c:v>
                </c:pt>
                <c:pt idx="1">
                  <c:v>14426</c:v>
                </c:pt>
                <c:pt idx="2">
                  <c:v>11848</c:v>
                </c:pt>
                <c:pt idx="3">
                  <c:v>10628</c:v>
                </c:pt>
                <c:pt idx="4">
                  <c:v>9796</c:v>
                </c:pt>
                <c:pt idx="5">
                  <c:v>9087</c:v>
                </c:pt>
                <c:pt idx="6">
                  <c:v>8432</c:v>
                </c:pt>
                <c:pt idx="7">
                  <c:v>9780</c:v>
                </c:pt>
                <c:pt idx="8">
                  <c:v>9052</c:v>
                </c:pt>
                <c:pt idx="9">
                  <c:v>9399</c:v>
                </c:pt>
                <c:pt idx="10">
                  <c:v>9504</c:v>
                </c:pt>
                <c:pt idx="11">
                  <c:v>9002</c:v>
                </c:pt>
                <c:pt idx="12">
                  <c:v>10543</c:v>
                </c:pt>
                <c:pt idx="13">
                  <c:v>9473</c:v>
                </c:pt>
                <c:pt idx="14">
                  <c:v>9817</c:v>
                </c:pt>
                <c:pt idx="15">
                  <c:v>10509</c:v>
                </c:pt>
                <c:pt idx="16">
                  <c:v>9342</c:v>
                </c:pt>
                <c:pt idx="17">
                  <c:v>8172</c:v>
                </c:pt>
              </c:numCache>
            </c:numRef>
          </c:val>
        </c:ser>
        <c:ser>
          <c:idx val="8"/>
          <c:order val="8"/>
          <c:tx>
            <c:v>Professional &amp; Managerial Services</c:v>
          </c:tx>
          <c:spPr>
            <a:solidFill>
              <a:srgbClr val="1111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'POPEMP-11'!$J$4:$J$21</c:f>
              <c:numCache>
                <c:formatCode>General</c:formatCode>
                <c:ptCount val="18"/>
                <c:pt idx="0">
                  <c:v>0</c:v>
                </c:pt>
                <c:pt idx="1">
                  <c:v>20642</c:v>
                </c:pt>
                <c:pt idx="2">
                  <c:v>19844</c:v>
                </c:pt>
                <c:pt idx="3">
                  <c:v>19470</c:v>
                </c:pt>
                <c:pt idx="4">
                  <c:v>20375</c:v>
                </c:pt>
                <c:pt idx="5">
                  <c:v>19567</c:v>
                </c:pt>
                <c:pt idx="6">
                  <c:v>20398</c:v>
                </c:pt>
                <c:pt idx="7">
                  <c:v>21740</c:v>
                </c:pt>
                <c:pt idx="8">
                  <c:v>21112</c:v>
                </c:pt>
                <c:pt idx="9">
                  <c:v>21208</c:v>
                </c:pt>
                <c:pt idx="10">
                  <c:v>21188</c:v>
                </c:pt>
                <c:pt idx="11">
                  <c:v>22191</c:v>
                </c:pt>
                <c:pt idx="12">
                  <c:v>25174</c:v>
                </c:pt>
                <c:pt idx="13">
                  <c:v>26307</c:v>
                </c:pt>
                <c:pt idx="14">
                  <c:v>28674</c:v>
                </c:pt>
                <c:pt idx="15">
                  <c:v>27302</c:v>
                </c:pt>
                <c:pt idx="16">
                  <c:v>25850</c:v>
                </c:pt>
                <c:pt idx="17">
                  <c:v>30184</c:v>
                </c:pt>
              </c:numCache>
            </c:numRef>
          </c:val>
        </c:ser>
        <c:ser>
          <c:idx val="9"/>
          <c:order val="9"/>
          <c:tx>
            <c:v>Retail</c:v>
          </c:tx>
          <c:spPr>
            <a:solidFill>
              <a:srgbClr val="65ADC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'POPEMP-11'!$K$4:$K$21</c:f>
              <c:numCache>
                <c:formatCode>General</c:formatCode>
                <c:ptCount val="18"/>
                <c:pt idx="0">
                  <c:v>0</c:v>
                </c:pt>
                <c:pt idx="1">
                  <c:v>5287</c:v>
                </c:pt>
                <c:pt idx="2">
                  <c:v>5119</c:v>
                </c:pt>
                <c:pt idx="3">
                  <c:v>5010</c:v>
                </c:pt>
                <c:pt idx="4">
                  <c:v>5123</c:v>
                </c:pt>
                <c:pt idx="5">
                  <c:v>5305</c:v>
                </c:pt>
                <c:pt idx="6">
                  <c:v>5101</c:v>
                </c:pt>
                <c:pt idx="7">
                  <c:v>5066</c:v>
                </c:pt>
                <c:pt idx="8">
                  <c:v>4851</c:v>
                </c:pt>
                <c:pt idx="9">
                  <c:v>4918</c:v>
                </c:pt>
                <c:pt idx="10">
                  <c:v>5159</c:v>
                </c:pt>
                <c:pt idx="11">
                  <c:v>4975</c:v>
                </c:pt>
                <c:pt idx="12">
                  <c:v>4804</c:v>
                </c:pt>
                <c:pt idx="13">
                  <c:v>5516</c:v>
                </c:pt>
                <c:pt idx="14">
                  <c:v>6119</c:v>
                </c:pt>
                <c:pt idx="15">
                  <c:v>5619</c:v>
                </c:pt>
                <c:pt idx="16">
                  <c:v>5294</c:v>
                </c:pt>
                <c:pt idx="17">
                  <c:v>5136</c:v>
                </c:pt>
              </c:numCache>
            </c:numRef>
          </c:val>
        </c:ser>
        <c:ser>
          <c:idx val="10"/>
          <c:order val="10"/>
          <c:tx>
            <c:v>Transportation &amp; Utilities</c:v>
          </c:tx>
          <c:spPr>
            <a:solidFill>
              <a:srgbClr val="233B43"/>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'POPEMP-11'!$L$4:$L$21</c:f>
              <c:numCache>
                <c:formatCode>General</c:formatCode>
                <c:ptCount val="18"/>
                <c:pt idx="0">
                  <c:v>0</c:v>
                </c:pt>
                <c:pt idx="1">
                  <c:v>474</c:v>
                </c:pt>
                <c:pt idx="2">
                  <c:v>473</c:v>
                </c:pt>
                <c:pt idx="3">
                  <c:v>465</c:v>
                </c:pt>
                <c:pt idx="4">
                  <c:v>472</c:v>
                </c:pt>
                <c:pt idx="5">
                  <c:v>394</c:v>
                </c:pt>
                <c:pt idx="6">
                  <c:v>448</c:v>
                </c:pt>
                <c:pt idx="7">
                  <c:v>419</c:v>
                </c:pt>
                <c:pt idx="8">
                  <c:v>384</c:v>
                </c:pt>
                <c:pt idx="9">
                  <c:v>425</c:v>
                </c:pt>
                <c:pt idx="10">
                  <c:v>396</c:v>
                </c:pt>
                <c:pt idx="11">
                  <c:v>472</c:v>
                </c:pt>
                <c:pt idx="12">
                  <c:v>496</c:v>
                </c:pt>
                <c:pt idx="13">
                  <c:v>621</c:v>
                </c:pt>
                <c:pt idx="14">
                  <c:v>850</c:v>
                </c:pt>
                <c:pt idx="15">
                  <c:v>872</c:v>
                </c:pt>
                <c:pt idx="16">
                  <c:v>1022</c:v>
                </c:pt>
                <c:pt idx="17">
                  <c:v>1114</c:v>
                </c:pt>
              </c:numCache>
            </c:numRef>
          </c:val>
        </c:ser>
        <c:overlap val="100"/>
        <c:axId val="50110001"/>
        <c:axId val="50110002"/>
      </c:barChart>
      <c:catAx>
        <c:axId val="501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10002"/>
        <c:crosses val="autoZero"/>
        <c:auto val="1"/>
        <c:lblAlgn val="ctr"/>
        <c:lblOffset val="100"/>
      </c:catAx>
      <c:valAx>
        <c:axId val="501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'POPEMP-12'!$B$4:$B$21</c:f>
              <c:numCache>
                <c:formatCode>General</c:formatCode>
                <c:ptCount val="18"/>
                <c:pt idx="0">
                  <c:v>0</c:v>
                </c:pt>
                <c:pt idx="1">
                  <c:v>118</c:v>
                </c:pt>
                <c:pt idx="2">
                  <c:v>145</c:v>
                </c:pt>
                <c:pt idx="3">
                  <c:v>149</c:v>
                </c:pt>
                <c:pt idx="4">
                  <c:v>163</c:v>
                </c:pt>
                <c:pt idx="5">
                  <c:v>160</c:v>
                </c:pt>
                <c:pt idx="6">
                  <c:v>154</c:v>
                </c:pt>
                <c:pt idx="7">
                  <c:v>145</c:v>
                </c:pt>
                <c:pt idx="8">
                  <c:v>135</c:v>
                </c:pt>
                <c:pt idx="9">
                  <c:v>166</c:v>
                </c:pt>
                <c:pt idx="10">
                  <c:v>44</c:v>
                </c:pt>
                <c:pt idx="11">
                  <c:v>62</c:v>
                </c:pt>
                <c:pt idx="12">
                  <c:v>55</c:v>
                </c:pt>
                <c:pt idx="13">
                  <c:v>200</c:v>
                </c:pt>
                <c:pt idx="14">
                  <c:v>195</c:v>
                </c:pt>
                <c:pt idx="15">
                  <c:v>180</c:v>
                </c:pt>
                <c:pt idx="16">
                  <c:v>180</c:v>
                </c:pt>
                <c:pt idx="17">
                  <c:v>182</c:v>
                </c:pt>
              </c:numCache>
            </c:numRef>
          </c:val>
        </c:ser>
        <c:ser>
          <c:idx val="1"/>
          <c:order val="1"/>
          <c:tx>
            <c:v>Arts, Recreation &amp; Other Services</c:v>
          </c:tx>
          <c:spPr>
            <a:solidFill>
              <a:srgbClr val="71A84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'POPEMP-12'!$C$4:$C$21</c:f>
              <c:numCache>
                <c:formatCode>General</c:formatCode>
                <c:ptCount val="18"/>
                <c:pt idx="0">
                  <c:v>0</c:v>
                </c:pt>
                <c:pt idx="1">
                  <c:v>2698</c:v>
                </c:pt>
                <c:pt idx="2">
                  <c:v>2660</c:v>
                </c:pt>
                <c:pt idx="3">
                  <c:v>2847</c:v>
                </c:pt>
                <c:pt idx="4">
                  <c:v>2806</c:v>
                </c:pt>
                <c:pt idx="5">
                  <c:v>3008</c:v>
                </c:pt>
                <c:pt idx="6">
                  <c:v>2941</c:v>
                </c:pt>
                <c:pt idx="7">
                  <c:v>2813</c:v>
                </c:pt>
                <c:pt idx="8">
                  <c:v>2625</c:v>
                </c:pt>
                <c:pt idx="9">
                  <c:v>2685</c:v>
                </c:pt>
                <c:pt idx="10">
                  <c:v>2422</c:v>
                </c:pt>
                <c:pt idx="11">
                  <c:v>2420</c:v>
                </c:pt>
                <c:pt idx="12">
                  <c:v>2277</c:v>
                </c:pt>
                <c:pt idx="13">
                  <c:v>2782</c:v>
                </c:pt>
                <c:pt idx="14">
                  <c:v>2941</c:v>
                </c:pt>
                <c:pt idx="15">
                  <c:v>3046</c:v>
                </c:pt>
                <c:pt idx="16">
                  <c:v>3022</c:v>
                </c:pt>
                <c:pt idx="17">
                  <c:v>3111</c:v>
                </c:pt>
              </c:numCache>
            </c:numRef>
          </c:val>
        </c:ser>
        <c:ser>
          <c:idx val="2"/>
          <c:order val="2"/>
          <c:tx>
            <c:v>Construction</c:v>
          </c:tx>
          <c:spPr>
            <a:solidFill>
              <a:srgbClr val="00919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'POPEMP-12'!$D$4:$D$21</c:f>
              <c:numCache>
                <c:formatCode>General</c:formatCode>
                <c:ptCount val="18"/>
                <c:pt idx="0">
                  <c:v>0</c:v>
                </c:pt>
                <c:pt idx="1">
                  <c:v>604</c:v>
                </c:pt>
                <c:pt idx="2">
                  <c:v>587</c:v>
                </c:pt>
                <c:pt idx="3">
                  <c:v>625</c:v>
                </c:pt>
                <c:pt idx="4">
                  <c:v>652</c:v>
                </c:pt>
                <c:pt idx="5">
                  <c:v>702</c:v>
                </c:pt>
                <c:pt idx="6">
                  <c:v>754</c:v>
                </c:pt>
                <c:pt idx="7">
                  <c:v>623</c:v>
                </c:pt>
                <c:pt idx="8">
                  <c:v>604</c:v>
                </c:pt>
                <c:pt idx="9">
                  <c:v>549</c:v>
                </c:pt>
                <c:pt idx="10">
                  <c:v>499</c:v>
                </c:pt>
                <c:pt idx="11">
                  <c:v>526</c:v>
                </c:pt>
                <c:pt idx="12">
                  <c:v>489</c:v>
                </c:pt>
                <c:pt idx="13">
                  <c:v>664</c:v>
                </c:pt>
                <c:pt idx="14">
                  <c:v>666</c:v>
                </c:pt>
                <c:pt idx="15">
                  <c:v>771</c:v>
                </c:pt>
                <c:pt idx="16">
                  <c:v>758</c:v>
                </c:pt>
                <c:pt idx="17">
                  <c:v>818</c:v>
                </c:pt>
              </c:numCache>
            </c:numRef>
          </c:val>
        </c:ser>
        <c:ser>
          <c:idx val="3"/>
          <c:order val="3"/>
          <c:tx>
            <c:v>Financial &amp; Leasing</c:v>
          </c:tx>
          <c:spPr>
            <a:solidFill>
              <a:srgbClr val="FEB446"/>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'POPEMP-12'!$E$4:$E$21</c:f>
              <c:numCache>
                <c:formatCode>General</c:formatCode>
                <c:ptCount val="18"/>
                <c:pt idx="0">
                  <c:v>0</c:v>
                </c:pt>
                <c:pt idx="1">
                  <c:v>1423</c:v>
                </c:pt>
                <c:pt idx="2">
                  <c:v>1356</c:v>
                </c:pt>
                <c:pt idx="3">
                  <c:v>1395</c:v>
                </c:pt>
                <c:pt idx="4">
                  <c:v>1486</c:v>
                </c:pt>
                <c:pt idx="5">
                  <c:v>1511</c:v>
                </c:pt>
                <c:pt idx="6">
                  <c:v>1530</c:v>
                </c:pt>
                <c:pt idx="7">
                  <c:v>1516</c:v>
                </c:pt>
                <c:pt idx="8">
                  <c:v>1469</c:v>
                </c:pt>
                <c:pt idx="9">
                  <c:v>1343</c:v>
                </c:pt>
                <c:pt idx="10">
                  <c:v>1269</c:v>
                </c:pt>
                <c:pt idx="11">
                  <c:v>1356</c:v>
                </c:pt>
                <c:pt idx="12">
                  <c:v>1258</c:v>
                </c:pt>
                <c:pt idx="13">
                  <c:v>1594</c:v>
                </c:pt>
                <c:pt idx="14">
                  <c:v>1557</c:v>
                </c:pt>
                <c:pt idx="15">
                  <c:v>1573</c:v>
                </c:pt>
                <c:pt idx="16">
                  <c:v>1644</c:v>
                </c:pt>
                <c:pt idx="17">
                  <c:v>1638</c:v>
                </c:pt>
              </c:numCache>
            </c:numRef>
          </c:val>
        </c:ser>
        <c:ser>
          <c:idx val="4"/>
          <c:order val="4"/>
          <c:tx>
            <c:v>Government</c:v>
          </c:tx>
          <c:spPr>
            <a:solidFill>
              <a:srgbClr val="062F87"/>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'POPEMP-12'!$F$4:$F$21</c:f>
              <c:numCache>
                <c:formatCode>General</c:formatCode>
                <c:ptCount val="18"/>
                <c:pt idx="0">
                  <c:v>0</c:v>
                </c:pt>
                <c:pt idx="1">
                  <c:v>448</c:v>
                </c:pt>
                <c:pt idx="2">
                  <c:v>462</c:v>
                </c:pt>
                <c:pt idx="3">
                  <c:v>431</c:v>
                </c:pt>
                <c:pt idx="4">
                  <c:v>431</c:v>
                </c:pt>
                <c:pt idx="5">
                  <c:v>439</c:v>
                </c:pt>
                <c:pt idx="6">
                  <c:v>484</c:v>
                </c:pt>
                <c:pt idx="7">
                  <c:v>452</c:v>
                </c:pt>
                <c:pt idx="8">
                  <c:v>327</c:v>
                </c:pt>
                <c:pt idx="9">
                  <c:v>554</c:v>
                </c:pt>
                <c:pt idx="10">
                  <c:v>490</c:v>
                </c:pt>
                <c:pt idx="11">
                  <c:v>447</c:v>
                </c:pt>
                <c:pt idx="12">
                  <c:v>457</c:v>
                </c:pt>
                <c:pt idx="13">
                  <c:v>561</c:v>
                </c:pt>
                <c:pt idx="14">
                  <c:v>562</c:v>
                </c:pt>
                <c:pt idx="15">
                  <c:v>365</c:v>
                </c:pt>
                <c:pt idx="16">
                  <c:v>403</c:v>
                </c:pt>
                <c:pt idx="17">
                  <c:v>465</c:v>
                </c:pt>
              </c:numCache>
            </c:numRef>
          </c:val>
        </c:ser>
        <c:ser>
          <c:idx val="5"/>
          <c:order val="5"/>
          <c:tx>
            <c:v>Health &amp; Educational Services</c:v>
          </c:tx>
          <c:spPr>
            <a:solidFill>
              <a:srgbClr val="00773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'POPEMP-12'!$G$4:$G$21</c:f>
              <c:numCache>
                <c:formatCode>General</c:formatCode>
                <c:ptCount val="18"/>
                <c:pt idx="0">
                  <c:v>0</c:v>
                </c:pt>
                <c:pt idx="1">
                  <c:v>5592</c:v>
                </c:pt>
                <c:pt idx="2">
                  <c:v>5435</c:v>
                </c:pt>
                <c:pt idx="3">
                  <c:v>5055</c:v>
                </c:pt>
                <c:pt idx="4">
                  <c:v>5372</c:v>
                </c:pt>
                <c:pt idx="5">
                  <c:v>5694</c:v>
                </c:pt>
                <c:pt idx="6">
                  <c:v>5967</c:v>
                </c:pt>
                <c:pt idx="7">
                  <c:v>5282</c:v>
                </c:pt>
                <c:pt idx="8">
                  <c:v>5444</c:v>
                </c:pt>
                <c:pt idx="9">
                  <c:v>5761</c:v>
                </c:pt>
                <c:pt idx="10">
                  <c:v>5793</c:v>
                </c:pt>
                <c:pt idx="11">
                  <c:v>5656</c:v>
                </c:pt>
                <c:pt idx="12">
                  <c:v>6040</c:v>
                </c:pt>
                <c:pt idx="13">
                  <c:v>6546</c:v>
                </c:pt>
                <c:pt idx="14">
                  <c:v>6686</c:v>
                </c:pt>
                <c:pt idx="15">
                  <c:v>6542</c:v>
                </c:pt>
                <c:pt idx="16">
                  <c:v>6706</c:v>
                </c:pt>
                <c:pt idx="17">
                  <c:v>6924</c:v>
                </c:pt>
              </c:numCache>
            </c:numRef>
          </c:val>
        </c:ser>
        <c:ser>
          <c:idx val="6"/>
          <c:order val="6"/>
          <c:tx>
            <c:v>Information</c:v>
          </c:tx>
          <c:spPr>
            <a:solidFill>
              <a:srgbClr val="CD7820"/>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'POPEMP-12'!$H$4:$H$21</c:f>
              <c:numCache>
                <c:formatCode>General</c:formatCode>
                <c:ptCount val="18"/>
                <c:pt idx="0">
                  <c:v>0</c:v>
                </c:pt>
                <c:pt idx="1">
                  <c:v>1391</c:v>
                </c:pt>
                <c:pt idx="2">
                  <c:v>1152</c:v>
                </c:pt>
                <c:pt idx="3">
                  <c:v>1263</c:v>
                </c:pt>
                <c:pt idx="4">
                  <c:v>1455</c:v>
                </c:pt>
                <c:pt idx="5">
                  <c:v>1544</c:v>
                </c:pt>
                <c:pt idx="6">
                  <c:v>1648</c:v>
                </c:pt>
                <c:pt idx="7">
                  <c:v>1879</c:v>
                </c:pt>
                <c:pt idx="8">
                  <c:v>2145</c:v>
                </c:pt>
                <c:pt idx="9">
                  <c:v>1938</c:v>
                </c:pt>
                <c:pt idx="10">
                  <c:v>1578</c:v>
                </c:pt>
                <c:pt idx="11">
                  <c:v>1787</c:v>
                </c:pt>
                <c:pt idx="12">
                  <c:v>2825</c:v>
                </c:pt>
                <c:pt idx="13">
                  <c:v>3249</c:v>
                </c:pt>
                <c:pt idx="14">
                  <c:v>3556</c:v>
                </c:pt>
                <c:pt idx="15">
                  <c:v>3725</c:v>
                </c:pt>
                <c:pt idx="16">
                  <c:v>3958</c:v>
                </c:pt>
                <c:pt idx="17">
                  <c:v>4423</c:v>
                </c:pt>
              </c:numCache>
            </c:numRef>
          </c:val>
        </c:ser>
        <c:ser>
          <c:idx val="7"/>
          <c:order val="7"/>
          <c:tx>
            <c:v>Manufacturing &amp; Wholesale</c:v>
          </c:tx>
          <c:spPr>
            <a:solidFill>
              <a:srgbClr val="6335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'POPEMP-12'!$I$4:$I$21</c:f>
              <c:numCache>
                <c:formatCode>General</c:formatCode>
                <c:ptCount val="18"/>
                <c:pt idx="0">
                  <c:v>0</c:v>
                </c:pt>
                <c:pt idx="1">
                  <c:v>4007</c:v>
                </c:pt>
                <c:pt idx="2">
                  <c:v>3602</c:v>
                </c:pt>
                <c:pt idx="3">
                  <c:v>3568</c:v>
                </c:pt>
                <c:pt idx="4">
                  <c:v>3824</c:v>
                </c:pt>
                <c:pt idx="5">
                  <c:v>3834</c:v>
                </c:pt>
                <c:pt idx="6">
                  <c:v>3941</c:v>
                </c:pt>
                <c:pt idx="7">
                  <c:v>3302</c:v>
                </c:pt>
                <c:pt idx="8">
                  <c:v>3941</c:v>
                </c:pt>
                <c:pt idx="9">
                  <c:v>3621</c:v>
                </c:pt>
                <c:pt idx="10">
                  <c:v>3829</c:v>
                </c:pt>
                <c:pt idx="11">
                  <c:v>3598</c:v>
                </c:pt>
                <c:pt idx="12">
                  <c:v>3595</c:v>
                </c:pt>
                <c:pt idx="13">
                  <c:v>3725</c:v>
                </c:pt>
                <c:pt idx="14">
                  <c:v>3905</c:v>
                </c:pt>
                <c:pt idx="15">
                  <c:v>3770</c:v>
                </c:pt>
                <c:pt idx="16">
                  <c:v>3750</c:v>
                </c:pt>
                <c:pt idx="17">
                  <c:v>3628</c:v>
                </c:pt>
              </c:numCache>
            </c:numRef>
          </c:val>
        </c:ser>
        <c:ser>
          <c:idx val="8"/>
          <c:order val="8"/>
          <c:tx>
            <c:v>Professional &amp; Managerial Services</c:v>
          </c:tx>
          <c:spPr>
            <a:solidFill>
              <a:srgbClr val="1111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'POPEMP-12'!$J$4:$J$21</c:f>
              <c:numCache>
                <c:formatCode>General</c:formatCode>
                <c:ptCount val="18"/>
                <c:pt idx="0">
                  <c:v>0</c:v>
                </c:pt>
                <c:pt idx="1">
                  <c:v>6171</c:v>
                </c:pt>
                <c:pt idx="2">
                  <c:v>5905</c:v>
                </c:pt>
                <c:pt idx="3">
                  <c:v>5753</c:v>
                </c:pt>
                <c:pt idx="4">
                  <c:v>5514</c:v>
                </c:pt>
                <c:pt idx="5">
                  <c:v>5771</c:v>
                </c:pt>
                <c:pt idx="6">
                  <c:v>6143</c:v>
                </c:pt>
                <c:pt idx="7">
                  <c:v>5948</c:v>
                </c:pt>
                <c:pt idx="8">
                  <c:v>6399</c:v>
                </c:pt>
                <c:pt idx="9">
                  <c:v>5909</c:v>
                </c:pt>
                <c:pt idx="10">
                  <c:v>6305</c:v>
                </c:pt>
                <c:pt idx="11">
                  <c:v>6617</c:v>
                </c:pt>
                <c:pt idx="12">
                  <c:v>6719</c:v>
                </c:pt>
                <c:pt idx="13">
                  <c:v>7342</c:v>
                </c:pt>
                <c:pt idx="14">
                  <c:v>8179</c:v>
                </c:pt>
                <c:pt idx="15">
                  <c:v>8033</c:v>
                </c:pt>
                <c:pt idx="16">
                  <c:v>7823</c:v>
                </c:pt>
                <c:pt idx="17">
                  <c:v>7941</c:v>
                </c:pt>
              </c:numCache>
            </c:numRef>
          </c:val>
        </c:ser>
        <c:ser>
          <c:idx val="9"/>
          <c:order val="9"/>
          <c:tx>
            <c:v>Retail</c:v>
          </c:tx>
          <c:spPr>
            <a:solidFill>
              <a:srgbClr val="65ADC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'POPEMP-12'!$K$4:$K$21</c:f>
              <c:numCache>
                <c:formatCode>General</c:formatCode>
                <c:ptCount val="18"/>
                <c:pt idx="0">
                  <c:v>0</c:v>
                </c:pt>
                <c:pt idx="1">
                  <c:v>1615</c:v>
                </c:pt>
                <c:pt idx="2">
                  <c:v>1506</c:v>
                </c:pt>
                <c:pt idx="3">
                  <c:v>1618</c:v>
                </c:pt>
                <c:pt idx="4">
                  <c:v>1614</c:v>
                </c:pt>
                <c:pt idx="5">
                  <c:v>1579</c:v>
                </c:pt>
                <c:pt idx="6">
                  <c:v>1688</c:v>
                </c:pt>
                <c:pt idx="7">
                  <c:v>1584</c:v>
                </c:pt>
                <c:pt idx="8">
                  <c:v>1460</c:v>
                </c:pt>
                <c:pt idx="9">
                  <c:v>1442</c:v>
                </c:pt>
                <c:pt idx="10">
                  <c:v>1112</c:v>
                </c:pt>
                <c:pt idx="11">
                  <c:v>1101</c:v>
                </c:pt>
                <c:pt idx="12">
                  <c:v>1106</c:v>
                </c:pt>
                <c:pt idx="13">
                  <c:v>1538</c:v>
                </c:pt>
                <c:pt idx="14">
                  <c:v>1554</c:v>
                </c:pt>
                <c:pt idx="15">
                  <c:v>1504</c:v>
                </c:pt>
                <c:pt idx="16">
                  <c:v>1494</c:v>
                </c:pt>
                <c:pt idx="17">
                  <c:v>1525</c:v>
                </c:pt>
              </c:numCache>
            </c:numRef>
          </c:val>
        </c:ser>
        <c:ser>
          <c:idx val="10"/>
          <c:order val="10"/>
          <c:tx>
            <c:v>Transportation &amp; Utilities</c:v>
          </c:tx>
          <c:spPr>
            <a:solidFill>
              <a:srgbClr val="233B43"/>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'POPEMP-12'!$L$4:$L$21</c:f>
              <c:numCache>
                <c:formatCode>General</c:formatCode>
                <c:ptCount val="18"/>
                <c:pt idx="0">
                  <c:v>0</c:v>
                </c:pt>
                <c:pt idx="1">
                  <c:v>425</c:v>
                </c:pt>
                <c:pt idx="2">
                  <c:v>423</c:v>
                </c:pt>
                <c:pt idx="3">
                  <c:v>436</c:v>
                </c:pt>
                <c:pt idx="4">
                  <c:v>429</c:v>
                </c:pt>
                <c:pt idx="5">
                  <c:v>416</c:v>
                </c:pt>
                <c:pt idx="6">
                  <c:v>408</c:v>
                </c:pt>
                <c:pt idx="7">
                  <c:v>393</c:v>
                </c:pt>
                <c:pt idx="8">
                  <c:v>392</c:v>
                </c:pt>
                <c:pt idx="9">
                  <c:v>412</c:v>
                </c:pt>
                <c:pt idx="10">
                  <c:v>307</c:v>
                </c:pt>
                <c:pt idx="11">
                  <c:v>295</c:v>
                </c:pt>
                <c:pt idx="12">
                  <c:v>299</c:v>
                </c:pt>
                <c:pt idx="13">
                  <c:v>415</c:v>
                </c:pt>
                <c:pt idx="14">
                  <c:v>422</c:v>
                </c:pt>
                <c:pt idx="15">
                  <c:v>438</c:v>
                </c:pt>
                <c:pt idx="16">
                  <c:v>441</c:v>
                </c:pt>
                <c:pt idx="17">
                  <c:v>476</c:v>
                </c:pt>
              </c:numCache>
            </c:numRef>
          </c:val>
        </c:ser>
        <c:overlap val="100"/>
        <c:axId val="50120001"/>
        <c:axId val="50120002"/>
      </c:barChart>
      <c:catAx>
        <c:axId val="501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20002"/>
        <c:crosses val="autoZero"/>
        <c:auto val="1"/>
        <c:lblAlgn val="ctr"/>
        <c:lblOffset val="100"/>
      </c:catAx>
      <c:valAx>
        <c:axId val="501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Palo Alto</c:v>
          </c:tx>
          <c:spPr>
            <a:ln w="41275">
              <a:solidFill>
                <a:srgbClr val="1174A9"/>
              </a:solidFill>
            </a:ln>
          </c:spPr>
          <c:marker>
            <c:symbol val="circle"/>
            <c:size val="8"/>
            <c:spPr>
              <a:solidFill>
                <a:srgbClr val="FFFFFF"/>
              </a:solidFill>
              <a:ln>
                <a:solidFill>
                  <a:srgbClr val="1174A9"/>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'POPEMP-13'!$B$4:$B$21</c:f>
              <c:numCache>
                <c:formatCode>General</c:formatCode>
                <c:ptCount val="18"/>
                <c:pt idx="0">
                  <c:v>0</c:v>
                </c:pt>
                <c:pt idx="1">
                  <c:v>2.783520628078818</c:v>
                </c:pt>
                <c:pt idx="2">
                  <c:v>2.639756078852497</c:v>
                </c:pt>
                <c:pt idx="3">
                  <c:v>2.577573023398073</c:v>
                </c:pt>
                <c:pt idx="4">
                  <c:v>2.586983447809931</c:v>
                </c:pt>
                <c:pt idx="5">
                  <c:v>2.584040178571429</c:v>
                </c:pt>
                <c:pt idx="6">
                  <c:v>2.637818127697574</c:v>
                </c:pt>
                <c:pt idx="7">
                  <c:v>3.288704011832132</c:v>
                </c:pt>
                <c:pt idx="8">
                  <c:v>3.109285427392559</c:v>
                </c:pt>
                <c:pt idx="9">
                  <c:v>3.38561129354924</c:v>
                </c:pt>
                <c:pt idx="10">
                  <c:v>3.456824092570955</c:v>
                </c:pt>
                <c:pt idx="11">
                  <c:v>3.509246408342399</c:v>
                </c:pt>
                <c:pt idx="12">
                  <c:v>3.859607198864909</c:v>
                </c:pt>
                <c:pt idx="13">
                  <c:v>3.887264203594151</c:v>
                </c:pt>
                <c:pt idx="14">
                  <c:v>4.146809377430466</c:v>
                </c:pt>
                <c:pt idx="15">
                  <c:v>4.081065218986135</c:v>
                </c:pt>
                <c:pt idx="16">
                  <c:v>3.716413019733489</c:v>
                </c:pt>
                <c:pt idx="17">
                  <c:v>3.998765925011796</c:v>
                </c:pt>
              </c:numCache>
            </c:numRef>
          </c:val>
        </c:ser>
        <c:ser>
          <c:idx val="1"/>
          <c:order val="1"/>
          <c:tx>
            <c:v>Santa Clara County</c:v>
          </c:tx>
          <c:spPr>
            <a:ln w="41275">
              <a:solidFill>
                <a:srgbClr val="71A84F"/>
              </a:solidFill>
            </a:ln>
          </c:spPr>
          <c:marker>
            <c:symbol val="circle"/>
            <c:size val="8"/>
            <c:spPr>
              <a:solidFill>
                <a:srgbClr val="FFFFFF"/>
              </a:solidFill>
              <a:ln>
                <a:solidFill>
                  <a:srgbClr val="71A84F"/>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'POPEMP-13'!$C$4:$C$21</c:f>
              <c:numCache>
                <c:formatCode>General</c:formatCode>
                <c:ptCount val="18"/>
                <c:pt idx="0">
                  <c:v>0</c:v>
                </c:pt>
                <c:pt idx="1">
                  <c:v>1.496534575348927</c:v>
                </c:pt>
                <c:pt idx="2">
                  <c:v>1.395029758940561</c:v>
                </c:pt>
                <c:pt idx="3">
                  <c:v>1.366544363135876</c:v>
                </c:pt>
                <c:pt idx="4">
                  <c:v>1.384721608670581</c:v>
                </c:pt>
                <c:pt idx="5">
                  <c:v>1.409670181211398</c:v>
                </c:pt>
                <c:pt idx="6">
                  <c:v>1.435805169414656</c:v>
                </c:pt>
                <c:pt idx="7">
                  <c:v>1.42413135373934</c:v>
                </c:pt>
                <c:pt idx="8">
                  <c:v>1.370845626713386</c:v>
                </c:pt>
                <c:pt idx="9">
                  <c:v>1.411534845846767</c:v>
                </c:pt>
                <c:pt idx="10">
                  <c:v>1.430235766219563</c:v>
                </c:pt>
                <c:pt idx="11">
                  <c:v>1.455796849131475</c:v>
                </c:pt>
                <c:pt idx="12">
                  <c:v>1.537875543846001</c:v>
                </c:pt>
                <c:pt idx="13">
                  <c:v>1.58253723843947</c:v>
                </c:pt>
                <c:pt idx="14">
                  <c:v>1.613562755307266</c:v>
                </c:pt>
                <c:pt idx="15">
                  <c:v>1.655231582693579</c:v>
                </c:pt>
                <c:pt idx="16">
                  <c:v>1.673009921987427</c:v>
                </c:pt>
                <c:pt idx="17">
                  <c:v>1.712202437735165</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'POPEMP-13'!$D$4:$D$21</c:f>
              <c:numCache>
                <c:formatCode>General</c:formatCode>
                <c:ptCount val="18"/>
                <c:pt idx="0">
                  <c:v>0</c:v>
                </c:pt>
                <c:pt idx="1">
                  <c:v>1.276039231020916</c:v>
                </c:pt>
                <c:pt idx="2">
                  <c:v>1.217682826324034</c:v>
                </c:pt>
                <c:pt idx="3">
                  <c:v>1.196688257147092</c:v>
                </c:pt>
                <c:pt idx="4">
                  <c:v>1.19956976330377</c:v>
                </c:pt>
                <c:pt idx="5">
                  <c:v>1.206796500349742</c:v>
                </c:pt>
                <c:pt idx="6">
                  <c:v>1.224940365109084</c:v>
                </c:pt>
                <c:pt idx="7">
                  <c:v>1.226976769192383</c:v>
                </c:pt>
                <c:pt idx="8">
                  <c:v>1.174240758781962</c:v>
                </c:pt>
                <c:pt idx="9">
                  <c:v>1.212326880221986</c:v>
                </c:pt>
                <c:pt idx="10">
                  <c:v>1.239101327453952</c:v>
                </c:pt>
                <c:pt idx="11">
                  <c:v>1.257913036314456</c:v>
                </c:pt>
                <c:pt idx="12">
                  <c:v>1.307381497002989</c:v>
                </c:pt>
                <c:pt idx="13">
                  <c:v>1.345419749397037</c:v>
                </c:pt>
                <c:pt idx="14">
                  <c:v>1.398581400197076</c:v>
                </c:pt>
                <c:pt idx="15">
                  <c:v>1.426328979903639</c:v>
                </c:pt>
                <c:pt idx="16">
                  <c:v>1.436357129441898</c:v>
                </c:pt>
                <c:pt idx="17">
                  <c:v>1.47278936566835</c:v>
                </c:pt>
              </c:numCache>
            </c:numRef>
          </c:val>
        </c:ser>
        <c:marker val="1"/>
        <c:axId val="50130001"/>
        <c:axId val="50130002"/>
      </c:lineChart>
      <c:catAx>
        <c:axId val="5013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30002"/>
        <c:crosses val="autoZero"/>
        <c:auto val="1"/>
        <c:lblAlgn val="ctr"/>
        <c:lblOffset val="100"/>
      </c:catAx>
      <c:valAx>
        <c:axId val="50130002"/>
        <c:scaling>
          <c:orientation val="minMax"/>
          <c:min val="1.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Wages Less Than $1,250/Mo</c:v>
          </c:tx>
          <c:spPr>
            <a:ln w="41275">
              <a:solidFill>
                <a:srgbClr val="1174A9"/>
              </a:solidFill>
            </a:ln>
          </c:spPr>
          <c:marker>
            <c:symbol val="circle"/>
            <c:size val="8"/>
            <c:spPr>
              <a:solidFill>
                <a:srgbClr val="FFFFFF"/>
              </a:solidFill>
              <a:ln>
                <a:solidFill>
                  <a:srgbClr val="1174A9"/>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'POPEMP-14'!$B$4:$B$21</c:f>
              <c:numCache>
                <c:formatCode>General</c:formatCode>
                <c:ptCount val="18"/>
                <c:pt idx="0">
                  <c:v>0</c:v>
                </c:pt>
                <c:pt idx="1">
                  <c:v>2.308786078098472</c:v>
                </c:pt>
                <c:pt idx="2">
                  <c:v>2.480679702048417</c:v>
                </c:pt>
                <c:pt idx="3">
                  <c:v>2.372866127583109</c:v>
                </c:pt>
                <c:pt idx="4">
                  <c:v>2.395837995077199</c:v>
                </c:pt>
                <c:pt idx="5">
                  <c:v>2.215609330717244</c:v>
                </c:pt>
                <c:pt idx="6">
                  <c:v>2.221313390979201</c:v>
                </c:pt>
                <c:pt idx="7">
                  <c:v>2.810215193155302</c:v>
                </c:pt>
                <c:pt idx="8">
                  <c:v>2.868725868725869</c:v>
                </c:pt>
                <c:pt idx="9">
                  <c:v>2.794513321023476</c:v>
                </c:pt>
                <c:pt idx="10">
                  <c:v>3.087274946597498</c:v>
                </c:pt>
                <c:pt idx="11">
                  <c:v>3.219685282320272</c:v>
                </c:pt>
                <c:pt idx="12">
                  <c:v>3.489987484355444</c:v>
                </c:pt>
                <c:pt idx="13">
                  <c:v>2.856505771248688</c:v>
                </c:pt>
                <c:pt idx="14">
                  <c:v>2.704182509505703</c:v>
                </c:pt>
                <c:pt idx="15">
                  <c:v>2.680238589211618</c:v>
                </c:pt>
                <c:pt idx="16">
                  <c:v>2.690850027070926</c:v>
                </c:pt>
                <c:pt idx="17">
                  <c:v>2.517775995723069</c:v>
                </c:pt>
              </c:numCache>
            </c:numRef>
          </c:val>
        </c:ser>
        <c:ser>
          <c:idx val="1"/>
          <c:order val="1"/>
          <c:tx>
            <c:v>Wages $1,250-$3,333/Mo</c:v>
          </c:tx>
          <c:spPr>
            <a:ln w="41275">
              <a:solidFill>
                <a:srgbClr val="71A84F"/>
              </a:solidFill>
            </a:ln>
          </c:spPr>
          <c:marker>
            <c:symbol val="circle"/>
            <c:size val="8"/>
            <c:spPr>
              <a:solidFill>
                <a:srgbClr val="FFFFFF"/>
              </a:solidFill>
              <a:ln>
                <a:solidFill>
                  <a:srgbClr val="71A84F"/>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'POPEMP-14'!$C$4:$C$21</c:f>
              <c:numCache>
                <c:formatCode>General</c:formatCode>
                <c:ptCount val="18"/>
                <c:pt idx="0">
                  <c:v>0</c:v>
                </c:pt>
                <c:pt idx="1">
                  <c:v>3.658155403918116</c:v>
                </c:pt>
                <c:pt idx="2">
                  <c:v>3.43985207744181</c:v>
                </c:pt>
                <c:pt idx="3">
                  <c:v>3.229076790336497</c:v>
                </c:pt>
                <c:pt idx="4">
                  <c:v>3.365645866912272</c:v>
                </c:pt>
                <c:pt idx="5">
                  <c:v>3.291259982253771</c:v>
                </c:pt>
                <c:pt idx="6">
                  <c:v>3.152098658589355</c:v>
                </c:pt>
                <c:pt idx="7">
                  <c:v>4.173123486682809</c:v>
                </c:pt>
                <c:pt idx="8">
                  <c:v>4.008409596834034</c:v>
                </c:pt>
                <c:pt idx="9">
                  <c:v>4.010024449877751</c:v>
                </c:pt>
                <c:pt idx="10">
                  <c:v>4.532794249775382</c:v>
                </c:pt>
                <c:pt idx="11">
                  <c:v>4.555796652200868</c:v>
                </c:pt>
                <c:pt idx="12">
                  <c:v>4.747279322853688</c:v>
                </c:pt>
                <c:pt idx="13">
                  <c:v>3.75370775589594</c:v>
                </c:pt>
                <c:pt idx="14">
                  <c:v>3.788084281908453</c:v>
                </c:pt>
                <c:pt idx="15">
                  <c:v>3.486355952668438</c:v>
                </c:pt>
                <c:pt idx="16">
                  <c:v>3.514075576971849</c:v>
                </c:pt>
                <c:pt idx="17">
                  <c:v>3.364091022755689</c:v>
                </c:pt>
              </c:numCache>
            </c:numRef>
          </c:val>
        </c:ser>
        <c:ser>
          <c:idx val="2"/>
          <c:order val="2"/>
          <c:tx>
            <c:v>Wages More than $3,333/Mo</c:v>
          </c:tx>
          <c:spPr>
            <a:ln w="41275">
              <a:solidFill>
                <a:srgbClr val="009192"/>
              </a:solidFill>
            </a:ln>
          </c:spPr>
          <c:marker>
            <c:symbol val="circle"/>
            <c:size val="8"/>
            <c:spPr>
              <a:solidFill>
                <a:srgbClr val="FFFFFF"/>
              </a:solidFill>
              <a:ln>
                <a:solidFill>
                  <a:srgbClr val="009192"/>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'POPEMP-14'!$D$4:$D$21</c:f>
              <c:numCache>
                <c:formatCode>General</c:formatCode>
                <c:ptCount val="18"/>
                <c:pt idx="0">
                  <c:v>0</c:v>
                </c:pt>
                <c:pt idx="1">
                  <c:v>2.942114589486119</c:v>
                </c:pt>
                <c:pt idx="2">
                  <c:v>2.953905160390516</c:v>
                </c:pt>
                <c:pt idx="3">
                  <c:v>2.980714489040706</c:v>
                </c:pt>
                <c:pt idx="4">
                  <c:v>2.919579483058792</c:v>
                </c:pt>
                <c:pt idx="5">
                  <c:v>2.856711430958041</c:v>
                </c:pt>
                <c:pt idx="6">
                  <c:v>2.794056215313003</c:v>
                </c:pt>
                <c:pt idx="7">
                  <c:v>3.816238244514107</c:v>
                </c:pt>
                <c:pt idx="8">
                  <c:v>3.389647985178323</c:v>
                </c:pt>
                <c:pt idx="9">
                  <c:v>3.800230316988908</c:v>
                </c:pt>
                <c:pt idx="10">
                  <c:v>3.902125410991076</c:v>
                </c:pt>
                <c:pt idx="11">
                  <c:v>3.932693413035981</c:v>
                </c:pt>
                <c:pt idx="12">
                  <c:v>4.109905457670821</c:v>
                </c:pt>
                <c:pt idx="13">
                  <c:v>3.777004494707844</c:v>
                </c:pt>
                <c:pt idx="14">
                  <c:v>3.867398076662603</c:v>
                </c:pt>
                <c:pt idx="15">
                  <c:v>3.940136674259681</c:v>
                </c:pt>
                <c:pt idx="16">
                  <c:v>3.472584508916689</c:v>
                </c:pt>
                <c:pt idx="17">
                  <c:v>3.732119191141892</c:v>
                </c:pt>
              </c:numCache>
            </c:numRef>
          </c:val>
        </c:ser>
        <c:marker val="1"/>
        <c:axId val="50140001"/>
        <c:axId val="50140002"/>
      </c:lineChart>
      <c:catAx>
        <c:axId val="5014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40002"/>
        <c:crosses val="autoZero"/>
        <c:auto val="1"/>
        <c:lblAlgn val="ctr"/>
        <c:lblOffset val="100"/>
      </c:catAx>
      <c:valAx>
        <c:axId val="50140002"/>
        <c:scaling>
          <c:orientation val="minMax"/>
          <c:min val="1.9"/>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Palo Alto</c:v>
          </c:tx>
          <c:spPr>
            <a:ln w="41275">
              <a:solidFill>
                <a:srgbClr val="1174A9"/>
              </a:solidFill>
            </a:ln>
          </c:spPr>
          <c:marker>
            <c:symbol val="circle"/>
            <c:size val="8"/>
            <c:spPr>
              <a:solidFill>
                <a:srgbClr val="FFFFFF"/>
              </a:solidFill>
              <a:ln>
                <a:solidFill>
                  <a:srgbClr val="1174A9"/>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'POPEMP-15'!$B$4:$B$49</c:f>
              <c:numCache>
                <c:formatCode>General</c:formatCode>
                <c:ptCount val="46"/>
                <c:pt idx="0">
                  <c:v>0</c:v>
                </c:pt>
                <c:pt idx="1">
                  <c:v>0.08</c:v>
                </c:pt>
                <c:pt idx="2">
                  <c:v>0.075</c:v>
                </c:pt>
                <c:pt idx="3">
                  <c:v>0.076</c:v>
                </c:pt>
                <c:pt idx="4">
                  <c:v>0.07099999999999999</c:v>
                </c:pt>
                <c:pt idx="5">
                  <c:v>0.07099999999999999</c:v>
                </c:pt>
                <c:pt idx="6">
                  <c:v>0.065</c:v>
                </c:pt>
                <c:pt idx="7">
                  <c:v>0.068</c:v>
                </c:pt>
                <c:pt idx="8">
                  <c:v>0.064</c:v>
                </c:pt>
                <c:pt idx="9">
                  <c:v>0.061</c:v>
                </c:pt>
                <c:pt idx="10">
                  <c:v>0.055</c:v>
                </c:pt>
                <c:pt idx="11">
                  <c:v>0.059</c:v>
                </c:pt>
                <c:pt idx="12">
                  <c:v>0.052</c:v>
                </c:pt>
                <c:pt idx="13">
                  <c:v>0.052</c:v>
                </c:pt>
                <c:pt idx="14">
                  <c:v>0.044</c:v>
                </c:pt>
                <c:pt idx="15">
                  <c:v>0.048</c:v>
                </c:pt>
                <c:pt idx="16">
                  <c:v>0.043</c:v>
                </c:pt>
                <c:pt idx="17">
                  <c:v>0.04</c:v>
                </c:pt>
                <c:pt idx="18">
                  <c:v>0.034</c:v>
                </c:pt>
                <c:pt idx="19">
                  <c:v>0.039</c:v>
                </c:pt>
                <c:pt idx="20">
                  <c:v>0.033</c:v>
                </c:pt>
                <c:pt idx="21">
                  <c:v>0.033</c:v>
                </c:pt>
                <c:pt idx="22">
                  <c:v>0.028</c:v>
                </c:pt>
                <c:pt idx="23">
                  <c:v>0.03</c:v>
                </c:pt>
                <c:pt idx="24">
                  <c:v>0.027</c:v>
                </c:pt>
                <c:pt idx="25">
                  <c:v>0.03</c:v>
                </c:pt>
                <c:pt idx="26">
                  <c:v>0.031</c:v>
                </c:pt>
                <c:pt idx="27">
                  <c:v>0.034</c:v>
                </c:pt>
                <c:pt idx="28">
                  <c:v>0.031</c:v>
                </c:pt>
                <c:pt idx="29">
                  <c:v>0.031</c:v>
                </c:pt>
                <c:pt idx="30">
                  <c:v>0.027</c:v>
                </c:pt>
                <c:pt idx="31">
                  <c:v>0.029</c:v>
                </c:pt>
                <c:pt idx="32">
                  <c:v>0.024</c:v>
                </c:pt>
                <c:pt idx="33">
                  <c:v>0.025</c:v>
                </c:pt>
                <c:pt idx="34">
                  <c:v>0.021</c:v>
                </c:pt>
                <c:pt idx="35">
                  <c:v>0.023</c:v>
                </c:pt>
                <c:pt idx="36">
                  <c:v>0.022</c:v>
                </c:pt>
                <c:pt idx="37">
                  <c:v>0.024</c:v>
                </c:pt>
                <c:pt idx="38">
                  <c:v>0.018</c:v>
                </c:pt>
                <c:pt idx="39">
                  <c:v>0.022</c:v>
                </c:pt>
                <c:pt idx="40">
                  <c:v>0.02</c:v>
                </c:pt>
                <c:pt idx="41">
                  <c:v>0.022</c:v>
                </c:pt>
                <c:pt idx="42">
                  <c:v>0.058</c:v>
                </c:pt>
                <c:pt idx="43">
                  <c:v>0.052</c:v>
                </c:pt>
                <c:pt idx="44">
                  <c:v>0.038</c:v>
                </c:pt>
                <c:pt idx="45">
                  <c:v>0.035</c:v>
                </c:pt>
              </c:numCache>
            </c:numRef>
          </c:val>
        </c:ser>
        <c:ser>
          <c:idx val="1"/>
          <c:order val="1"/>
          <c:tx>
            <c:v>Santa Clara County</c:v>
          </c:tx>
          <c:spPr>
            <a:ln w="41275">
              <a:solidFill>
                <a:srgbClr val="71A84F"/>
              </a:solidFill>
            </a:ln>
          </c:spPr>
          <c:marker>
            <c:symbol val="circle"/>
            <c:size val="8"/>
            <c:spPr>
              <a:solidFill>
                <a:srgbClr val="FFFFFF"/>
              </a:solidFill>
              <a:ln>
                <a:solidFill>
                  <a:srgbClr val="71A84F"/>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'POPEMP-15'!$C$4:$C$49</c:f>
              <c:numCache>
                <c:formatCode>General</c:formatCode>
                <c:ptCount val="46"/>
                <c:pt idx="0">
                  <c:v>0</c:v>
                </c:pt>
                <c:pt idx="1">
                  <c:v>0.1156239393596561</c:v>
                </c:pt>
                <c:pt idx="2">
                  <c:v>0.1086319585305387</c:v>
                </c:pt>
                <c:pt idx="3">
                  <c:v>0.1091786355475763</c:v>
                </c:pt>
                <c:pt idx="4">
                  <c:v>0.1021553659631792</c:v>
                </c:pt>
                <c:pt idx="5">
                  <c:v>0.1028352835283528</c:v>
                </c:pt>
                <c:pt idx="6">
                  <c:v>0.09449881876476544</c:v>
                </c:pt>
                <c:pt idx="7">
                  <c:v>0.09917722926395375</c:v>
                </c:pt>
                <c:pt idx="8">
                  <c:v>0.09226713532513181</c:v>
                </c:pt>
                <c:pt idx="9">
                  <c:v>0.08891097857300641</c:v>
                </c:pt>
                <c:pt idx="10">
                  <c:v>0.07973568281938326</c:v>
                </c:pt>
                <c:pt idx="11">
                  <c:v>0.08605889383896556</c:v>
                </c:pt>
                <c:pt idx="12">
                  <c:v>0.07531290461804056</c:v>
                </c:pt>
                <c:pt idx="13">
                  <c:v>0.07628219000216403</c:v>
                </c:pt>
                <c:pt idx="14">
                  <c:v>0.06440751602041925</c:v>
                </c:pt>
                <c:pt idx="15">
                  <c:v>0.06944295374047441</c:v>
                </c:pt>
                <c:pt idx="16">
                  <c:v>0.06299127813072036</c:v>
                </c:pt>
                <c:pt idx="17">
                  <c:v>0.05845824411134903</c:v>
                </c:pt>
                <c:pt idx="18">
                  <c:v>0.05021413276231263</c:v>
                </c:pt>
                <c:pt idx="19">
                  <c:v>0.05686356947656086</c:v>
                </c:pt>
                <c:pt idx="20">
                  <c:v>0.04870671672924489</c:v>
                </c:pt>
                <c:pt idx="21">
                  <c:v>0.04815893488662367</c:v>
                </c:pt>
                <c:pt idx="22">
                  <c:v>0.04111295681063123</c:v>
                </c:pt>
                <c:pt idx="23">
                  <c:v>0.04461727384363488</c:v>
                </c:pt>
                <c:pt idx="24">
                  <c:v>0.03966874552704223</c:v>
                </c:pt>
                <c:pt idx="25">
                  <c:v>0.03862266271584755</c:v>
                </c:pt>
                <c:pt idx="26">
                  <c:v>0.03698784101358946</c:v>
                </c:pt>
                <c:pt idx="27">
                  <c:v>0.04036641836118381</c:v>
                </c:pt>
                <c:pt idx="28">
                  <c:v>0.03774157644439947</c:v>
                </c:pt>
                <c:pt idx="29">
                  <c:v>0.03781004234724743</c:v>
                </c:pt>
                <c:pt idx="30">
                  <c:v>0.0313352875770747</c:v>
                </c:pt>
                <c:pt idx="31">
                  <c:v>0.03500942179906773</c:v>
                </c:pt>
                <c:pt idx="32">
                  <c:v>0.02885292047853624</c:v>
                </c:pt>
                <c:pt idx="33">
                  <c:v>0.0297979797979798</c:v>
                </c:pt>
                <c:pt idx="34">
                  <c:v>0.02488163594237937</c:v>
                </c:pt>
                <c:pt idx="35">
                  <c:v>0.02783260955388867</c:v>
                </c:pt>
                <c:pt idx="36">
                  <c:v>0.02535799522673031</c:v>
                </c:pt>
                <c:pt idx="37">
                  <c:v>0.02915132822604716</c:v>
                </c:pt>
                <c:pt idx="38">
                  <c:v>0.02238506324031319</c:v>
                </c:pt>
                <c:pt idx="39">
                  <c:v>0.02730409068506653</c:v>
                </c:pt>
                <c:pt idx="40">
                  <c:v>0.02440952663306651</c:v>
                </c:pt>
                <c:pt idx="41">
                  <c:v>0.0264513572419259</c:v>
                </c:pt>
                <c:pt idx="42">
                  <c:v>0.1217597851905401</c:v>
                </c:pt>
                <c:pt idx="43">
                  <c:v>0.09352959214964734</c:v>
                </c:pt>
                <c:pt idx="44">
                  <c:v>0.06440747167500255</c:v>
                </c:pt>
                <c:pt idx="45">
                  <c:v>0.05685584092792047</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'POPEMP-15'!$D$4:$D$49</c:f>
              <c:numCache>
                <c:formatCode>General</c:formatCode>
                <c:ptCount val="46"/>
                <c:pt idx="0">
                  <c:v>0</c:v>
                </c:pt>
                <c:pt idx="1">
                  <c:v>0.1112332938589071</c:v>
                </c:pt>
                <c:pt idx="2">
                  <c:v>0.1046485515382888</c:v>
                </c:pt>
                <c:pt idx="3">
                  <c:v>0.1069315771849537</c:v>
                </c:pt>
                <c:pt idx="4">
                  <c:v>0.1008132361189007</c:v>
                </c:pt>
                <c:pt idx="5">
                  <c:v>0.1033821871476888</c:v>
                </c:pt>
                <c:pt idx="6">
                  <c:v>0.09477326431866771</c:v>
                </c:pt>
                <c:pt idx="7">
                  <c:v>0.09972560215083566</c:v>
                </c:pt>
                <c:pt idx="8">
                  <c:v>0.09256098232476186</c:v>
                </c:pt>
                <c:pt idx="9">
                  <c:v>0.09024559456084362</c:v>
                </c:pt>
                <c:pt idx="10">
                  <c:v>0.0812999143338768</c:v>
                </c:pt>
                <c:pt idx="11">
                  <c:v>0.08724322270766058</c:v>
                </c:pt>
                <c:pt idx="12">
                  <c:v>0.07621290881524799</c:v>
                </c:pt>
                <c:pt idx="13">
                  <c:v>0.07833563891827379</c:v>
                </c:pt>
                <c:pt idx="14">
                  <c:v>0.0655688622754491</c:v>
                </c:pt>
                <c:pt idx="15">
                  <c:v>0.07085833690527218</c:v>
                </c:pt>
                <c:pt idx="16">
                  <c:v>0.06453180689059293</c:v>
                </c:pt>
                <c:pt idx="17">
                  <c:v>0.06122448979591837</c:v>
                </c:pt>
                <c:pt idx="18">
                  <c:v>0.05209178979271527</c:v>
                </c:pt>
                <c:pt idx="19">
                  <c:v>0.0584305408271474</c:v>
                </c:pt>
                <c:pt idx="20">
                  <c:v>0.05022336179323835</c:v>
                </c:pt>
                <c:pt idx="21">
                  <c:v>0.05054869320892753</c:v>
                </c:pt>
                <c:pt idx="22">
                  <c:v>0.04309319233311302</c:v>
                </c:pt>
                <c:pt idx="23">
                  <c:v>0.04668247062807721</c:v>
                </c:pt>
                <c:pt idx="24">
                  <c:v>0.0413307240704501</c:v>
                </c:pt>
                <c:pt idx="25">
                  <c:v>0.04112418300653595</c:v>
                </c:pt>
                <c:pt idx="26">
                  <c:v>0.0383632380554976</c:v>
                </c:pt>
                <c:pt idx="27">
                  <c:v>0.04246191785044568</c:v>
                </c:pt>
                <c:pt idx="28">
                  <c:v>0.039036951203811</c:v>
                </c:pt>
                <c:pt idx="29">
                  <c:v>0.04007923237208345</c:v>
                </c:pt>
                <c:pt idx="30">
                  <c:v>0.03294408785090094</c:v>
                </c:pt>
                <c:pt idx="31">
                  <c:v>0.03751902587519026</c:v>
                </c:pt>
                <c:pt idx="32">
                  <c:v>0.03075938020233064</c:v>
                </c:pt>
                <c:pt idx="33">
                  <c:v>0.03195241896032339</c:v>
                </c:pt>
                <c:pt idx="34">
                  <c:v>0.02631713948596932</c:v>
                </c:pt>
                <c:pt idx="35">
                  <c:v>0.02962458714671104</c:v>
                </c:pt>
                <c:pt idx="36">
                  <c:v>0.02693807281381336</c:v>
                </c:pt>
                <c:pt idx="37">
                  <c:v>0.03181460117398928</c:v>
                </c:pt>
                <c:pt idx="38">
                  <c:v>0.02415582423762174</c:v>
                </c:pt>
                <c:pt idx="39">
                  <c:v>0.02930531818638786</c:v>
                </c:pt>
                <c:pt idx="40">
                  <c:v>0.02573937619864742</c:v>
                </c:pt>
                <c:pt idx="41">
                  <c:v>0.02842062525375558</c:v>
                </c:pt>
                <c:pt idx="42">
                  <c:v>0.136655562958028</c:v>
                </c:pt>
                <c:pt idx="43">
                  <c:v>0.1077992521986413</c:v>
                </c:pt>
                <c:pt idx="44">
                  <c:v>0.07535255735634604</c:v>
                </c:pt>
                <c:pt idx="45">
                  <c:v>0.06647391106470699</c:v>
                </c:pt>
              </c:numCache>
            </c:numRef>
          </c:val>
        </c:ser>
        <c:marker val="1"/>
        <c:axId val="50150001"/>
        <c:axId val="50150002"/>
      </c:lineChart>
      <c:dateAx>
        <c:axId val="5015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150002"/>
        <c:crosses val="autoZero"/>
        <c:auto val="1"/>
        <c:lblOffset val="100"/>
        <c:tickLblSkip val="12"/>
      </c:dateAx>
      <c:valAx>
        <c:axId val="50150002"/>
        <c:scaling>
          <c:orientation val="minMax"/>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Percent of Labor Force that is Unemployed</a:t>
                </a:r>
              </a:p>
            </c:rich>
          </c:tx>
          <c:layout/>
        </c:title>
        <c:numFmt formatCode="0%" sourceLinked="0"/>
        <c:tickLblPos val="nextTo"/>
        <c:txPr>
          <a:bodyPr/>
          <a:lstStyle/>
          <a:p>
            <a:pPr>
              <a:defRPr sz="1100" b="0" baseline="0">
                <a:solidFill>
                  <a:srgbClr val="000000"/>
                </a:solidFill>
                <a:latin typeface="Century Gothic"/>
              </a:defRPr>
            </a:pPr>
            <a:endParaRPr lang="en-US"/>
          </a:p>
        </c:txPr>
        <c:crossAx val="501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55%</a:t>
                    </a:r>
                  </a:p>
                </c:rich>
              </c:tx>
              <c:dLblPos val="ctr"/>
              <c:showVal val="1"/>
            </c:dLbl>
            <c:dLbl>
              <c:idx val="1"/>
              <c:layout/>
              <c:tx>
                <c:rich>
                  <a:bodyPr/>
                  <a:lstStyle/>
                  <a:p>
                    <a:r>
                      <a:rPr lang="en-US"/>
                      <a:t>56%</a:t>
                    </a:r>
                  </a:p>
                </c:rich>
              </c:tx>
              <c:dLblPos val="ctr"/>
              <c:showVal val="1"/>
            </c:dLbl>
            <c:dLbl>
              <c:idx val="2"/>
              <c:layout/>
              <c:tx>
                <c:rich>
                  <a:bodyPr/>
                  <a:lstStyle/>
                  <a:p>
                    <a:r>
                      <a:rPr lang="en-US"/>
                      <a:t>56%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Palo Alto</c:v>
                </c:pt>
                <c:pt idx="2">
                  <c:v>Santa Clara County</c:v>
                </c:pt>
                <c:pt idx="3">
                  <c:v>Bay Area</c:v>
                </c:pt>
              </c:strCache>
            </c:strRef>
          </c:cat>
          <c:val>
            <c:numRef>
              <c:f>'POPEMP-16'!$B$4:$B$7</c:f>
              <c:numCache>
                <c:formatCode>General</c:formatCode>
                <c:ptCount val="4"/>
                <c:pt idx="0">
                  <c:v>0</c:v>
                </c:pt>
                <c:pt idx="1">
                  <c:v>14277</c:v>
                </c:pt>
                <c:pt idx="2">
                  <c:v>361105</c:v>
                </c:pt>
                <c:pt idx="3">
                  <c:v>1531955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45%</a:t>
                    </a:r>
                  </a:p>
                </c:rich>
              </c:tx>
              <c:dLblPos val="ctr"/>
              <c:showVal val="1"/>
            </c:dLbl>
            <c:dLbl>
              <c:idx val="1"/>
              <c:layout/>
              <c:tx>
                <c:rich>
                  <a:bodyPr/>
                  <a:lstStyle/>
                  <a:p>
                    <a:r>
                      <a:rPr lang="en-US"/>
                      <a:t>44%</a:t>
                    </a:r>
                  </a:p>
                </c:rich>
              </c:tx>
              <c:dLblPos val="ctr"/>
              <c:showVal val="1"/>
            </c:dLbl>
            <c:dLbl>
              <c:idx val="2"/>
              <c:layout/>
              <c:tx>
                <c:rich>
                  <a:bodyPr/>
                  <a:lstStyle/>
                  <a:p>
                    <a:r>
                      <a:rPr lang="en-US"/>
                      <a:t>44%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Palo Alto</c:v>
                </c:pt>
                <c:pt idx="2">
                  <c:v>Santa Clara County</c:v>
                </c:pt>
                <c:pt idx="3">
                  <c:v>Bay Area</c:v>
                </c:pt>
              </c:strCache>
            </c:strRef>
          </c:cat>
          <c:val>
            <c:numRef>
              <c:f>'POPEMP-16'!$C$4:$C$7</c:f>
              <c:numCache>
                <c:formatCode>General</c:formatCode>
                <c:ptCount val="4"/>
                <c:pt idx="0">
                  <c:v>0</c:v>
                </c:pt>
                <c:pt idx="1">
                  <c:v>11884</c:v>
                </c:pt>
                <c:pt idx="2">
                  <c:v>279110</c:v>
                </c:pt>
                <c:pt idx="3">
                  <c:v>1199479</c:v>
                </c:pt>
              </c:numCache>
            </c:numRef>
          </c:val>
        </c:ser>
        <c:overlap val="100"/>
        <c:axId val="50160001"/>
        <c:axId val="50160002"/>
      </c:barChart>
      <c:catAx>
        <c:axId val="501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60002"/>
        <c:crosses val="autoZero"/>
        <c:auto val="1"/>
        <c:lblAlgn val="ctr"/>
        <c:lblOffset val="100"/>
      </c:catAx>
      <c:valAx>
        <c:axId val="501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1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14,420</a:t>
                    </a:r>
                  </a:p>
                </c:rich>
              </c:tx>
              <c:showVal val="1"/>
            </c:dLbl>
            <c:dLbl>
              <c:idx val="1"/>
              <c:layout/>
              <c:tx>
                <c:rich>
                  <a:bodyPr/>
                  <a:lstStyle/>
                  <a:p>
                    <a:r>
                      <a:rPr lang="en-US"/>
                      <a:t>10,796</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'POPEMP-17'!$B$4:$B$6</c:f>
              <c:numCache>
                <c:formatCode>General</c:formatCode>
                <c:ptCount val="3"/>
                <c:pt idx="0">
                  <c:v>2000</c:v>
                </c:pt>
                <c:pt idx="1">
                  <c:v>14420</c:v>
                </c:pt>
                <c:pt idx="2">
                  <c:v>10796</c:v>
                </c:pt>
              </c:numCache>
            </c:numRef>
          </c:val>
        </c:ser>
        <c:ser>
          <c:idx val="1"/>
          <c:order val="1"/>
          <c:tx>
            <c:v>2010</c:v>
          </c:tx>
          <c:spPr>
            <a:solidFill>
              <a:srgbClr val="71A84F"/>
            </a:solidFill>
            <a:ln w="6350">
              <a:solidFill>
                <a:srgbClr val="FFFFFF"/>
              </a:solidFill>
            </a:ln>
          </c:spPr>
          <c:dLbls>
            <c:dLbl>
              <c:idx val="0"/>
              <c:layout/>
              <c:tx>
                <c:rich>
                  <a:bodyPr/>
                  <a:lstStyle/>
                  <a:p>
                    <a:r>
                      <a:rPr lang="en-US"/>
                      <a:t>14,766</a:t>
                    </a:r>
                  </a:p>
                </c:rich>
              </c:tx>
              <c:showVal val="1"/>
            </c:dLbl>
            <c:dLbl>
              <c:idx val="1"/>
              <c:layout/>
              <c:tx>
                <c:rich>
                  <a:bodyPr/>
                  <a:lstStyle/>
                  <a:p>
                    <a:r>
                      <a:rPr lang="en-US"/>
                      <a:t>11,727</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'POPEMP-17'!$C$4:$C$6</c:f>
              <c:numCache>
                <c:formatCode>General</c:formatCode>
                <c:ptCount val="3"/>
                <c:pt idx="0">
                  <c:v>2010</c:v>
                </c:pt>
                <c:pt idx="1">
                  <c:v>14766</c:v>
                </c:pt>
                <c:pt idx="2">
                  <c:v>11727</c:v>
                </c:pt>
              </c:numCache>
            </c:numRef>
          </c:val>
        </c:ser>
        <c:ser>
          <c:idx val="2"/>
          <c:order val="2"/>
          <c:tx>
            <c:v>2019</c:v>
          </c:tx>
          <c:spPr>
            <a:solidFill>
              <a:srgbClr val="009192"/>
            </a:solidFill>
            <a:ln w="6350">
              <a:solidFill>
                <a:srgbClr val="FFFFFF"/>
              </a:solidFill>
            </a:ln>
          </c:spPr>
          <c:dLbls>
            <c:dLbl>
              <c:idx val="0"/>
              <c:layout/>
              <c:tx>
                <c:rich>
                  <a:bodyPr/>
                  <a:lstStyle/>
                  <a:p>
                    <a:r>
                      <a:rPr lang="en-US"/>
                      <a:t>14,277</a:t>
                    </a:r>
                  </a:p>
                </c:rich>
              </c:tx>
              <c:showVal val="1"/>
            </c:dLbl>
            <c:dLbl>
              <c:idx val="1"/>
              <c:layout/>
              <c:tx>
                <c:rich>
                  <a:bodyPr/>
                  <a:lstStyle/>
                  <a:p>
                    <a:r>
                      <a:rPr lang="en-US"/>
                      <a:t>11,884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'POPEMP-17'!$D$4:$D$6</c:f>
              <c:numCache>
                <c:formatCode>General</c:formatCode>
                <c:ptCount val="3"/>
                <c:pt idx="0">
                  <c:v>2019</c:v>
                </c:pt>
                <c:pt idx="1">
                  <c:v>14277</c:v>
                </c:pt>
                <c:pt idx="2">
                  <c:v>11884</c:v>
                </c:pt>
              </c:numCache>
            </c:numRef>
          </c:val>
        </c:ser>
        <c:axId val="50170001"/>
        <c:axId val="50170002"/>
      </c:barChart>
      <c:catAx>
        <c:axId val="501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70002"/>
        <c:crosses val="autoZero"/>
        <c:auto val="1"/>
        <c:lblAlgn val="ctr"/>
        <c:lblOffset val="100"/>
      </c:catAx>
      <c:valAx>
        <c:axId val="501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1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9%</a:t>
                    </a:r>
                  </a:p>
                </c:rich>
              </c:tx>
              <c:dLblPos val="ctr"/>
              <c:showVal val="1"/>
            </c:dLbl>
            <c:dLbl>
              <c:idx val="2"/>
              <c:layout/>
              <c:tx>
                <c:rich>
                  <a:bodyPr/>
                  <a:lstStyle/>
                  <a:p>
                    <a:r>
                      <a:rPr lang="en-US"/>
                      <a:t>38%</a:t>
                    </a:r>
                  </a:p>
                </c:rich>
              </c:tx>
              <c:dLblPos val="ctr"/>
              <c:showVal val="1"/>
            </c:dLbl>
            <c:dLbl>
              <c:idx val="3"/>
              <c:layout/>
              <c:tx>
                <c:rich>
                  <a:bodyPr/>
                  <a:lstStyle/>
                  <a:p>
                    <a:r>
                      <a:rPr lang="en-US"/>
                      <a:t>64%</a:t>
                    </a:r>
                  </a:p>
                </c:rich>
              </c:tx>
              <c:dLblPos val="ctr"/>
              <c:showVal val="1"/>
            </c:dLbl>
            <c:dLbl>
              <c:idx val="4"/>
              <c:layout/>
              <c:tx>
                <c:rich>
                  <a:bodyPr/>
                  <a:lstStyle/>
                  <a:p>
                    <a:r>
                      <a:rPr lang="en-US"/>
                      <a:t>75%</a:t>
                    </a:r>
                  </a:p>
                </c:rich>
              </c:tx>
              <c:dLblPos val="ctr"/>
              <c:showVal val="1"/>
            </c:dLbl>
            <c:dLbl>
              <c:idx val="5"/>
              <c:layout/>
              <c:tx>
                <c:rich>
                  <a:bodyPr/>
                  <a:lstStyle/>
                  <a:p>
                    <a:r>
                      <a:rPr lang="en-US"/>
                      <a:t>74%</a:t>
                    </a:r>
                  </a:p>
                </c:rich>
              </c:tx>
              <c:dLblPos val="ctr"/>
              <c:showVal val="1"/>
            </c:dLbl>
            <c:dLbl>
              <c:idx val="6"/>
              <c:layout/>
              <c:tx>
                <c:rich>
                  <a:bodyPr/>
                  <a:lstStyle/>
                  <a:p>
                    <a:r>
                      <a:rPr lang="en-US"/>
                      <a:t>77%</a:t>
                    </a:r>
                  </a:p>
                </c:rich>
              </c:tx>
              <c:dLblPos val="ctr"/>
              <c:showVal val="1"/>
            </c:dLbl>
            <c:dLbl>
              <c:idx val="7"/>
              <c:layout/>
              <c:tx>
                <c:rich>
                  <a:bodyPr/>
                  <a:lstStyle/>
                  <a:p>
                    <a:r>
                      <a:rPr lang="en-US"/>
                      <a:t>64%</a:t>
                    </a:r>
                  </a:p>
                </c:rich>
              </c:tx>
              <c:dLblPos val="ctr"/>
              <c:showVal val="1"/>
            </c:dLbl>
            <c:dLbl>
              <c:idx val="8"/>
              <c:layout/>
              <c:tx>
                <c:rich>
                  <a:bodyPr/>
                  <a:lstStyle/>
                  <a:p>
                    <a:r>
                      <a:rPr lang="en-US"/>
                      <a:t>60%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'POPEMP-18'!$B$4:$B$13</c:f>
              <c:numCache>
                <c:formatCode>General</c:formatCode>
                <c:ptCount val="10"/>
                <c:pt idx="0">
                  <c:v>0</c:v>
                </c:pt>
                <c:pt idx="1">
                  <c:v>45</c:v>
                </c:pt>
                <c:pt idx="2">
                  <c:v>312</c:v>
                </c:pt>
                <c:pt idx="3">
                  <c:v>1801</c:v>
                </c:pt>
                <c:pt idx="4">
                  <c:v>3477</c:v>
                </c:pt>
                <c:pt idx="5">
                  <c:v>1763</c:v>
                </c:pt>
                <c:pt idx="6">
                  <c:v>1460</c:v>
                </c:pt>
                <c:pt idx="7">
                  <c:v>2831</c:v>
                </c:pt>
                <c:pt idx="8">
                  <c:v>1595</c:v>
                </c:pt>
                <c:pt idx="9">
                  <c:v>993</c:v>
                </c:pt>
              </c:numCache>
            </c:numRef>
          </c:val>
        </c:ser>
        <c:ser>
          <c:idx val="1"/>
          <c:order val="1"/>
          <c:tx>
            <c:v>Renter Occupied</c:v>
          </c:tx>
          <c:spPr>
            <a:solidFill>
              <a:srgbClr val="71A84F"/>
            </a:solidFill>
            <a:ln w="6350">
              <a:solidFill>
                <a:srgbClr val="FFFFFF"/>
              </a:solidFill>
            </a:ln>
          </c:spPr>
          <c:dLbls>
            <c:dLbl>
              <c:idx val="0"/>
              <c:layout/>
              <c:tx>
                <c:rich>
                  <a:bodyPr/>
                  <a:lstStyle/>
                  <a:p>
                    <a:r>
                      <a:rPr lang="en-US"/>
                      <a:t>90%</a:t>
                    </a:r>
                  </a:p>
                </c:rich>
              </c:tx>
              <c:dLblPos val="ctr"/>
              <c:showVal val="1"/>
            </c:dLbl>
            <c:dLbl>
              <c:idx val="1"/>
              <c:layout/>
              <c:tx>
                <c:rich>
                  <a:bodyPr/>
                  <a:lstStyle/>
                  <a:p>
                    <a:r>
                      <a:rPr lang="en-US"/>
                      <a:t>91%</a:t>
                    </a:r>
                  </a:p>
                </c:rich>
              </c:tx>
              <c:dLblPos val="ctr"/>
              <c:showVal val="1"/>
            </c:dLbl>
            <c:dLbl>
              <c:idx val="2"/>
              <c:layout/>
              <c:tx>
                <c:rich>
                  <a:bodyPr/>
                  <a:lstStyle/>
                  <a:p>
                    <a:r>
                      <a:rPr lang="en-US"/>
                      <a:t>62%</a:t>
                    </a:r>
                  </a:p>
                </c:rich>
              </c:tx>
              <c:dLblPos val="ctr"/>
              <c:showVal val="1"/>
            </c:dLbl>
            <c:dLbl>
              <c:idx val="3"/>
              <c:layout/>
              <c:tx>
                <c:rich>
                  <a:bodyPr/>
                  <a:lstStyle/>
                  <a:p>
                    <a:r>
                      <a:rPr lang="en-US"/>
                      <a:t>36%</a:t>
                    </a:r>
                  </a:p>
                </c:rich>
              </c:tx>
              <c:dLblPos val="ctr"/>
              <c:showVal val="1"/>
            </c:dLbl>
            <c:dLbl>
              <c:idx val="4"/>
              <c:layout/>
              <c:tx>
                <c:rich>
                  <a:bodyPr/>
                  <a:lstStyle/>
                  <a:p>
                    <a:r>
                      <a:rPr lang="en-US"/>
                      <a:t>25%</a:t>
                    </a:r>
                  </a:p>
                </c:rich>
              </c:tx>
              <c:dLblPos val="ctr"/>
              <c:showVal val="1"/>
            </c:dLbl>
            <c:dLbl>
              <c:idx val="5"/>
              <c:layout/>
              <c:tx>
                <c:rich>
                  <a:bodyPr/>
                  <a:lstStyle/>
                  <a:p>
                    <a:r>
                      <a:rPr lang="en-US"/>
                      <a:t>26%</a:t>
                    </a:r>
                  </a:p>
                </c:rich>
              </c:tx>
              <c:dLblPos val="ctr"/>
              <c:showVal val="1"/>
            </c:dLbl>
            <c:dLbl>
              <c:idx val="6"/>
              <c:layout/>
              <c:tx>
                <c:rich>
                  <a:bodyPr/>
                  <a:lstStyle/>
                  <a:p>
                    <a:r>
                      <a:rPr lang="en-US"/>
                      <a:t>23%</a:t>
                    </a:r>
                  </a:p>
                </c:rich>
              </c:tx>
              <c:dLblPos val="ctr"/>
              <c:showVal val="1"/>
            </c:dLbl>
            <c:dLbl>
              <c:idx val="7"/>
              <c:layout/>
              <c:tx>
                <c:rich>
                  <a:bodyPr/>
                  <a:lstStyle/>
                  <a:p>
                    <a:r>
                      <a:rPr lang="en-US"/>
                      <a:t>36%</a:t>
                    </a:r>
                  </a:p>
                </c:rich>
              </c:tx>
              <c:dLblPos val="ctr"/>
              <c:showVal val="1"/>
            </c:dLbl>
            <c:dLbl>
              <c:idx val="8"/>
              <c:layout/>
              <c:tx>
                <c:rich>
                  <a:bodyPr/>
                  <a:lstStyle/>
                  <a:p>
                    <a:r>
                      <a:rPr lang="en-US"/>
                      <a:t>40%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'POPEMP-18'!$C$4:$C$13</c:f>
              <c:numCache>
                <c:formatCode>General</c:formatCode>
                <c:ptCount val="10"/>
                <c:pt idx="0">
                  <c:v>0</c:v>
                </c:pt>
                <c:pt idx="1">
                  <c:v>400</c:v>
                </c:pt>
                <c:pt idx="2">
                  <c:v>3033</c:v>
                </c:pt>
                <c:pt idx="3">
                  <c:v>2992</c:v>
                </c:pt>
                <c:pt idx="4">
                  <c:v>1938</c:v>
                </c:pt>
                <c:pt idx="5">
                  <c:v>603</c:v>
                </c:pt>
                <c:pt idx="6">
                  <c:v>515</c:v>
                </c:pt>
                <c:pt idx="7">
                  <c:v>844</c:v>
                </c:pt>
                <c:pt idx="8">
                  <c:v>889</c:v>
                </c:pt>
                <c:pt idx="9">
                  <c:v>670</c:v>
                </c:pt>
              </c:numCache>
            </c:numRef>
          </c:val>
        </c:ser>
        <c:overlap val="100"/>
        <c:axId val="50180001"/>
        <c:axId val="50180002"/>
      </c:barChart>
      <c:catAx>
        <c:axId val="501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80002"/>
        <c:crosses val="autoZero"/>
        <c:auto val="1"/>
        <c:lblAlgn val="ctr"/>
        <c:lblOffset val="100"/>
      </c:catAx>
      <c:valAx>
        <c:axId val="501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95%</a:t>
                    </a:r>
                  </a:p>
                </c:rich>
              </c:tx>
              <c:dLblPos val="ctr"/>
              <c:showVal val="1"/>
            </c:dLbl>
            <c:dLbl>
              <c:idx val="1"/>
              <c:layout/>
              <c:tx>
                <c:rich>
                  <a:bodyPr/>
                  <a:lstStyle/>
                  <a:p>
                    <a:r>
                      <a:rPr lang="en-US"/>
                      <a:t>87%</a:t>
                    </a:r>
                  </a:p>
                </c:rich>
              </c:tx>
              <c:dLblPos val="ctr"/>
              <c:showVal val="1"/>
            </c:dLbl>
            <c:dLbl>
              <c:idx val="2"/>
              <c:layout/>
              <c:tx>
                <c:rich>
                  <a:bodyPr/>
                  <a:lstStyle/>
                  <a:p>
                    <a:r>
                      <a:rPr lang="en-US"/>
                      <a:t>64%</a:t>
                    </a:r>
                  </a:p>
                </c:rich>
              </c:tx>
              <c:dLblPos val="ctr"/>
              <c:showVal val="1"/>
            </c:dLbl>
            <c:dLbl>
              <c:idx val="3"/>
              <c:layout/>
              <c:tx>
                <c:rich>
                  <a:bodyPr/>
                  <a:lstStyle/>
                  <a:p>
                    <a:r>
                      <a:rPr lang="en-US"/>
                      <a:t>38%</a:t>
                    </a:r>
                  </a:p>
                </c:rich>
              </c:tx>
              <c:dLblPos val="ctr"/>
              <c:showVal val="1"/>
            </c:dLbl>
            <c:dLbl>
              <c:idx val="4"/>
              <c:layout/>
              <c:tx>
                <c:rich>
                  <a:bodyPr/>
                  <a:lstStyle/>
                  <a:p>
                    <a:r>
                      <a:rPr lang="en-US"/>
                      <a:t>19%</a:t>
                    </a:r>
                  </a:p>
                </c:rich>
              </c:tx>
              <c:dLblPos val="ctr"/>
              <c:showVal val="1"/>
            </c:dLbl>
            <c:dLbl>
              <c:idx val="5"/>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'POPEMP-19'!$B$4:$B$10</c:f>
              <c:numCache>
                <c:formatCode>General</c:formatCode>
                <c:ptCount val="7"/>
                <c:pt idx="0">
                  <c:v>0</c:v>
                </c:pt>
                <c:pt idx="1">
                  <c:v>4115</c:v>
                </c:pt>
                <c:pt idx="2">
                  <c:v>2775</c:v>
                </c:pt>
                <c:pt idx="3">
                  <c:v>3762</c:v>
                </c:pt>
                <c:pt idx="4">
                  <c:v>2443</c:v>
                </c:pt>
                <c:pt idx="5">
                  <c:v>663</c:v>
                </c:pt>
                <c:pt idx="6">
                  <c:v>519</c:v>
                </c:pt>
              </c:numCache>
            </c:numRef>
          </c:val>
        </c:ser>
        <c:ser>
          <c:idx val="1"/>
          <c:order val="1"/>
          <c:tx>
            <c:v>Renter Occupied</c:v>
          </c:tx>
          <c:spPr>
            <a:solidFill>
              <a:srgbClr val="71A84F"/>
            </a:solidFill>
            <a:ln w="6350">
              <a:solidFill>
                <a:srgbClr val="FFFFFF"/>
              </a:solidFill>
            </a:ln>
          </c:spPr>
          <c:dLbls>
            <c:dLbl>
              <c:idx val="0"/>
              <c:delete val="1"/>
            </c:dLbl>
            <c:dLbl>
              <c:idx val="1"/>
              <c:layout/>
              <c:tx>
                <c:rich>
                  <a:bodyPr/>
                  <a:lstStyle/>
                  <a:p>
                    <a:r>
                      <a:rPr lang="en-US"/>
                      <a:t>13%</a:t>
                    </a:r>
                  </a:p>
                </c:rich>
              </c:tx>
              <c:dLblPos val="ctr"/>
              <c:showVal val="1"/>
            </c:dLbl>
            <c:dLbl>
              <c:idx val="2"/>
              <c:layout/>
              <c:tx>
                <c:rich>
                  <a:bodyPr/>
                  <a:lstStyle/>
                  <a:p>
                    <a:r>
                      <a:rPr lang="en-US"/>
                      <a:t>36%</a:t>
                    </a:r>
                  </a:p>
                </c:rich>
              </c:tx>
              <c:dLblPos val="ctr"/>
              <c:showVal val="1"/>
            </c:dLbl>
            <c:dLbl>
              <c:idx val="3"/>
              <c:layout/>
              <c:tx>
                <c:rich>
                  <a:bodyPr/>
                  <a:lstStyle/>
                  <a:p>
                    <a:r>
                      <a:rPr lang="en-US"/>
                      <a:t>62%</a:t>
                    </a:r>
                  </a:p>
                </c:rich>
              </c:tx>
              <c:dLblPos val="ctr"/>
              <c:showVal val="1"/>
            </c:dLbl>
            <c:dLbl>
              <c:idx val="4"/>
              <c:layout/>
              <c:tx>
                <c:rich>
                  <a:bodyPr/>
                  <a:lstStyle/>
                  <a:p>
                    <a:r>
                      <a:rPr lang="en-US"/>
                      <a:t>81%</a:t>
                    </a:r>
                  </a:p>
                </c:rich>
              </c:tx>
              <c:dLblPos val="ctr"/>
              <c:showVal val="1"/>
            </c:dLbl>
            <c:dLbl>
              <c:idx val="5"/>
              <c:layout/>
              <c:tx>
                <c:rich>
                  <a:bodyPr/>
                  <a:lstStyle/>
                  <a:p>
                    <a:r>
                      <a:rPr lang="en-US"/>
                      <a:t>82%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'POPEMP-19'!$C$4:$C$10</c:f>
              <c:numCache>
                <c:formatCode>General</c:formatCode>
                <c:ptCount val="7"/>
                <c:pt idx="0">
                  <c:v>0</c:v>
                </c:pt>
                <c:pt idx="1">
                  <c:v>205</c:v>
                </c:pt>
                <c:pt idx="2">
                  <c:v>422</c:v>
                </c:pt>
                <c:pt idx="3">
                  <c:v>2132</c:v>
                </c:pt>
                <c:pt idx="4">
                  <c:v>3954</c:v>
                </c:pt>
                <c:pt idx="5">
                  <c:v>2821</c:v>
                </c:pt>
                <c:pt idx="6">
                  <c:v>2350</c:v>
                </c:pt>
              </c:numCache>
            </c:numRef>
          </c:val>
        </c:ser>
        <c:overlap val="100"/>
        <c:axId val="50190001"/>
        <c:axId val="50190002"/>
      </c:barChart>
      <c:catAx>
        <c:axId val="501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90002"/>
        <c:crosses val="autoZero"/>
        <c:auto val="1"/>
        <c:lblAlgn val="ctr"/>
        <c:lblOffset val="100"/>
      </c:catAx>
      <c:valAx>
        <c:axId val="501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'POPEMP-02'!$B$4:$B$7</c:f>
              <c:numCache>
                <c:formatCode>General</c:formatCode>
                <c:ptCount val="4"/>
                <c:pt idx="0">
                  <c:v>0</c:v>
                </c:pt>
                <c:pt idx="1">
                  <c:v>88</c:v>
                </c:pt>
                <c:pt idx="2">
                  <c:v>65</c:v>
                </c:pt>
                <c:pt idx="3">
                  <c:v>134</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27%</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'POPEMP-02'!$C$4:$C$7</c:f>
              <c:numCache>
                <c:formatCode>General</c:formatCode>
                <c:ptCount val="4"/>
                <c:pt idx="0">
                  <c:v>0</c:v>
                </c:pt>
                <c:pt idx="1">
                  <c:v>10137</c:v>
                </c:pt>
                <c:pt idx="2">
                  <c:v>17539</c:v>
                </c:pt>
                <c:pt idx="3">
                  <c:v>21619</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'POPEMP-02'!$D$4:$D$7</c:f>
              <c:numCache>
                <c:formatCode>General</c:formatCode>
                <c:ptCount val="4"/>
                <c:pt idx="0">
                  <c:v>0</c:v>
                </c:pt>
                <c:pt idx="1">
                  <c:v>1166</c:v>
                </c:pt>
                <c:pt idx="2">
                  <c:v>1131</c:v>
                </c:pt>
                <c:pt idx="3">
                  <c:v>1171</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75%</a:t>
                    </a:r>
                  </a:p>
                </c:rich>
              </c:tx>
              <c:dLblPos val="ctr"/>
              <c:showVal val="1"/>
            </c:dLbl>
            <c:dLbl>
              <c:idx val="1"/>
              <c:layout/>
              <c:tx>
                <c:rich>
                  <a:bodyPr/>
                  <a:lstStyle/>
                  <a:p>
                    <a:r>
                      <a:rPr lang="en-US"/>
                      <a:t>61%</a:t>
                    </a:r>
                  </a:p>
                </c:rich>
              </c:tx>
              <c:dLblPos val="ctr"/>
              <c:showVal val="1"/>
            </c:dLbl>
            <c:dLbl>
              <c:idx val="2"/>
              <c:layout/>
              <c:tx>
                <c:rich>
                  <a:bodyPr/>
                  <a:lstStyle/>
                  <a:p>
                    <a:r>
                      <a:rPr lang="en-US"/>
                      <a:t>55%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'POPEMP-02'!$E$4:$E$7</c:f>
              <c:numCache>
                <c:formatCode>General</c:formatCode>
                <c:ptCount val="4"/>
                <c:pt idx="0">
                  <c:v>0</c:v>
                </c:pt>
                <c:pt idx="1">
                  <c:v>42682</c:v>
                </c:pt>
                <c:pt idx="2">
                  <c:v>39052</c:v>
                </c:pt>
                <c:pt idx="3">
                  <c:v>36579</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'POPEMP-02'!$F$4:$F$7</c:f>
              <c:numCache>
                <c:formatCode>General</c:formatCode>
                <c:ptCount val="4"/>
                <c:pt idx="0">
                  <c:v>0</c:v>
                </c:pt>
                <c:pt idx="1">
                  <c:v>183</c:v>
                </c:pt>
                <c:pt idx="2">
                  <c:v>2642</c:v>
                </c:pt>
                <c:pt idx="3">
                  <c:v>3375</c:v>
                </c:pt>
              </c:numCache>
            </c:numRef>
          </c:val>
        </c:ser>
        <c:ser>
          <c:idx val="5"/>
          <c:order val="5"/>
          <c:tx>
            <c:v>Hispanic or Latinx</c:v>
          </c:tx>
          <c:spPr>
            <a:solidFill>
              <a:srgbClr val="00773F"/>
            </a:solidFill>
            <a:ln w="6350">
              <a:solidFill>
                <a:srgbClr val="FFFFFF"/>
              </a:solidFill>
            </a:ln>
          </c:spPr>
          <c:dLbls>
            <c:dLbl>
              <c:idx val="0"/>
              <c:delete val="1"/>
            </c:dLbl>
            <c:dLbl>
              <c:idx val="1"/>
              <c:layout/>
              <c:tx>
                <c:rich>
                  <a:bodyPr/>
                  <a:lstStyle/>
                  <a:p>
                    <a:r>
                      <a:rPr lang="en-US"/>
                      <a:t>6%</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'POPEMP-02'!$G$4:$G$7</c:f>
              <c:numCache>
                <c:formatCode>General</c:formatCode>
                <c:ptCount val="4"/>
                <c:pt idx="0">
                  <c:v>0</c:v>
                </c:pt>
                <c:pt idx="1">
                  <c:v>2722</c:v>
                </c:pt>
                <c:pt idx="2">
                  <c:v>3974</c:v>
                </c:pt>
                <c:pt idx="3">
                  <c:v>3695</c:v>
                </c:pt>
              </c:numCache>
            </c:numRef>
          </c:val>
        </c:ser>
        <c:overlap val="100"/>
        <c:axId val="50020001"/>
        <c:axId val="50020002"/>
      </c:barChart>
      <c:catAx>
        <c:axId val="500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20002"/>
        <c:crosses val="autoZero"/>
        <c:auto val="1"/>
        <c:lblAlgn val="ctr"/>
        <c:lblOffset val="100"/>
      </c:catAx>
      <c:valAx>
        <c:axId val="500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0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40</a:t>
                    </a:r>
                  </a:p>
                </c:rich>
              </c:tx>
              <c:showVal val="1"/>
            </c:dLbl>
            <c:dLbl>
              <c:idx val="1"/>
              <c:layout/>
              <c:tx>
                <c:rich>
                  <a:bodyPr/>
                  <a:lstStyle/>
                  <a:p>
                    <a:r>
                      <a:rPr lang="en-US"/>
                      <a:t>4,606</a:t>
                    </a:r>
                  </a:p>
                </c:rich>
              </c:tx>
              <c:showVal val="1"/>
            </c:dLbl>
            <c:dLbl>
              <c:idx val="2"/>
              <c:layout/>
              <c:tx>
                <c:rich>
                  <a:bodyPr/>
                  <a:lstStyle/>
                  <a:p>
                    <a:r>
                      <a:rPr lang="en-US"/>
                      <a:t>177</a:t>
                    </a:r>
                  </a:p>
                </c:rich>
              </c:tx>
              <c:showVal val="1"/>
            </c:dLbl>
            <c:dLbl>
              <c:idx val="3"/>
              <c:layout/>
              <c:tx>
                <c:rich>
                  <a:bodyPr/>
                  <a:lstStyle/>
                  <a:p>
                    <a:r>
                      <a:rPr lang="en-US"/>
                      <a:t>280</a:t>
                    </a:r>
                  </a:p>
                </c:rich>
              </c:tx>
              <c:showVal val="1"/>
            </c:dLbl>
            <c:dLbl>
              <c:idx val="4"/>
              <c:layout/>
              <c:tx>
                <c:rich>
                  <a:bodyPr/>
                  <a:lstStyle/>
                  <a:p>
                    <a:r>
                      <a:rPr lang="en-US"/>
                      <a:t>331</a:t>
                    </a:r>
                  </a:p>
                </c:rich>
              </c:tx>
              <c:showVal val="1"/>
            </c:dLbl>
            <c:dLbl>
              <c:idx val="5"/>
              <c:layout/>
              <c:tx>
                <c:rich>
                  <a:bodyPr/>
                  <a:lstStyle/>
                  <a:p>
                    <a:r>
                      <a:rPr lang="en-US"/>
                      <a:t>9,123</a:t>
                    </a:r>
                  </a:p>
                </c:rich>
              </c:tx>
              <c:showVal val="1"/>
            </c:dLbl>
            <c:dLbl>
              <c:idx val="6"/>
              <c:layout/>
              <c:tx>
                <c:rich>
                  <a:bodyPr/>
                  <a:lstStyle/>
                  <a:p>
                    <a:r>
                      <a:rPr lang="en-US"/>
                      <a:t>8,892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'POPEMP-20'!$B$4:$B$11</c:f>
              <c:numCache>
                <c:formatCode>General</c:formatCode>
                <c:ptCount val="8"/>
                <c:pt idx="0">
                  <c:v>0</c:v>
                </c:pt>
                <c:pt idx="1">
                  <c:v>40</c:v>
                </c:pt>
                <c:pt idx="2">
                  <c:v>4606</c:v>
                </c:pt>
                <c:pt idx="3">
                  <c:v>177</c:v>
                </c:pt>
                <c:pt idx="4">
                  <c:v>280</c:v>
                </c:pt>
                <c:pt idx="5">
                  <c:v>331</c:v>
                </c:pt>
                <c:pt idx="6">
                  <c:v>9123</c:v>
                </c:pt>
                <c:pt idx="7">
                  <c:v>8892</c:v>
                </c:pt>
              </c:numCache>
            </c:numRef>
          </c:val>
        </c:ser>
        <c:ser>
          <c:idx val="1"/>
          <c:order val="1"/>
          <c:tx>
            <c:v>Renter Occupied</c:v>
          </c:tx>
          <c:spPr>
            <a:solidFill>
              <a:srgbClr val="71A84F"/>
            </a:solidFill>
            <a:ln w="6350">
              <a:solidFill>
                <a:srgbClr val="FFFFFF"/>
              </a:solidFill>
            </a:ln>
          </c:spPr>
          <c:dLbls>
            <c:dLbl>
              <c:idx val="0"/>
              <c:layout/>
              <c:tx>
                <c:rich>
                  <a:bodyPr/>
                  <a:lstStyle/>
                  <a:p>
                    <a:r>
                      <a:rPr lang="en-US"/>
                      <a:t>33</a:t>
                    </a:r>
                  </a:p>
                </c:rich>
              </c:tx>
              <c:showVal val="1"/>
            </c:dLbl>
            <c:dLbl>
              <c:idx val="1"/>
              <c:layout/>
              <c:tx>
                <c:rich>
                  <a:bodyPr/>
                  <a:lstStyle/>
                  <a:p>
                    <a:r>
                      <a:rPr lang="en-US"/>
                      <a:t>2,861</a:t>
                    </a:r>
                  </a:p>
                </c:rich>
              </c:tx>
              <c:showVal val="1"/>
            </c:dLbl>
            <c:dLbl>
              <c:idx val="2"/>
              <c:layout/>
              <c:tx>
                <c:rich>
                  <a:bodyPr/>
                  <a:lstStyle/>
                  <a:p>
                    <a:r>
                      <a:rPr lang="en-US"/>
                      <a:t>316</a:t>
                    </a:r>
                  </a:p>
                </c:rich>
              </c:tx>
              <c:showVal val="1"/>
            </c:dLbl>
            <c:dLbl>
              <c:idx val="3"/>
              <c:layout/>
              <c:tx>
                <c:rich>
                  <a:bodyPr/>
                  <a:lstStyle/>
                  <a:p>
                    <a:r>
                      <a:rPr lang="en-US"/>
                      <a:t>896</a:t>
                    </a:r>
                  </a:p>
                </c:rich>
              </c:tx>
              <c:showVal val="1"/>
            </c:dLbl>
            <c:dLbl>
              <c:idx val="4"/>
              <c:layout/>
              <c:tx>
                <c:rich>
                  <a:bodyPr/>
                  <a:lstStyle/>
                  <a:p>
                    <a:r>
                      <a:rPr lang="en-US"/>
                      <a:t>511</a:t>
                    </a:r>
                  </a:p>
                </c:rich>
              </c:tx>
              <c:showVal val="1"/>
            </c:dLbl>
            <c:dLbl>
              <c:idx val="5"/>
              <c:layout/>
              <c:tx>
                <c:rich>
                  <a:bodyPr/>
                  <a:lstStyle/>
                  <a:p>
                    <a:r>
                      <a:rPr lang="en-US"/>
                      <a:t>8,163</a:t>
                    </a:r>
                  </a:p>
                </c:rich>
              </c:tx>
              <c:showVal val="1"/>
            </c:dLbl>
            <c:dLbl>
              <c:idx val="6"/>
              <c:layout/>
              <c:tx>
                <c:rich>
                  <a:bodyPr/>
                  <a:lstStyle/>
                  <a:p>
                    <a:r>
                      <a:rPr lang="en-US"/>
                      <a:t>7,458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'POPEMP-20'!$C$4:$C$11</c:f>
              <c:numCache>
                <c:formatCode>General</c:formatCode>
                <c:ptCount val="8"/>
                <c:pt idx="0">
                  <c:v>0</c:v>
                </c:pt>
                <c:pt idx="1">
                  <c:v>33</c:v>
                </c:pt>
                <c:pt idx="2">
                  <c:v>2861</c:v>
                </c:pt>
                <c:pt idx="3">
                  <c:v>316</c:v>
                </c:pt>
                <c:pt idx="4">
                  <c:v>896</c:v>
                </c:pt>
                <c:pt idx="5">
                  <c:v>511</c:v>
                </c:pt>
                <c:pt idx="6">
                  <c:v>8163</c:v>
                </c:pt>
                <c:pt idx="7">
                  <c:v>7458</c:v>
                </c:pt>
              </c:numCache>
            </c:numRef>
          </c:val>
        </c:ser>
        <c:axId val="50200001"/>
        <c:axId val="50200002"/>
      </c:barChart>
      <c:catAx>
        <c:axId val="502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00002"/>
        <c:crosses val="autoZero"/>
        <c:auto val="1"/>
        <c:lblAlgn val="ctr"/>
        <c:lblOffset val="100"/>
      </c:catAx>
      <c:valAx>
        <c:axId val="502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1,004</a:t>
                    </a:r>
                  </a:p>
                </c:rich>
              </c:tx>
              <c:showVal val="1"/>
            </c:dLbl>
            <c:dLbl>
              <c:idx val="1"/>
              <c:layout/>
              <c:tx>
                <c:rich>
                  <a:bodyPr/>
                  <a:lstStyle/>
                  <a:p>
                    <a:r>
                      <a:rPr lang="en-US"/>
                      <a:t>729</a:t>
                    </a:r>
                  </a:p>
                </c:rich>
              </c:tx>
              <c:showVal val="1"/>
            </c:dLbl>
            <c:dLbl>
              <c:idx val="2"/>
              <c:layout/>
              <c:tx>
                <c:rich>
                  <a:bodyPr/>
                  <a:lstStyle/>
                  <a:p>
                    <a:r>
                      <a:rPr lang="en-US"/>
                      <a:t>725</a:t>
                    </a:r>
                  </a:p>
                </c:rich>
              </c:tx>
              <c:showVal val="1"/>
            </c:dLbl>
            <c:dLbl>
              <c:idx val="3"/>
              <c:layout/>
              <c:tx>
                <c:rich>
                  <a:bodyPr/>
                  <a:lstStyle/>
                  <a:p>
                    <a:r>
                      <a:rPr lang="en-US"/>
                      <a:t>885</a:t>
                    </a:r>
                  </a:p>
                </c:rich>
              </c:tx>
              <c:showVal val="1"/>
            </c:dLbl>
            <c:dLbl>
              <c:idx val="4"/>
              <c:layout/>
              <c:tx>
                <c:rich>
                  <a:bodyPr/>
                  <a:lstStyle/>
                  <a:p>
                    <a:r>
                      <a:rPr lang="en-US"/>
                      <a:t>11,060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'POPEMP-21'!$B$4:$B$9</c:f>
              <c:numCache>
                <c:formatCode>General</c:formatCode>
                <c:ptCount val="6"/>
                <c:pt idx="0">
                  <c:v>0</c:v>
                </c:pt>
                <c:pt idx="1">
                  <c:v>1004</c:v>
                </c:pt>
                <c:pt idx="2">
                  <c:v>729</c:v>
                </c:pt>
                <c:pt idx="3">
                  <c:v>725</c:v>
                </c:pt>
                <c:pt idx="4">
                  <c:v>885</c:v>
                </c:pt>
                <c:pt idx="5">
                  <c:v>11060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2,120</a:t>
                    </a:r>
                  </a:p>
                </c:rich>
              </c:tx>
              <c:showVal val="1"/>
            </c:dLbl>
            <c:dLbl>
              <c:idx val="1"/>
              <c:layout/>
              <c:tx>
                <c:rich>
                  <a:bodyPr/>
                  <a:lstStyle/>
                  <a:p>
                    <a:r>
                      <a:rPr lang="en-US"/>
                      <a:t>1,355</a:t>
                    </a:r>
                  </a:p>
                </c:rich>
              </c:tx>
              <c:showVal val="1"/>
            </c:dLbl>
            <c:dLbl>
              <c:idx val="2"/>
              <c:layout/>
              <c:tx>
                <c:rich>
                  <a:bodyPr/>
                  <a:lstStyle/>
                  <a:p>
                    <a:r>
                      <a:rPr lang="en-US"/>
                      <a:t>940</a:t>
                    </a:r>
                  </a:p>
                </c:rich>
              </c:tx>
              <c:showVal val="1"/>
            </c:dLbl>
            <c:dLbl>
              <c:idx val="3"/>
              <c:layout/>
              <c:tx>
                <c:rich>
                  <a:bodyPr/>
                  <a:lstStyle/>
                  <a:p>
                    <a:r>
                      <a:rPr lang="en-US"/>
                      <a:t>985</a:t>
                    </a:r>
                  </a:p>
                </c:rich>
              </c:tx>
              <c:showVal val="1"/>
            </c:dLbl>
            <c:dLbl>
              <c:idx val="4"/>
              <c:layout/>
              <c:tx>
                <c:rich>
                  <a:bodyPr/>
                  <a:lstStyle/>
                  <a:p>
                    <a:r>
                      <a:rPr lang="en-US"/>
                      <a:t>6,435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'POPEMP-21'!$C$4:$C$9</c:f>
              <c:numCache>
                <c:formatCode>General</c:formatCode>
                <c:ptCount val="6"/>
                <c:pt idx="0">
                  <c:v>0</c:v>
                </c:pt>
                <c:pt idx="1">
                  <c:v>2120</c:v>
                </c:pt>
                <c:pt idx="2">
                  <c:v>1355</c:v>
                </c:pt>
                <c:pt idx="3">
                  <c:v>940</c:v>
                </c:pt>
                <c:pt idx="4">
                  <c:v>985</c:v>
                </c:pt>
                <c:pt idx="5">
                  <c:v>6435</c:v>
                </c:pt>
              </c:numCache>
            </c:numRef>
          </c:val>
        </c:ser>
        <c:axId val="50210001"/>
        <c:axId val="50210002"/>
      </c:barChart>
      <c:catAx>
        <c:axId val="502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10002"/>
        <c:crosses val="autoZero"/>
        <c:auto val="1"/>
        <c:lblAlgn val="ctr"/>
        <c:lblOffset val="100"/>
      </c:catAx>
      <c:valAx>
        <c:axId val="502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79%</a:t>
                    </a:r>
                  </a:p>
                </c:rich>
              </c:tx>
              <c:dLblPos val="ctr"/>
              <c:showVal val="1"/>
            </c:dLbl>
            <c:dLbl>
              <c:idx val="1"/>
              <c:layout/>
              <c:tx>
                <c:rich>
                  <a:bodyPr/>
                  <a:lstStyle/>
                  <a:p>
                    <a:r>
                      <a:rPr lang="en-US"/>
                      <a:t>60%</a:t>
                    </a:r>
                  </a:p>
                </c:rich>
              </c:tx>
              <c:dLblPos val="ctr"/>
              <c:showVal val="1"/>
            </c:dLbl>
            <c:dLbl>
              <c:idx val="2"/>
              <c:layout/>
              <c:tx>
                <c:rich>
                  <a:bodyPr/>
                  <a:lstStyle/>
                  <a:p>
                    <a:r>
                      <a:rPr lang="en-US"/>
                      <a:t>17%</a:t>
                    </a:r>
                  </a:p>
                </c:rich>
              </c:tx>
              <c:dLblPos val="ctr"/>
              <c:showVal val="1"/>
            </c:dLbl>
            <c:dLbl>
              <c:idx val="3"/>
              <c:layout/>
              <c:tx>
                <c:rich>
                  <a:bodyPr/>
                  <a:lstStyle/>
                  <a:p>
                    <a:r>
                      <a:rPr lang="en-US"/>
                      <a:t>51%</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'POPEMP-22'!$B$4:$B$9</c:f>
              <c:numCache>
                <c:formatCode>General</c:formatCode>
                <c:ptCount val="6"/>
                <c:pt idx="0">
                  <c:v>0</c:v>
                </c:pt>
                <c:pt idx="1">
                  <c:v>11870</c:v>
                </c:pt>
                <c:pt idx="2">
                  <c:v>737</c:v>
                </c:pt>
                <c:pt idx="3">
                  <c:v>1628</c:v>
                </c:pt>
                <c:pt idx="4">
                  <c:v>42</c:v>
                </c:pt>
                <c:pt idx="5">
                  <c:v>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21%</a:t>
                    </a:r>
                  </a:p>
                </c:rich>
              </c:tx>
              <c:dLblPos val="ctr"/>
              <c:showVal val="1"/>
            </c:dLbl>
            <c:dLbl>
              <c:idx val="1"/>
              <c:layout/>
              <c:tx>
                <c:rich>
                  <a:bodyPr/>
                  <a:lstStyle/>
                  <a:p>
                    <a:r>
                      <a:rPr lang="en-US"/>
                      <a:t>40%</a:t>
                    </a:r>
                  </a:p>
                </c:rich>
              </c:tx>
              <c:dLblPos val="ctr"/>
              <c:showVal val="1"/>
            </c:dLbl>
            <c:dLbl>
              <c:idx val="2"/>
              <c:layout/>
              <c:tx>
                <c:rich>
                  <a:bodyPr/>
                  <a:lstStyle/>
                  <a:p>
                    <a:r>
                      <a:rPr lang="en-US"/>
                      <a:t>83%</a:t>
                    </a:r>
                  </a:p>
                </c:rich>
              </c:tx>
              <c:dLblPos val="ctr"/>
              <c:showVal val="1"/>
            </c:dLbl>
            <c:dLbl>
              <c:idx val="3"/>
              <c:layout/>
              <c:tx>
                <c:rich>
                  <a:bodyPr/>
                  <a:lstStyle/>
                  <a:p>
                    <a:r>
                      <a:rPr lang="en-US"/>
                      <a:t>49%</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'POPEMP-22'!$C$4:$C$9</c:f>
              <c:numCache>
                <c:formatCode>General</c:formatCode>
                <c:ptCount val="6"/>
                <c:pt idx="0">
                  <c:v>0</c:v>
                </c:pt>
                <c:pt idx="1">
                  <c:v>3187</c:v>
                </c:pt>
                <c:pt idx="2">
                  <c:v>485</c:v>
                </c:pt>
                <c:pt idx="3">
                  <c:v>8171</c:v>
                </c:pt>
                <c:pt idx="4">
                  <c:v>41</c:v>
                </c:pt>
                <c:pt idx="5">
                  <c:v>0</c:v>
                </c:pt>
              </c:numCache>
            </c:numRef>
          </c:val>
        </c:ser>
        <c:overlap val="100"/>
        <c:axId val="50220001"/>
        <c:axId val="50220002"/>
      </c:barChart>
      <c:catAx>
        <c:axId val="502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20002"/>
        <c:crosses val="autoZero"/>
        <c:auto val="1"/>
        <c:lblAlgn val="ctr"/>
        <c:lblOffset val="100"/>
      </c:catAx>
      <c:valAx>
        <c:axId val="502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2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Female-Headed Family Households</c:v>
          </c:tx>
          <c:spPr>
            <a:solidFill>
              <a:srgbClr val="1174A9"/>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10%</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Palo Alto</c:v>
                </c:pt>
                <c:pt idx="2">
                  <c:v>Santa Clara County</c:v>
                </c:pt>
                <c:pt idx="3">
                  <c:v>Bay Area</c:v>
                </c:pt>
              </c:strCache>
            </c:strRef>
          </c:cat>
          <c:val>
            <c:numRef>
              <c:f>'POPEMP-23'!$B$4:$B$7</c:f>
              <c:numCache>
                <c:formatCode>General</c:formatCode>
                <c:ptCount val="4"/>
                <c:pt idx="0">
                  <c:v>0</c:v>
                </c:pt>
                <c:pt idx="1">
                  <c:v>2017</c:v>
                </c:pt>
                <c:pt idx="2">
                  <c:v>62858</c:v>
                </c:pt>
                <c:pt idx="3">
                  <c:v>283770</c:v>
                </c:pt>
              </c:numCache>
            </c:numRef>
          </c:val>
        </c:ser>
        <c:ser>
          <c:idx val="1"/>
          <c:order val="1"/>
          <c:tx>
            <c:v>Male-headed Family Households</c:v>
          </c:tx>
          <c:spPr>
            <a:solidFill>
              <a:srgbClr val="71A84F"/>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5%</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Palo Alto</c:v>
                </c:pt>
                <c:pt idx="2">
                  <c:v>Santa Clara County</c:v>
                </c:pt>
                <c:pt idx="3">
                  <c:v>Bay Area</c:v>
                </c:pt>
              </c:strCache>
            </c:strRef>
          </c:cat>
          <c:val>
            <c:numRef>
              <c:f>'POPEMP-23'!$C$4:$C$7</c:f>
              <c:numCache>
                <c:formatCode>General</c:formatCode>
                <c:ptCount val="4"/>
                <c:pt idx="0">
                  <c:v>0</c:v>
                </c:pt>
                <c:pt idx="1">
                  <c:v>845</c:v>
                </c:pt>
                <c:pt idx="2">
                  <c:v>31880</c:v>
                </c:pt>
                <c:pt idx="3">
                  <c:v>131105</c:v>
                </c:pt>
              </c:numCache>
            </c:numRef>
          </c:val>
        </c:ser>
        <c:ser>
          <c:idx val="2"/>
          <c:order val="2"/>
          <c:tx>
            <c:v>Married-couple Family Households</c:v>
          </c:tx>
          <c:spPr>
            <a:solidFill>
              <a:srgbClr val="009192"/>
            </a:solidFill>
            <a:ln w="6350">
              <a:solidFill>
                <a:srgbClr val="FFFFFF"/>
              </a:solidFill>
            </a:ln>
          </c:spPr>
          <c:dLbls>
            <c:dLbl>
              <c:idx val="0"/>
              <c:layout/>
              <c:tx>
                <c:rich>
                  <a:bodyPr/>
                  <a:lstStyle/>
                  <a:p>
                    <a:r>
                      <a:rPr lang="en-US"/>
                      <a:t>56%</a:t>
                    </a:r>
                  </a:p>
                </c:rich>
              </c:tx>
              <c:dLblPos val="ctr"/>
              <c:showVal val="1"/>
            </c:dLbl>
            <c:dLbl>
              <c:idx val="1"/>
              <c:layout/>
              <c:tx>
                <c:rich>
                  <a:bodyPr/>
                  <a:lstStyle/>
                  <a:p>
                    <a:r>
                      <a:rPr lang="en-US"/>
                      <a:t>57%</a:t>
                    </a:r>
                  </a:p>
                </c:rich>
              </c:tx>
              <c:dLblPos val="ctr"/>
              <c:showVal val="1"/>
            </c:dLbl>
            <c:dLbl>
              <c:idx val="2"/>
              <c:layout/>
              <c:tx>
                <c:rich>
                  <a:bodyPr/>
                  <a:lstStyle/>
                  <a:p>
                    <a:r>
                      <a:rPr lang="en-US"/>
                      <a:t>51%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Palo Alto</c:v>
                </c:pt>
                <c:pt idx="2">
                  <c:v>Santa Clara County</c:v>
                </c:pt>
                <c:pt idx="3">
                  <c:v>Bay Area</c:v>
                </c:pt>
              </c:strCache>
            </c:strRef>
          </c:cat>
          <c:val>
            <c:numRef>
              <c:f>'POPEMP-23'!$D$4:$D$7</c:f>
              <c:numCache>
                <c:formatCode>General</c:formatCode>
                <c:ptCount val="4"/>
                <c:pt idx="0">
                  <c:v>0</c:v>
                </c:pt>
                <c:pt idx="1">
                  <c:v>14527</c:v>
                </c:pt>
                <c:pt idx="2">
                  <c:v>365000</c:v>
                </c:pt>
                <c:pt idx="3">
                  <c:v>1399714</c:v>
                </c:pt>
              </c:numCache>
            </c:numRef>
          </c:val>
        </c:ser>
        <c:ser>
          <c:idx val="3"/>
          <c:order val="3"/>
          <c:tx>
            <c:v>Other Non-Family Households</c:v>
          </c:tx>
          <c:spPr>
            <a:solidFill>
              <a:srgbClr val="FEB446"/>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8%</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Palo Alto</c:v>
                </c:pt>
                <c:pt idx="2">
                  <c:v>Santa Clara County</c:v>
                </c:pt>
                <c:pt idx="3">
                  <c:v>Bay Area</c:v>
                </c:pt>
              </c:strCache>
            </c:strRef>
          </c:cat>
          <c:val>
            <c:numRef>
              <c:f>'POPEMP-23'!$E$4:$E$7</c:f>
              <c:numCache>
                <c:formatCode>General</c:formatCode>
                <c:ptCount val="4"/>
                <c:pt idx="0">
                  <c:v>0</c:v>
                </c:pt>
                <c:pt idx="1">
                  <c:v>1917</c:v>
                </c:pt>
                <c:pt idx="2">
                  <c:v>50387</c:v>
                </c:pt>
                <c:pt idx="3">
                  <c:v>242258</c:v>
                </c:pt>
              </c:numCache>
            </c:numRef>
          </c:val>
        </c:ser>
        <c:ser>
          <c:idx val="4"/>
          <c:order val="4"/>
          <c:tx>
            <c:v>Single-person Households</c:v>
          </c:tx>
          <c:spPr>
            <a:solidFill>
              <a:srgbClr val="062F87"/>
            </a:solidFill>
            <a:ln w="6350">
              <a:solidFill>
                <a:srgbClr val="FFFFFF"/>
              </a:solidFill>
            </a:ln>
          </c:spPr>
          <c:dLbls>
            <c:dLbl>
              <c:idx val="0"/>
              <c:layout/>
              <c:tx>
                <c:rich>
                  <a:bodyPr/>
                  <a:lstStyle/>
                  <a:p>
                    <a:r>
                      <a:rPr lang="en-US"/>
                      <a:t>26%</a:t>
                    </a:r>
                  </a:p>
                </c:rich>
              </c:tx>
              <c:dLblPos val="ctr"/>
              <c:showVal val="1"/>
            </c:dLbl>
            <c:dLbl>
              <c:idx val="1"/>
              <c:layout/>
              <c:tx>
                <c:rich>
                  <a:bodyPr/>
                  <a:lstStyle/>
                  <a:p>
                    <a:r>
                      <a:rPr lang="en-US"/>
                      <a:t>20%</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Palo Alto</c:v>
                </c:pt>
                <c:pt idx="2">
                  <c:v>Santa Clara County</c:v>
                </c:pt>
                <c:pt idx="3">
                  <c:v>Bay Area</c:v>
                </c:pt>
              </c:strCache>
            </c:strRef>
          </c:cat>
          <c:val>
            <c:numRef>
              <c:f>'POPEMP-23'!$F$4:$F$7</c:f>
              <c:numCache>
                <c:formatCode>General</c:formatCode>
                <c:ptCount val="4"/>
                <c:pt idx="0">
                  <c:v>0</c:v>
                </c:pt>
                <c:pt idx="1">
                  <c:v>6855</c:v>
                </c:pt>
                <c:pt idx="2">
                  <c:v>130090</c:v>
                </c:pt>
                <c:pt idx="3">
                  <c:v>674587</c:v>
                </c:pt>
              </c:numCache>
            </c:numRef>
          </c:val>
        </c:ser>
        <c:overlap val="100"/>
        <c:axId val="50230001"/>
        <c:axId val="50230002"/>
      </c:barChart>
      <c:catAx>
        <c:axId val="502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30002"/>
        <c:crosses val="autoZero"/>
        <c:auto val="1"/>
        <c:lblAlgn val="ctr"/>
        <c:lblOffset val="100"/>
      </c:catAx>
      <c:valAx>
        <c:axId val="502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Households with 1 or More Children Under 18</c:v>
          </c:tx>
          <c:spPr>
            <a:solidFill>
              <a:srgbClr val="1174A9"/>
            </a:solidFill>
            <a:ln w="6350">
              <a:solidFill>
                <a:srgbClr val="FFFFFF"/>
              </a:solidFill>
            </a:ln>
          </c:spPr>
          <c:dLbls>
            <c:dLbl>
              <c:idx val="0"/>
              <c:layout/>
              <c:tx>
                <c:rich>
                  <a:bodyPr/>
                  <a:lstStyle/>
                  <a:p>
                    <a:r>
                      <a:rPr lang="en-US"/>
                      <a:t>34%</a:t>
                    </a:r>
                  </a:p>
                </c:rich>
              </c:tx>
              <c:dLblPos val="ctr"/>
              <c:showVal val="1"/>
            </c:dLbl>
            <c:dLbl>
              <c:idx val="1"/>
              <c:layout/>
              <c:tx>
                <c:rich>
                  <a:bodyPr/>
                  <a:lstStyle/>
                  <a:p>
                    <a:r>
                      <a:rPr lang="en-US"/>
                      <a:t>36%</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Palo Alto</c:v>
                </c:pt>
                <c:pt idx="2">
                  <c:v>Santa Clara County</c:v>
                </c:pt>
                <c:pt idx="3">
                  <c:v>Bay Area</c:v>
                </c:pt>
              </c:strCache>
            </c:strRef>
          </c:cat>
          <c:val>
            <c:numRef>
              <c:f>'POPEMP-24'!$B$4:$B$7</c:f>
              <c:numCache>
                <c:formatCode>General</c:formatCode>
                <c:ptCount val="4"/>
                <c:pt idx="0">
                  <c:v>0</c:v>
                </c:pt>
                <c:pt idx="1">
                  <c:v>8900</c:v>
                </c:pt>
                <c:pt idx="2">
                  <c:v>232670</c:v>
                </c:pt>
                <c:pt idx="3">
                  <c:v>873704</c:v>
                </c:pt>
              </c:numCache>
            </c:numRef>
          </c:val>
        </c:ser>
        <c:ser>
          <c:idx val="1"/>
          <c:order val="1"/>
          <c:tx>
            <c:v>Households with no Children</c:v>
          </c:tx>
          <c:spPr>
            <a:solidFill>
              <a:srgbClr val="71A84F"/>
            </a:solidFill>
            <a:ln w="6350">
              <a:solidFill>
                <a:srgbClr val="FFFFFF"/>
              </a:solidFill>
            </a:ln>
          </c:spPr>
          <c:dLbls>
            <c:dLbl>
              <c:idx val="0"/>
              <c:layout/>
              <c:tx>
                <c:rich>
                  <a:bodyPr/>
                  <a:lstStyle/>
                  <a:p>
                    <a:r>
                      <a:rPr lang="en-US"/>
                      <a:t>66%</a:t>
                    </a:r>
                  </a:p>
                </c:rich>
              </c:tx>
              <c:dLblPos val="ctr"/>
              <c:showVal val="1"/>
            </c:dLbl>
            <c:dLbl>
              <c:idx val="1"/>
              <c:layout/>
              <c:tx>
                <c:rich>
                  <a:bodyPr/>
                  <a:lstStyle/>
                  <a:p>
                    <a:r>
                      <a:rPr lang="en-US"/>
                      <a:t>64%</a:t>
                    </a:r>
                  </a:p>
                </c:rich>
              </c:tx>
              <c:dLblPos val="ctr"/>
              <c:showVal val="1"/>
            </c:dLbl>
            <c:dLbl>
              <c:idx val="2"/>
              <c:layout/>
              <c:tx>
                <c:rich>
                  <a:bodyPr/>
                  <a:lstStyle/>
                  <a:p>
                    <a:r>
                      <a:rPr lang="en-US"/>
                      <a:t>68%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Palo Alto</c:v>
                </c:pt>
                <c:pt idx="2">
                  <c:v>Santa Clara County</c:v>
                </c:pt>
                <c:pt idx="3">
                  <c:v>Bay Area</c:v>
                </c:pt>
              </c:strCache>
            </c:strRef>
          </c:cat>
          <c:val>
            <c:numRef>
              <c:f>'POPEMP-24'!$C$4:$C$7</c:f>
              <c:numCache>
                <c:formatCode>General</c:formatCode>
                <c:ptCount val="4"/>
                <c:pt idx="0">
                  <c:v>0</c:v>
                </c:pt>
                <c:pt idx="1">
                  <c:v>17261</c:v>
                </c:pt>
                <c:pt idx="2">
                  <c:v>407545</c:v>
                </c:pt>
                <c:pt idx="3">
                  <c:v>1857730</c:v>
                </c:pt>
              </c:numCache>
            </c:numRef>
          </c:val>
        </c:ser>
        <c:overlap val="100"/>
        <c:axId val="50240001"/>
        <c:axId val="50240002"/>
      </c:barChart>
      <c:catAx>
        <c:axId val="502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40002"/>
        <c:crosses val="autoZero"/>
        <c:auto val="1"/>
        <c:lblAlgn val="ctr"/>
        <c:lblOffset val="100"/>
      </c:catAx>
      <c:valAx>
        <c:axId val="502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1</a:t>
                    </a:r>
                  </a:p>
                </c:rich>
              </c:tx>
              <c:showVal val="1"/>
            </c:dLbl>
            <c:dLbl>
              <c:idx val="1"/>
              <c:delete val="1"/>
            </c:dLbl>
            <c:dLbl>
              <c:idx val="2"/>
              <c:layout/>
              <c:tx>
                <c:rich>
                  <a:bodyPr/>
                  <a:lstStyle/>
                  <a:p>
                    <a:r>
                      <a:rPr lang="en-US"/>
                      <a:t>6,851</a:t>
                    </a:r>
                  </a:p>
                </c:rich>
              </c:tx>
              <c:showVal val="1"/>
            </c:dLbl>
            <c:dLbl>
              <c:idx val="3"/>
              <c:layout/>
              <c:tx>
                <c:rich>
                  <a:bodyPr/>
                  <a:lstStyle/>
                  <a:p>
                    <a:r>
                      <a:rPr lang="en-US"/>
                      <a:t>7,610</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'POPEMP-25'!$B$4:$B$9</c:f>
              <c:numCache>
                <c:formatCode>General</c:formatCode>
                <c:ptCount val="6"/>
                <c:pt idx="0">
                  <c:v>0</c:v>
                </c:pt>
                <c:pt idx="1">
                  <c:v>0.7123623011015912</c:v>
                </c:pt>
                <c:pt idx="2">
                  <c:v>0</c:v>
                </c:pt>
                <c:pt idx="3">
                  <c:v>6851.135600179764</c:v>
                </c:pt>
                <c:pt idx="4">
                  <c:v>7609.689582484808</c:v>
                </c:pt>
                <c:pt idx="5">
                  <c:v>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0</a:t>
                    </a:r>
                  </a:p>
                </c:rich>
              </c:tx>
              <c:showVal val="1"/>
            </c:dLbl>
            <c:dLbl>
              <c:idx val="1"/>
              <c:delete val="1"/>
            </c:dLbl>
            <c:dLbl>
              <c:idx val="2"/>
              <c:layout/>
              <c:tx>
                <c:rich>
                  <a:bodyPr/>
                  <a:lstStyle/>
                  <a:p>
                    <a:r>
                      <a:rPr lang="en-US"/>
                      <a:t>8,506</a:t>
                    </a:r>
                  </a:p>
                </c:rich>
              </c:tx>
              <c:showVal val="1"/>
            </c:dLbl>
            <c:dLbl>
              <c:idx val="3"/>
              <c:layout/>
              <c:tx>
                <c:rich>
                  <a:bodyPr/>
                  <a:lstStyle/>
                  <a:p>
                    <a:r>
                      <a:rPr lang="en-US"/>
                      <a:t>2,971</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'POPEMP-25'!$C$4:$C$9</c:f>
              <c:numCache>
                <c:formatCode>General</c:formatCode>
                <c:ptCount val="6"/>
                <c:pt idx="0">
                  <c:v>0</c:v>
                </c:pt>
                <c:pt idx="1">
                  <c:v>0.1811505507955936</c:v>
                </c:pt>
                <c:pt idx="2">
                  <c:v>0</c:v>
                </c:pt>
                <c:pt idx="3">
                  <c:v>8505.514518704649</c:v>
                </c:pt>
                <c:pt idx="4">
                  <c:v>2970.906020549256</c:v>
                </c:pt>
                <c:pt idx="5">
                  <c:v>0</c:v>
                </c:pt>
              </c:numCache>
            </c:numRef>
          </c:val>
        </c:ser>
        <c:axId val="50250001"/>
        <c:axId val="50250002"/>
      </c:barChart>
      <c:catAx>
        <c:axId val="502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50002"/>
        <c:crosses val="autoZero"/>
        <c:auto val="1"/>
        <c:lblAlgn val="ctr"/>
        <c:lblOffset val="100"/>
      </c:catAx>
      <c:valAx>
        <c:axId val="5025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2010</c:v>
          </c:tx>
          <c:spPr>
            <a:solidFill>
              <a:srgbClr val="1174A9"/>
            </a:solidFill>
            <a:ln w="6350">
              <a:solidFill>
                <a:srgbClr val="FFFFFF"/>
              </a:solidFill>
            </a:ln>
          </c:spPr>
          <c:dLbls>
            <c:dLbl>
              <c:idx val="0"/>
              <c:layout/>
              <c:tx>
                <c:rich>
                  <a:bodyPr/>
                  <a:lstStyle/>
                  <a:p>
                    <a:r>
                      <a:rPr lang="en-US"/>
                      <a:t>1,228</a:t>
                    </a:r>
                  </a:p>
                </c:rich>
              </c:tx>
              <c:showVal val="1"/>
            </c:dLbl>
            <c:dLbl>
              <c:idx val="1"/>
              <c:layout/>
              <c:tx>
                <c:rich>
                  <a:bodyPr/>
                  <a:lstStyle/>
                  <a:p>
                    <a:r>
                      <a:rPr lang="en-US"/>
                      <a:t>16,334</a:t>
                    </a:r>
                  </a:p>
                </c:rich>
              </c:tx>
              <c:showVal val="1"/>
            </c:dLbl>
            <c:dLbl>
              <c:idx val="2"/>
              <c:layout/>
              <c:tx>
                <c:rich>
                  <a:bodyPr/>
                  <a:lstStyle/>
                  <a:p>
                    <a:r>
                      <a:rPr lang="en-US"/>
                      <a:t>1,832</a:t>
                    </a:r>
                  </a:p>
                </c:rich>
              </c:tx>
              <c:showVal val="1"/>
            </c:dLbl>
            <c:dLbl>
              <c:idx val="3"/>
              <c:layout/>
              <c:tx>
                <c:rich>
                  <a:bodyPr/>
                  <a:lstStyle/>
                  <a:p>
                    <a:r>
                      <a:rPr lang="en-US"/>
                      <a:t>8,723</a:t>
                    </a:r>
                  </a:p>
                </c:rich>
              </c:tx>
              <c:showVal val="1"/>
            </c:dLbl>
            <c:dLbl>
              <c:idx val="4"/>
              <c:layout/>
              <c:tx>
                <c:rich>
                  <a:bodyPr/>
                  <a:lstStyle/>
                  <a:p>
                    <a:r>
                      <a:rPr lang="en-US"/>
                      <a:t>99</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'HSG-01'!$B$4:$B$9</c:f>
              <c:numCache>
                <c:formatCode>General</c:formatCode>
                <c:ptCount val="6"/>
                <c:pt idx="0">
                  <c:v>2010</c:v>
                </c:pt>
                <c:pt idx="1">
                  <c:v>1228</c:v>
                </c:pt>
                <c:pt idx="2">
                  <c:v>16334</c:v>
                </c:pt>
                <c:pt idx="3">
                  <c:v>1832</c:v>
                </c:pt>
                <c:pt idx="4">
                  <c:v>8723</c:v>
                </c:pt>
                <c:pt idx="5">
                  <c:v>99</c:v>
                </c:pt>
              </c:numCache>
            </c:numRef>
          </c:val>
        </c:ser>
        <c:ser>
          <c:idx val="1"/>
          <c:order val="1"/>
          <c:tx>
            <c:v>2020</c:v>
          </c:tx>
          <c:spPr>
            <a:solidFill>
              <a:srgbClr val="71A84F"/>
            </a:solidFill>
            <a:ln w="6350">
              <a:solidFill>
                <a:srgbClr val="FFFFFF"/>
              </a:solidFill>
            </a:ln>
          </c:spPr>
          <c:dLbls>
            <c:dLbl>
              <c:idx val="0"/>
              <c:layout/>
              <c:tx>
                <c:rich>
                  <a:bodyPr/>
                  <a:lstStyle/>
                  <a:p>
                    <a:r>
                      <a:rPr lang="en-US"/>
                      <a:t>1,231</a:t>
                    </a:r>
                  </a:p>
                </c:rich>
              </c:tx>
              <c:showVal val="1"/>
            </c:dLbl>
            <c:dLbl>
              <c:idx val="1"/>
              <c:layout/>
              <c:tx>
                <c:rich>
                  <a:bodyPr/>
                  <a:lstStyle/>
                  <a:p>
                    <a:r>
                      <a:rPr lang="en-US"/>
                      <a:t>16,574</a:t>
                    </a:r>
                  </a:p>
                </c:rich>
              </c:tx>
              <c:showVal val="1"/>
            </c:dLbl>
            <c:dLbl>
              <c:idx val="2"/>
              <c:layout/>
              <c:tx>
                <c:rich>
                  <a:bodyPr/>
                  <a:lstStyle/>
                  <a:p>
                    <a:r>
                      <a:rPr lang="en-US"/>
                      <a:t>1,927</a:t>
                    </a:r>
                  </a:p>
                </c:rich>
              </c:tx>
              <c:showVal val="1"/>
            </c:dLbl>
            <c:dLbl>
              <c:idx val="3"/>
              <c:layout/>
              <c:tx>
                <c:rich>
                  <a:bodyPr/>
                  <a:lstStyle/>
                  <a:p>
                    <a:r>
                      <a:rPr lang="en-US"/>
                      <a:t>9,467</a:t>
                    </a:r>
                  </a:p>
                </c:rich>
              </c:tx>
              <c:showVal val="1"/>
            </c:dLbl>
            <c:dLbl>
              <c:idx val="4"/>
              <c:layout/>
              <c:tx>
                <c:rich>
                  <a:bodyPr/>
                  <a:lstStyle/>
                  <a:p>
                    <a:r>
                      <a:rPr lang="en-US"/>
                      <a:t>99</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'HSG-01'!$C$4:$C$9</c:f>
              <c:numCache>
                <c:formatCode>General</c:formatCode>
                <c:ptCount val="6"/>
                <c:pt idx="0">
                  <c:v>2020</c:v>
                </c:pt>
                <c:pt idx="1">
                  <c:v>1231</c:v>
                </c:pt>
                <c:pt idx="2">
                  <c:v>16574</c:v>
                </c:pt>
                <c:pt idx="3">
                  <c:v>1927</c:v>
                </c:pt>
                <c:pt idx="4">
                  <c:v>9467</c:v>
                </c:pt>
                <c:pt idx="5">
                  <c:v>99</c:v>
                </c:pt>
              </c:numCache>
            </c:numRef>
          </c:val>
        </c:ser>
        <c:axId val="50260001"/>
        <c:axId val="50260002"/>
      </c:barChart>
      <c:catAx>
        <c:axId val="502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60002"/>
        <c:crosses val="autoZero"/>
        <c:auto val="1"/>
        <c:lblAlgn val="ctr"/>
        <c:lblOffset val="100"/>
      </c:catAx>
      <c:valAx>
        <c:axId val="502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Occupied Housing Units</c:v>
          </c:tx>
          <c:spPr>
            <a:solidFill>
              <a:srgbClr val="1174A9"/>
            </a:solidFill>
            <a:ln w="6350">
              <a:solidFill>
                <a:srgbClr val="FFFFFF"/>
              </a:solidFill>
            </a:ln>
          </c:spPr>
          <c:dLbls>
            <c:dLbl>
              <c:idx val="0"/>
              <c:layout/>
              <c:tx>
                <c:rich>
                  <a:bodyPr/>
                  <a:lstStyle/>
                  <a:p>
                    <a:r>
                      <a:rPr lang="en-US"/>
                      <a:t>93%</a:t>
                    </a:r>
                  </a:p>
                </c:rich>
              </c:tx>
              <c:dLblPos val="ctr"/>
              <c:showVal val="1"/>
            </c:dLbl>
            <c:dLbl>
              <c:idx val="1"/>
              <c:layout/>
              <c:tx>
                <c:rich>
                  <a:bodyPr/>
                  <a:lstStyle/>
                  <a:p>
                    <a:r>
                      <a:rPr lang="en-US"/>
                      <a:t>95%</a:t>
                    </a:r>
                  </a:p>
                </c:rich>
              </c:tx>
              <c:dLblPos val="ctr"/>
              <c:showVal val="1"/>
            </c:dLbl>
            <c:dLbl>
              <c:idx val="2"/>
              <c:layout/>
              <c:tx>
                <c:rich>
                  <a:bodyPr/>
                  <a:lstStyle/>
                  <a:p>
                    <a:r>
                      <a:rPr lang="en-US"/>
                      <a:t>94%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Palo Alto</c:v>
                </c:pt>
                <c:pt idx="2">
                  <c:v>Santa Clara County</c:v>
                </c:pt>
                <c:pt idx="3">
                  <c:v>Bay Area</c:v>
                </c:pt>
              </c:strCache>
            </c:strRef>
          </c:cat>
          <c:val>
            <c:numRef>
              <c:f>'HSG-02'!$B$4:$B$7</c:f>
              <c:numCache>
                <c:formatCode>General</c:formatCode>
                <c:ptCount val="4"/>
                <c:pt idx="0">
                  <c:v>0</c:v>
                </c:pt>
                <c:pt idx="1">
                  <c:v>26161</c:v>
                </c:pt>
                <c:pt idx="2">
                  <c:v>640215</c:v>
                </c:pt>
                <c:pt idx="3">
                  <c:v>2731434</c:v>
                </c:pt>
              </c:numCache>
            </c:numRef>
          </c:val>
        </c:ser>
        <c:ser>
          <c:idx val="1"/>
          <c:order val="1"/>
          <c:tx>
            <c:v>Vacant Housing Units</c:v>
          </c:tx>
          <c:spPr>
            <a:solidFill>
              <a:srgbClr val="71A84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Palo Alto</c:v>
                </c:pt>
                <c:pt idx="2">
                  <c:v>Santa Clara County</c:v>
                </c:pt>
                <c:pt idx="3">
                  <c:v>Bay Area</c:v>
                </c:pt>
              </c:strCache>
            </c:strRef>
          </c:cat>
          <c:val>
            <c:numRef>
              <c:f>'HSG-02'!$C$4:$C$7</c:f>
              <c:numCache>
                <c:formatCode>General</c:formatCode>
                <c:ptCount val="4"/>
                <c:pt idx="0">
                  <c:v>0</c:v>
                </c:pt>
                <c:pt idx="1">
                  <c:v>1889</c:v>
                </c:pt>
                <c:pt idx="2">
                  <c:v>32280</c:v>
                </c:pt>
                <c:pt idx="3">
                  <c:v>172660</c:v>
                </c:pt>
              </c:numCache>
            </c:numRef>
          </c:val>
        </c:ser>
        <c:overlap val="100"/>
        <c:axId val="50270001"/>
        <c:axId val="50270002"/>
      </c:barChart>
      <c:catAx>
        <c:axId val="502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70002"/>
        <c:crosses val="autoZero"/>
        <c:auto val="1"/>
        <c:lblAlgn val="ctr"/>
        <c:lblOffset val="100"/>
      </c:catAx>
      <c:valAx>
        <c:axId val="502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For Rent</c:v>
          </c:tx>
          <c:spPr>
            <a:solidFill>
              <a:srgbClr val="1174A9"/>
            </a:solidFill>
            <a:ln w="6350">
              <a:solidFill>
                <a:srgbClr val="FFFFFF"/>
              </a:solidFill>
            </a:ln>
          </c:spPr>
          <c:dLbls>
            <c:dLbl>
              <c:idx val="0"/>
              <c:layout/>
              <c:tx>
                <c:rich>
                  <a:bodyPr/>
                  <a:lstStyle/>
                  <a:p>
                    <a:r>
                      <a:rPr lang="en-US"/>
                      <a:t>44%</a:t>
                    </a:r>
                  </a:p>
                </c:rich>
              </c:tx>
              <c:dLblPos val="ctr"/>
              <c:showVal val="1"/>
            </c:dLbl>
            <c:dLbl>
              <c:idx val="1"/>
              <c:layout/>
              <c:tx>
                <c:rich>
                  <a:bodyPr/>
                  <a:lstStyle/>
                  <a:p>
                    <a:r>
                      <a:rPr lang="en-US"/>
                      <a:t>35%</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Palo Alto</c:v>
                </c:pt>
                <c:pt idx="2">
                  <c:v>Santa Clara County</c:v>
                </c:pt>
                <c:pt idx="3">
                  <c:v>Bay Area</c:v>
                </c:pt>
              </c:strCache>
            </c:strRef>
          </c:cat>
          <c:val>
            <c:numRef>
              <c:f>'HSG-03'!$B$4:$B$7</c:f>
              <c:numCache>
                <c:formatCode>General</c:formatCode>
                <c:ptCount val="4"/>
                <c:pt idx="0">
                  <c:v>0</c:v>
                </c:pt>
                <c:pt idx="1">
                  <c:v>823</c:v>
                </c:pt>
                <c:pt idx="2">
                  <c:v>11416</c:v>
                </c:pt>
                <c:pt idx="3">
                  <c:v>41117</c:v>
                </c:pt>
              </c:numCache>
            </c:numRef>
          </c:val>
        </c:ser>
        <c:ser>
          <c:idx val="1"/>
          <c:order val="1"/>
          <c:tx>
            <c:v>For Sale</c:v>
          </c:tx>
          <c:spPr>
            <a:solidFill>
              <a:srgbClr val="71A84F"/>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Palo Alto</c:v>
                </c:pt>
                <c:pt idx="2">
                  <c:v>Santa Clara County</c:v>
                </c:pt>
                <c:pt idx="3">
                  <c:v>Bay Area</c:v>
                </c:pt>
              </c:strCache>
            </c:strRef>
          </c:cat>
          <c:val>
            <c:numRef>
              <c:f>'HSG-03'!$C$4:$C$7</c:f>
              <c:numCache>
                <c:formatCode>General</c:formatCode>
                <c:ptCount val="4"/>
                <c:pt idx="0">
                  <c:v>0</c:v>
                </c:pt>
                <c:pt idx="1">
                  <c:v>84</c:v>
                </c:pt>
                <c:pt idx="2">
                  <c:v>1620</c:v>
                </c:pt>
                <c:pt idx="3">
                  <c:v>10057</c:v>
                </c:pt>
              </c:numCache>
            </c:numRef>
          </c:val>
        </c:ser>
        <c:ser>
          <c:idx val="2"/>
          <c:order val="2"/>
          <c:tx>
            <c:v>For Seasonal, Recreational, Or Occasional Use</c:v>
          </c:tx>
          <c:spPr>
            <a:solidFill>
              <a:srgbClr val="009192"/>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11%</a:t>
                    </a:r>
                  </a:p>
                </c:rich>
              </c:tx>
              <c:dLblPos val="ctr"/>
              <c:showVal val="1"/>
            </c:dLbl>
            <c:dLbl>
              <c:idx val="2"/>
              <c:layout/>
              <c:tx>
                <c:rich>
                  <a:bodyPr/>
                  <a:lstStyle/>
                  <a:p>
                    <a:r>
                      <a:rPr lang="en-US"/>
                      <a:t>22%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Palo Alto</c:v>
                </c:pt>
                <c:pt idx="2">
                  <c:v>Santa Clara County</c:v>
                </c:pt>
                <c:pt idx="3">
                  <c:v>Bay Area</c:v>
                </c:pt>
              </c:strCache>
            </c:strRef>
          </c:cat>
          <c:val>
            <c:numRef>
              <c:f>'HSG-03'!$D$4:$D$7</c:f>
              <c:numCache>
                <c:formatCode>General</c:formatCode>
                <c:ptCount val="4"/>
                <c:pt idx="0">
                  <c:v>0</c:v>
                </c:pt>
                <c:pt idx="1">
                  <c:v>217</c:v>
                </c:pt>
                <c:pt idx="2">
                  <c:v>3698</c:v>
                </c:pt>
                <c:pt idx="3">
                  <c:v>37301</c:v>
                </c:pt>
              </c:numCache>
            </c:numRef>
          </c:val>
        </c:ser>
        <c:ser>
          <c:idx val="3"/>
          <c:order val="3"/>
          <c:tx>
            <c:v>Other Vacant</c:v>
          </c:tx>
          <c:spPr>
            <a:solidFill>
              <a:srgbClr val="FEB446"/>
            </a:solidFill>
            <a:ln w="6350">
              <a:solidFill>
                <a:srgbClr val="FFFFFF"/>
              </a:solidFill>
            </a:ln>
          </c:spPr>
          <c:dLbls>
            <c:dLbl>
              <c:idx val="0"/>
              <c:layout/>
              <c:tx>
                <c:rich>
                  <a:bodyPr/>
                  <a:lstStyle/>
                  <a:p>
                    <a:r>
                      <a:rPr lang="en-US"/>
                      <a:t>23%</a:t>
                    </a:r>
                  </a:p>
                </c:rich>
              </c:tx>
              <c:dLblPos val="ctr"/>
              <c:showVal val="1"/>
            </c:dLbl>
            <c:dLbl>
              <c:idx val="1"/>
              <c:layout/>
              <c:tx>
                <c:rich>
                  <a:bodyPr/>
                  <a:lstStyle/>
                  <a:p>
                    <a:r>
                      <a:rPr lang="en-US"/>
                      <a:t>32%</a:t>
                    </a:r>
                  </a:p>
                </c:rich>
              </c:tx>
              <c:dLblPos val="ctr"/>
              <c:showVal val="1"/>
            </c:dLbl>
            <c:dLbl>
              <c:idx val="2"/>
              <c:layout/>
              <c:tx>
                <c:rich>
                  <a:bodyPr/>
                  <a:lstStyle/>
                  <a:p>
                    <a:r>
                      <a:rPr lang="en-US"/>
                      <a:t>36%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Palo Alto</c:v>
                </c:pt>
                <c:pt idx="2">
                  <c:v>Santa Clara County</c:v>
                </c:pt>
                <c:pt idx="3">
                  <c:v>Bay Area</c:v>
                </c:pt>
              </c:strCache>
            </c:strRef>
          </c:cat>
          <c:val>
            <c:numRef>
              <c:f>'HSG-03'!$E$4:$E$7</c:f>
              <c:numCache>
                <c:formatCode>General</c:formatCode>
                <c:ptCount val="4"/>
                <c:pt idx="0">
                  <c:v>0</c:v>
                </c:pt>
                <c:pt idx="1">
                  <c:v>427</c:v>
                </c:pt>
                <c:pt idx="2">
                  <c:v>10248</c:v>
                </c:pt>
                <c:pt idx="3">
                  <c:v>61722</c:v>
                </c:pt>
              </c:numCache>
            </c:numRef>
          </c:val>
        </c:ser>
        <c:ser>
          <c:idx val="4"/>
          <c:order val="4"/>
          <c:tx>
            <c:v>Rented, Not Occupied</c:v>
          </c:tx>
          <c:spPr>
            <a:solidFill>
              <a:srgbClr val="062F87"/>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11%</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Palo Alto</c:v>
                </c:pt>
                <c:pt idx="2">
                  <c:v>Santa Clara County</c:v>
                </c:pt>
                <c:pt idx="3">
                  <c:v>Bay Area</c:v>
                </c:pt>
              </c:strCache>
            </c:strRef>
          </c:cat>
          <c:val>
            <c:numRef>
              <c:f>'HSG-03'!$F$4:$F$7</c:f>
              <c:numCache>
                <c:formatCode>General</c:formatCode>
                <c:ptCount val="4"/>
                <c:pt idx="0">
                  <c:v>0</c:v>
                </c:pt>
                <c:pt idx="1">
                  <c:v>192</c:v>
                </c:pt>
                <c:pt idx="2">
                  <c:v>3617</c:v>
                </c:pt>
                <c:pt idx="3">
                  <c:v>10647</c:v>
                </c:pt>
              </c:numCache>
            </c:numRef>
          </c:val>
        </c:ser>
        <c:ser>
          <c:idx val="5"/>
          <c:order val="5"/>
          <c:tx>
            <c:v>Sold, Not Occupied</c:v>
          </c:tx>
          <c:spPr>
            <a:solidFill>
              <a:srgbClr val="00773F"/>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5%</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Palo Alto</c:v>
                </c:pt>
                <c:pt idx="2">
                  <c:v>Santa Clara County</c:v>
                </c:pt>
                <c:pt idx="3">
                  <c:v>Bay Area</c:v>
                </c:pt>
              </c:strCache>
            </c:strRef>
          </c:cat>
          <c:val>
            <c:numRef>
              <c:f>'HSG-03'!$G$4:$G$7</c:f>
              <c:numCache>
                <c:formatCode>General</c:formatCode>
                <c:ptCount val="4"/>
                <c:pt idx="0">
                  <c:v>0</c:v>
                </c:pt>
                <c:pt idx="1">
                  <c:v>146</c:v>
                </c:pt>
                <c:pt idx="2">
                  <c:v>1681</c:v>
                </c:pt>
                <c:pt idx="3">
                  <c:v>11816</c:v>
                </c:pt>
              </c:numCache>
            </c:numRef>
          </c:val>
        </c:ser>
        <c:overlap val="100"/>
        <c:axId val="50280001"/>
        <c:axId val="50280002"/>
      </c:barChart>
      <c:catAx>
        <c:axId val="502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80002"/>
        <c:crosses val="autoZero"/>
        <c:auto val="1"/>
        <c:lblAlgn val="ctr"/>
        <c:lblOffset val="100"/>
      </c:catAx>
      <c:valAx>
        <c:axId val="502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Vacant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'HSG-04'!$A$5:$A$10</c:f>
              <c:strCache>
                <c:ptCount val="6"/>
                <c:pt idx="0">
                  <c:v>Built 1940 To 1959</c:v>
                </c:pt>
                <c:pt idx="1">
                  <c:v>Built 1960 To 1979</c:v>
                </c:pt>
                <c:pt idx="2">
                  <c:v>Built 1939 Or Earlier</c:v>
                </c:pt>
                <c:pt idx="3">
                  <c:v>Built 1980 To 1999</c:v>
                </c:pt>
                <c:pt idx="4">
                  <c:v>Built 2000 To 2009</c:v>
                </c:pt>
                <c:pt idx="5">
                  <c:v>Built 2010 Or Later</c:v>
                </c:pt>
              </c:strCache>
            </c:strRef>
          </c:cat>
          <c:val>
            <c:numRef>
              <c:f>'HSG-04'!$B$5:$B$10</c:f>
              <c:numCache>
                <c:formatCode>General</c:formatCode>
                <c:ptCount val="6"/>
                <c:pt idx="0">
                  <c:v>9334</c:v>
                </c:pt>
                <c:pt idx="1">
                  <c:v>7126</c:v>
                </c:pt>
                <c:pt idx="2">
                  <c:v>3880</c:v>
                </c:pt>
                <c:pt idx="3">
                  <c:v>3758</c:v>
                </c:pt>
                <c:pt idx="4">
                  <c:v>2891</c:v>
                </c:pt>
                <c:pt idx="5">
                  <c:v>1061</c:v>
                </c:pt>
              </c:numCache>
            </c:numRef>
          </c:val>
        </c:ser>
        <c:overlap val="100"/>
        <c:axId val="50290001"/>
        <c:axId val="50290002"/>
      </c:barChart>
      <c:catAx>
        <c:axId val="502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90002"/>
        <c:crosses val="autoZero"/>
        <c:auto val="1"/>
        <c:lblAlgn val="ctr"/>
        <c:lblOffset val="100"/>
      </c:catAx>
      <c:valAx>
        <c:axId val="502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9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Palo Alto</c:v>
                </c:pt>
                <c:pt idx="2">
                  <c:v>Santa Clara County</c:v>
                </c:pt>
                <c:pt idx="3">
                  <c:v>Bay Area</c:v>
                </c:pt>
              </c:strCache>
            </c:strRef>
          </c:cat>
          <c:val>
            <c:numRef>
              <c:f>'POPEMP-03'!$B$4:$B$7</c:f>
              <c:numCache>
                <c:formatCode>General</c:formatCode>
                <c:ptCount val="4"/>
                <c:pt idx="0">
                  <c:v>0</c:v>
                </c:pt>
                <c:pt idx="1">
                  <c:v>134</c:v>
                </c:pt>
                <c:pt idx="2">
                  <c:v>3366</c:v>
                </c:pt>
                <c:pt idx="3">
                  <c:v>18088</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32%</a:t>
                    </a:r>
                  </a:p>
                </c:rich>
              </c:tx>
              <c:dLblPos val="ctr"/>
              <c:showVal val="1"/>
            </c:dLbl>
            <c:dLbl>
              <c:idx val="1"/>
              <c:layout/>
              <c:tx>
                <c:rich>
                  <a:bodyPr/>
                  <a:lstStyle/>
                  <a:p>
                    <a:r>
                      <a:rPr lang="en-US"/>
                      <a:t>37%</a:t>
                    </a:r>
                  </a:p>
                </c:rich>
              </c:tx>
              <c:dLblPos val="ctr"/>
              <c:showVal val="1"/>
            </c:dLbl>
            <c:dLbl>
              <c:idx val="2"/>
              <c:layout/>
              <c:tx>
                <c:rich>
                  <a:bodyPr/>
                  <a:lstStyle/>
                  <a:p>
                    <a:r>
                      <a:rPr lang="en-US"/>
                      <a:t>27%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Palo Alto</c:v>
                </c:pt>
                <c:pt idx="2">
                  <c:v>Santa Clara County</c:v>
                </c:pt>
                <c:pt idx="3">
                  <c:v>Bay Area</c:v>
                </c:pt>
              </c:strCache>
            </c:strRef>
          </c:cat>
          <c:val>
            <c:numRef>
              <c:f>'POPEMP-03'!$C$4:$C$7</c:f>
              <c:numCache>
                <c:formatCode>General</c:formatCode>
                <c:ptCount val="4"/>
                <c:pt idx="0">
                  <c:v>0</c:v>
                </c:pt>
                <c:pt idx="1">
                  <c:v>21619</c:v>
                </c:pt>
                <c:pt idx="2">
                  <c:v>705519</c:v>
                </c:pt>
                <c:pt idx="3">
                  <c:v>2055319</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Palo Alto</c:v>
                </c:pt>
                <c:pt idx="2">
                  <c:v>Santa Clara County</c:v>
                </c:pt>
                <c:pt idx="3">
                  <c:v>Bay Area</c:v>
                </c:pt>
              </c:strCache>
            </c:strRef>
          </c:cat>
          <c:val>
            <c:numRef>
              <c:f>'POPEMP-03'!$D$4:$D$7</c:f>
              <c:numCache>
                <c:formatCode>General</c:formatCode>
                <c:ptCount val="4"/>
                <c:pt idx="0">
                  <c:v>0</c:v>
                </c:pt>
                <c:pt idx="1">
                  <c:v>1171</c:v>
                </c:pt>
                <c:pt idx="2">
                  <c:v>45259</c:v>
                </c:pt>
                <c:pt idx="3">
                  <c:v>448177</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55%</a:t>
                    </a:r>
                  </a:p>
                </c:rich>
              </c:tx>
              <c:dLblPos val="ctr"/>
              <c:showVal val="1"/>
            </c:dLbl>
            <c:dLbl>
              <c:idx val="1"/>
              <c:layout/>
              <c:tx>
                <c:rich>
                  <a:bodyPr/>
                  <a:lstStyle/>
                  <a:p>
                    <a:r>
                      <a:rPr lang="en-US"/>
                      <a:t>32%</a:t>
                    </a:r>
                  </a:p>
                </c:rich>
              </c:tx>
              <c:dLblPos val="ctr"/>
              <c:showVal val="1"/>
            </c:dLbl>
            <c:dLbl>
              <c:idx val="2"/>
              <c:layout/>
              <c:tx>
                <c:rich>
                  <a:bodyPr/>
                  <a:lstStyle/>
                  <a:p>
                    <a:r>
                      <a:rPr lang="en-US"/>
                      <a:t>39%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Palo Alto</c:v>
                </c:pt>
                <c:pt idx="2">
                  <c:v>Santa Clara County</c:v>
                </c:pt>
                <c:pt idx="3">
                  <c:v>Bay Area</c:v>
                </c:pt>
              </c:strCache>
            </c:strRef>
          </c:cat>
          <c:val>
            <c:numRef>
              <c:f>'POPEMP-03'!$E$4:$E$7</c:f>
              <c:numCache>
                <c:formatCode>General</c:formatCode>
                <c:ptCount val="4"/>
                <c:pt idx="0">
                  <c:v>0</c:v>
                </c:pt>
                <c:pt idx="1">
                  <c:v>36579</c:v>
                </c:pt>
                <c:pt idx="2">
                  <c:v>607903</c:v>
                </c:pt>
                <c:pt idx="3">
                  <c:v>3026740</c:v>
                </c:pt>
              </c:numCache>
            </c:numRef>
          </c:val>
        </c:ser>
        <c:ser>
          <c:idx val="4"/>
          <c:order val="4"/>
          <c:tx>
            <c:v>Other Race or Multiple Races, Non-Hispanic</c:v>
          </c:tx>
          <c:spPr>
            <a:solidFill>
              <a:srgbClr val="062F87"/>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4%</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Palo Alto</c:v>
                </c:pt>
                <c:pt idx="2">
                  <c:v>Santa Clara County</c:v>
                </c:pt>
                <c:pt idx="3">
                  <c:v>Bay Area</c:v>
                </c:pt>
              </c:strCache>
            </c:strRef>
          </c:cat>
          <c:val>
            <c:numRef>
              <c:f>'POPEMP-03'!$F$4:$F$7</c:f>
              <c:numCache>
                <c:formatCode>General</c:formatCode>
                <c:ptCount val="4"/>
                <c:pt idx="0">
                  <c:v>0</c:v>
                </c:pt>
                <c:pt idx="1">
                  <c:v>3375</c:v>
                </c:pt>
                <c:pt idx="2">
                  <c:v>74445</c:v>
                </c:pt>
                <c:pt idx="3">
                  <c:v>347336</c:v>
                </c:pt>
              </c:numCache>
            </c:numRef>
          </c:val>
        </c:ser>
        <c:ser>
          <c:idx val="5"/>
          <c:order val="5"/>
          <c:tx>
            <c:v>Hispanic or Latinx</c:v>
          </c:tx>
          <c:spPr>
            <a:solidFill>
              <a:srgbClr val="00773F"/>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25%</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Palo Alto</c:v>
                </c:pt>
                <c:pt idx="2">
                  <c:v>Santa Clara County</c:v>
                </c:pt>
                <c:pt idx="3">
                  <c:v>Bay Area</c:v>
                </c:pt>
              </c:strCache>
            </c:strRef>
          </c:cat>
          <c:val>
            <c:numRef>
              <c:f>'POPEMP-03'!$G$4:$G$7</c:f>
              <c:numCache>
                <c:formatCode>General</c:formatCode>
                <c:ptCount val="4"/>
                <c:pt idx="0">
                  <c:v>0</c:v>
                </c:pt>
                <c:pt idx="1">
                  <c:v>3695</c:v>
                </c:pt>
                <c:pt idx="2">
                  <c:v>490978</c:v>
                </c:pt>
                <c:pt idx="3">
                  <c:v>1814366</c:v>
                </c:pt>
              </c:numCache>
            </c:numRef>
          </c:val>
        </c:ser>
        <c:overlap val="100"/>
        <c:axId val="50030001"/>
        <c:axId val="50030002"/>
      </c:barChart>
      <c:catAx>
        <c:axId val="500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30002"/>
        <c:crosses val="autoZero"/>
        <c:auto val="1"/>
        <c:lblAlgn val="ctr"/>
        <c:lblOffset val="100"/>
      </c:catAx>
      <c:valAx>
        <c:axId val="500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0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63</a:t>
                    </a:r>
                  </a:p>
                </c:rich>
              </c:tx>
              <c:showVal val="1"/>
            </c:dLbl>
            <c:dLbl>
              <c:idx val="1"/>
              <c:layout/>
              <c:tx>
                <c:rich>
                  <a:bodyPr/>
                  <a:lstStyle/>
                  <a:p>
                    <a:r>
                      <a:rPr lang="en-US"/>
                      <a:t>498</a:t>
                    </a:r>
                  </a:p>
                </c:rich>
              </c:tx>
              <c:showVal val="1"/>
            </c:dLbl>
            <c:dLbl>
              <c:idx val="2"/>
              <c:layout/>
              <c:tx>
                <c:rich>
                  <a:bodyPr/>
                  <a:lstStyle/>
                  <a:p>
                    <a:r>
                      <a:rPr lang="en-US"/>
                      <a:t>2,040</a:t>
                    </a:r>
                  </a:p>
                </c:rich>
              </c:tx>
              <c:showVal val="1"/>
            </c:dLbl>
            <c:dLbl>
              <c:idx val="3"/>
              <c:layout/>
              <c:tx>
                <c:rich>
                  <a:bodyPr/>
                  <a:lstStyle/>
                  <a:p>
                    <a:r>
                      <a:rPr lang="en-US"/>
                      <a:t>9,976</a:t>
                    </a:r>
                  </a:p>
                </c:rich>
              </c:tx>
              <c:showVal val="1"/>
            </c:dLbl>
            <c:dLbl>
              <c:idx val="4"/>
              <c:layout/>
              <c:tx>
                <c:rich>
                  <a:bodyPr/>
                  <a:lstStyle/>
                  <a:p>
                    <a:r>
                      <a:rPr lang="en-US"/>
                      <a:t>1,700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'HSG-05'!$B$4:$B$9</c:f>
              <c:numCache>
                <c:formatCode>General</c:formatCode>
                <c:ptCount val="6"/>
                <c:pt idx="0">
                  <c:v>0</c:v>
                </c:pt>
                <c:pt idx="1">
                  <c:v>63</c:v>
                </c:pt>
                <c:pt idx="2">
                  <c:v>498</c:v>
                </c:pt>
                <c:pt idx="3">
                  <c:v>2040</c:v>
                </c:pt>
                <c:pt idx="4">
                  <c:v>9976</c:v>
                </c:pt>
                <c:pt idx="5">
                  <c:v>1700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1,210</a:t>
                    </a:r>
                  </a:p>
                </c:rich>
              </c:tx>
              <c:showVal val="1"/>
            </c:dLbl>
            <c:dLbl>
              <c:idx val="1"/>
              <c:layout/>
              <c:tx>
                <c:rich>
                  <a:bodyPr/>
                  <a:lstStyle/>
                  <a:p>
                    <a:r>
                      <a:rPr lang="en-US"/>
                      <a:t>3,517</a:t>
                    </a:r>
                  </a:p>
                </c:rich>
              </c:tx>
              <c:showVal val="1"/>
            </c:dLbl>
            <c:dLbl>
              <c:idx val="2"/>
              <c:layout/>
              <c:tx>
                <c:rich>
                  <a:bodyPr/>
                  <a:lstStyle/>
                  <a:p>
                    <a:r>
                      <a:rPr lang="en-US"/>
                      <a:t>4,145</a:t>
                    </a:r>
                  </a:p>
                </c:rich>
              </c:tx>
              <c:showVal val="1"/>
            </c:dLbl>
            <c:dLbl>
              <c:idx val="3"/>
              <c:layout/>
              <c:tx>
                <c:rich>
                  <a:bodyPr/>
                  <a:lstStyle/>
                  <a:p>
                    <a:r>
                      <a:rPr lang="en-US"/>
                      <a:t>2,793</a:t>
                    </a:r>
                  </a:p>
                </c:rich>
              </c:tx>
              <c:showVal val="1"/>
            </c:dLbl>
            <c:dLbl>
              <c:idx val="4"/>
              <c:layout/>
              <c:tx>
                <c:rich>
                  <a:bodyPr/>
                  <a:lstStyle/>
                  <a:p>
                    <a:r>
                      <a:rPr lang="en-US"/>
                      <a:t>219</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'HSG-05'!$C$4:$C$9</c:f>
              <c:numCache>
                <c:formatCode>General</c:formatCode>
                <c:ptCount val="6"/>
                <c:pt idx="0">
                  <c:v>0</c:v>
                </c:pt>
                <c:pt idx="1">
                  <c:v>1210</c:v>
                </c:pt>
                <c:pt idx="2">
                  <c:v>3517</c:v>
                </c:pt>
                <c:pt idx="3">
                  <c:v>4145</c:v>
                </c:pt>
                <c:pt idx="4">
                  <c:v>2793</c:v>
                </c:pt>
                <c:pt idx="5">
                  <c:v>219</c:v>
                </c:pt>
              </c:numCache>
            </c:numRef>
          </c:val>
        </c:ser>
        <c:axId val="50300001"/>
        <c:axId val="50300002"/>
      </c:barChart>
      <c:catAx>
        <c:axId val="503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00002"/>
        <c:crosses val="autoZero"/>
        <c:auto val="1"/>
        <c:lblAlgn val="ctr"/>
        <c:lblOffset val="100"/>
      </c:catAx>
      <c:valAx>
        <c:axId val="503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0" sourceLinked="0"/>
        <c:tickLblPos val="low"/>
        <c:txPr>
          <a:bodyPr/>
          <a:lstStyle/>
          <a:p>
            <a:pPr>
              <a:defRPr sz="1100" b="0" baseline="0">
                <a:solidFill>
                  <a:srgbClr val="000000"/>
                </a:solidFill>
                <a:latin typeface="Century Gothic"/>
              </a:defRPr>
            </a:pPr>
            <a:endParaRPr lang="en-US"/>
          </a:p>
        </c:txPr>
        <c:crossAx val="503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c:v>
          </c:tx>
          <c:spPr>
            <a:solidFill>
              <a:srgbClr val="1174A9"/>
            </a:solidFill>
            <a:ln w="6350">
              <a:solidFill>
                <a:srgbClr val="FFFFFF"/>
              </a:solidFill>
            </a:ln>
          </c:spPr>
          <c:dLbls>
            <c:dLbl>
              <c:idx val="0"/>
              <c:layout/>
              <c:tx>
                <c:rich>
                  <a:bodyPr/>
                  <a:lstStyle/>
                  <a:p>
                    <a:r>
                      <a:rPr lang="en-US"/>
                      <a:t>0%</a:t>
                    </a:r>
                  </a:p>
                </c:rich>
              </c:tx>
              <c:showVal val="1"/>
            </c:dLbl>
            <c:dLbl>
              <c:idx val="1"/>
              <c:layout/>
              <c:tx>
                <c:rich>
                  <a:bodyPr/>
                  <a:lstStyle/>
                  <a:p>
                    <a:r>
                      <a:rPr lang="en-US"/>
                      <a:t>0%</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'HSG-06'!$B$4:$B$6</c:f>
              <c:numCache>
                <c:formatCode>General</c:formatCode>
                <c:ptCount val="3"/>
                <c:pt idx="0">
                  <c:v>0</c:v>
                </c:pt>
                <c:pt idx="1">
                  <c:v>0.004412691741962597</c:v>
                </c:pt>
                <c:pt idx="2">
                  <c:v>0.0006303845345660853</c:v>
                </c:pt>
              </c:numCache>
            </c:numRef>
          </c:val>
        </c:ser>
        <c:ser>
          <c:idx val="1"/>
          <c:order val="1"/>
          <c:tx>
            <c:v>Renter</c:v>
          </c:tx>
          <c:spPr>
            <a:solidFill>
              <a:srgbClr val="71A84F"/>
            </a:solidFill>
            <a:ln w="6350">
              <a:solidFill>
                <a:srgbClr val="FFFFFF"/>
              </a:solidFill>
            </a:ln>
          </c:spPr>
          <c:dLbls>
            <c:dLbl>
              <c:idx val="0"/>
              <c:layout/>
              <c:tx>
                <c:rich>
                  <a:bodyPr/>
                  <a:lstStyle/>
                  <a:p>
                    <a:r>
                      <a:rPr lang="en-US"/>
                      <a:t>5%</a:t>
                    </a:r>
                  </a:p>
                </c:rich>
              </c:tx>
              <c:showVal val="1"/>
            </c:dLbl>
            <c:dLbl>
              <c:idx val="1"/>
              <c:layout/>
              <c:tx>
                <c:rich>
                  <a:bodyPr/>
                  <a:lstStyle/>
                  <a:p>
                    <a:r>
                      <a:rPr lang="en-US"/>
                      <a:t>0%</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'HSG-06'!$C$4:$C$6</c:f>
              <c:numCache>
                <c:formatCode>General</c:formatCode>
                <c:ptCount val="3"/>
                <c:pt idx="0">
                  <c:v>0</c:v>
                </c:pt>
                <c:pt idx="1">
                  <c:v>0.04611242006058566</c:v>
                </c:pt>
                <c:pt idx="2">
                  <c:v>0.001009761023224504</c:v>
                </c:pt>
              </c:numCache>
            </c:numRef>
          </c:val>
        </c:ser>
        <c:axId val="50310001"/>
        <c:axId val="50310002"/>
      </c:barChart>
      <c:catAx>
        <c:axId val="503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10002"/>
        <c:crosses val="autoZero"/>
        <c:auto val="1"/>
        <c:lblAlgn val="ctr"/>
        <c:lblOffset val="100"/>
      </c:catAx>
      <c:valAx>
        <c:axId val="503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Units Lacking Amenity</a:t>
                </a:r>
              </a:p>
            </c:rich>
          </c:tx>
          <c:layout/>
        </c:title>
        <c:numFmt formatCode="0.0%" sourceLinked="0"/>
        <c:tickLblPos val="low"/>
        <c:txPr>
          <a:bodyPr/>
          <a:lstStyle/>
          <a:p>
            <a:pPr>
              <a:defRPr sz="1100" b="0" baseline="0">
                <a:solidFill>
                  <a:srgbClr val="000000"/>
                </a:solidFill>
                <a:latin typeface="Century Gothic"/>
              </a:defRPr>
            </a:pPr>
            <a:endParaRPr lang="en-US"/>
          </a:p>
        </c:txPr>
        <c:crossAx val="503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Units Valued Less than $250k</c:v>
          </c:tx>
          <c:spPr>
            <a:solidFill>
              <a:srgbClr val="1174A9"/>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Palo Alto</c:v>
                </c:pt>
                <c:pt idx="2">
                  <c:v>Santa Clara County</c:v>
                </c:pt>
                <c:pt idx="3">
                  <c:v>Bay Area</c:v>
                </c:pt>
              </c:strCache>
            </c:strRef>
          </c:cat>
          <c:val>
            <c:numRef>
              <c:f>'HSG-07'!$B$4:$B$7</c:f>
              <c:numCache>
                <c:formatCode>General</c:formatCode>
                <c:ptCount val="4"/>
                <c:pt idx="0">
                  <c:v>0</c:v>
                </c:pt>
                <c:pt idx="1">
                  <c:v>0.03095888491980108</c:v>
                </c:pt>
                <c:pt idx="2">
                  <c:v>0.05361044571523518</c:v>
                </c:pt>
                <c:pt idx="3">
                  <c:v>0.0610187636059806</c:v>
                </c:pt>
              </c:numCache>
            </c:numRef>
          </c:val>
        </c:ser>
        <c:ser>
          <c:idx val="1"/>
          <c:order val="1"/>
          <c:tx>
            <c:v>Units Valued $250k-$500k</c:v>
          </c:tx>
          <c:spPr>
            <a:solidFill>
              <a:srgbClr val="71A84F"/>
            </a:solidFill>
            <a:ln w="6350">
              <a:solidFill>
                <a:srgbClr val="FFFFFF"/>
              </a:solidFill>
            </a:ln>
          </c:spPr>
          <c:dLbls>
            <c:dLbl>
              <c:idx val="0"/>
              <c:layout/>
              <c:tx>
                <c:rich>
                  <a:bodyPr/>
                  <a:lstStyle/>
                  <a:p>
                    <a:r>
                      <a:rPr lang="en-US"/>
                      <a:t>1%</a:t>
                    </a:r>
                  </a:p>
                </c:rich>
              </c:tx>
              <c:dLblPos val="ctr"/>
              <c:showVal val="1"/>
            </c:dLbl>
            <c:dLbl>
              <c:idx val="1"/>
              <c:layout/>
              <c:tx>
                <c:rich>
                  <a:bodyPr/>
                  <a:lstStyle/>
                  <a:p>
                    <a:r>
                      <a:rPr lang="en-US"/>
                      <a:t>6%</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Palo Alto</c:v>
                </c:pt>
                <c:pt idx="2">
                  <c:v>Santa Clara County</c:v>
                </c:pt>
                <c:pt idx="3">
                  <c:v>Bay Area</c:v>
                </c:pt>
              </c:strCache>
            </c:strRef>
          </c:cat>
          <c:val>
            <c:numRef>
              <c:f>'HSG-07'!$C$4:$C$7</c:f>
              <c:numCache>
                <c:formatCode>General</c:formatCode>
                <c:ptCount val="4"/>
                <c:pt idx="0">
                  <c:v>0</c:v>
                </c:pt>
                <c:pt idx="1">
                  <c:v>0.01239756251313301</c:v>
                </c:pt>
                <c:pt idx="2">
                  <c:v>0.06268536852162114</c:v>
                </c:pt>
                <c:pt idx="3">
                  <c:v>0.1626274923219024</c:v>
                </c:pt>
              </c:numCache>
            </c:numRef>
          </c:val>
        </c:ser>
        <c:ser>
          <c:idx val="2"/>
          <c:order val="2"/>
          <c:tx>
            <c:v>Units Valued $500k-$750k</c:v>
          </c:tx>
          <c:spPr>
            <a:solidFill>
              <a:srgbClr val="009192"/>
            </a:solidFill>
            <a:ln w="6350">
              <a:solidFill>
                <a:srgbClr val="FFFFFF"/>
              </a:solidFill>
            </a:ln>
          </c:spPr>
          <c:dLbls>
            <c:dLbl>
              <c:idx val="0"/>
              <c:layout/>
              <c:tx>
                <c:rich>
                  <a:bodyPr/>
                  <a:lstStyle/>
                  <a:p>
                    <a:r>
                      <a:rPr lang="en-US"/>
                      <a:t>2%</a:t>
                    </a:r>
                  </a:p>
                </c:rich>
              </c:tx>
              <c:dLblPos val="ctr"/>
              <c:showVal val="1"/>
            </c:dLbl>
            <c:dLbl>
              <c:idx val="1"/>
              <c:layout/>
              <c:tx>
                <c:rich>
                  <a:bodyPr/>
                  <a:lstStyle/>
                  <a:p>
                    <a:r>
                      <a:rPr lang="en-US"/>
                      <a:t>18%</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Palo Alto</c:v>
                </c:pt>
                <c:pt idx="2">
                  <c:v>Santa Clara County</c:v>
                </c:pt>
                <c:pt idx="3">
                  <c:v>Bay Area</c:v>
                </c:pt>
              </c:strCache>
            </c:strRef>
          </c:cat>
          <c:val>
            <c:numRef>
              <c:f>'HSG-07'!$D$4:$D$7</c:f>
              <c:numCache>
                <c:formatCode>General</c:formatCode>
                <c:ptCount val="4"/>
                <c:pt idx="0">
                  <c:v>0</c:v>
                </c:pt>
                <c:pt idx="1">
                  <c:v>0.0212929887231211</c:v>
                </c:pt>
                <c:pt idx="2">
                  <c:v>0.1780091663089683</c:v>
                </c:pt>
                <c:pt idx="3">
                  <c:v>0.2252592275882777</c:v>
                </c:pt>
              </c:numCache>
            </c:numRef>
          </c:val>
        </c:ser>
        <c:ser>
          <c:idx val="3"/>
          <c:order val="3"/>
          <c:tx>
            <c:v>Units Valued $750k-$1M</c:v>
          </c:tx>
          <c:spPr>
            <a:solidFill>
              <a:srgbClr val="FEB446"/>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22%</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Palo Alto</c:v>
                </c:pt>
                <c:pt idx="2">
                  <c:v>Santa Clara County</c:v>
                </c:pt>
                <c:pt idx="3">
                  <c:v>Bay Area</c:v>
                </c:pt>
              </c:strCache>
            </c:strRef>
          </c:cat>
          <c:val>
            <c:numRef>
              <c:f>'HSG-07'!$E$4:$E$7</c:f>
              <c:numCache>
                <c:formatCode>General</c:formatCode>
                <c:ptCount val="4"/>
                <c:pt idx="0">
                  <c:v>0</c:v>
                </c:pt>
                <c:pt idx="1">
                  <c:v>0.03102892764586398</c:v>
                </c:pt>
                <c:pt idx="2">
                  <c:v>0.2197532573628169</c:v>
                </c:pt>
                <c:pt idx="3">
                  <c:v>0.2008472833732061</c:v>
                </c:pt>
              </c:numCache>
            </c:numRef>
          </c:val>
        </c:ser>
        <c:ser>
          <c:idx val="4"/>
          <c:order val="4"/>
          <c:tx>
            <c:v>Units Valued $1M-$1.5M</c:v>
          </c:tx>
          <c:spPr>
            <a:solidFill>
              <a:srgbClr val="062F87"/>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23%</a:t>
                    </a:r>
                  </a:p>
                </c:rich>
              </c:tx>
              <c:dLblPos val="ctr"/>
              <c:showVal val="1"/>
            </c:dLbl>
            <c:dLbl>
              <c:idx val="2"/>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Palo Alto</c:v>
                </c:pt>
                <c:pt idx="2">
                  <c:v>Santa Clara County</c:v>
                </c:pt>
                <c:pt idx="3">
                  <c:v>Bay Area</c:v>
                </c:pt>
              </c:strCache>
            </c:strRef>
          </c:cat>
          <c:val>
            <c:numRef>
              <c:f>'HSG-07'!$F$4:$F$7</c:f>
              <c:numCache>
                <c:formatCode>General</c:formatCode>
                <c:ptCount val="4"/>
                <c:pt idx="0">
                  <c:v>0</c:v>
                </c:pt>
                <c:pt idx="1">
                  <c:v>0.1200532324718078</c:v>
                </c:pt>
                <c:pt idx="2">
                  <c:v>0.2284238656346492</c:v>
                </c:pt>
                <c:pt idx="3">
                  <c:v>0.1793349021348538</c:v>
                </c:pt>
              </c:numCache>
            </c:numRef>
          </c:val>
        </c:ser>
        <c:ser>
          <c:idx val="5"/>
          <c:order val="5"/>
          <c:tx>
            <c:v>Units Valued $1M-$2M</c:v>
          </c:tx>
          <c:spPr>
            <a:solidFill>
              <a:srgbClr val="00773F"/>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11%</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Palo Alto</c:v>
                </c:pt>
                <c:pt idx="2">
                  <c:v>Santa Clara County</c:v>
                </c:pt>
                <c:pt idx="3">
                  <c:v>Bay Area</c:v>
                </c:pt>
              </c:strCache>
            </c:strRef>
          </c:cat>
          <c:val>
            <c:numRef>
              <c:f>'HSG-07'!$G$4:$G$7</c:f>
              <c:numCache>
                <c:formatCode>General</c:formatCode>
                <c:ptCount val="4"/>
                <c:pt idx="0">
                  <c:v>0</c:v>
                </c:pt>
                <c:pt idx="1">
                  <c:v>0.1162008825383484</c:v>
                </c:pt>
                <c:pt idx="2">
                  <c:v>0.1112557289431052</c:v>
                </c:pt>
                <c:pt idx="3">
                  <c:v>0.07896446044433419</c:v>
                </c:pt>
              </c:numCache>
            </c:numRef>
          </c:val>
        </c:ser>
        <c:ser>
          <c:idx val="6"/>
          <c:order val="6"/>
          <c:tx>
            <c:v>Units Valued $2M+</c:v>
          </c:tx>
          <c:spPr>
            <a:solidFill>
              <a:srgbClr val="CD7820"/>
            </a:solidFill>
            <a:ln w="6350">
              <a:solidFill>
                <a:srgbClr val="FFFFFF"/>
              </a:solidFill>
            </a:ln>
          </c:spPr>
          <c:dLbls>
            <c:dLbl>
              <c:idx val="0"/>
              <c:layout/>
              <c:tx>
                <c:rich>
                  <a:bodyPr/>
                  <a:lstStyle/>
                  <a:p>
                    <a:r>
                      <a:rPr lang="en-US"/>
                      <a:t>67%</a:t>
                    </a:r>
                  </a:p>
                </c:rich>
              </c:tx>
              <c:dLblPos val="ctr"/>
              <c:showVal val="1"/>
            </c:dLbl>
            <c:dLbl>
              <c:idx val="1"/>
              <c:layout/>
              <c:tx>
                <c:rich>
                  <a:bodyPr/>
                  <a:lstStyle/>
                  <a:p>
                    <a:r>
                      <a:rPr lang="en-US"/>
                      <a:t>15%</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Palo Alto</c:v>
                </c:pt>
                <c:pt idx="2">
                  <c:v>Santa Clara County</c:v>
                </c:pt>
                <c:pt idx="3">
                  <c:v>Bay Area</c:v>
                </c:pt>
              </c:strCache>
            </c:strRef>
          </c:cat>
          <c:val>
            <c:numRef>
              <c:f>'HSG-07'!$H$4:$H$7</c:f>
              <c:numCache>
                <c:formatCode>General</c:formatCode>
                <c:ptCount val="4"/>
                <c:pt idx="0">
                  <c:v>0</c:v>
                </c:pt>
                <c:pt idx="1">
                  <c:v>0.6680675211879247</c:v>
                </c:pt>
                <c:pt idx="2">
                  <c:v>0.1462621675136041</c:v>
                </c:pt>
                <c:pt idx="3">
                  <c:v>0.09194787053144511</c:v>
                </c:pt>
              </c:numCache>
            </c:numRef>
          </c:val>
        </c:ser>
        <c:axId val="50320001"/>
        <c:axId val="50320002"/>
      </c:barChart>
      <c:catAx>
        <c:axId val="503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20002"/>
        <c:crosses val="autoZero"/>
        <c:auto val="1"/>
        <c:lblAlgn val="ctr"/>
        <c:lblOffset val="100"/>
      </c:catAx>
      <c:valAx>
        <c:axId val="503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Owner Occupied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Bay Area</c:v>
          </c:tx>
          <c:spPr>
            <a:ln w="41275">
              <a:solidFill>
                <a:srgbClr val="1174A9"/>
              </a:solidFill>
            </a:ln>
          </c:spPr>
          <c:marker>
            <c:symbol val="circle"/>
            <c:size val="8"/>
            <c:spPr>
              <a:solidFill>
                <a:srgbClr val="FFFFFF"/>
              </a:solidFill>
              <a:ln>
                <a:solidFill>
                  <a:srgbClr val="1174A9"/>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'HSG-08'!$B$4:$B$24</c:f>
              <c:numCache>
                <c:formatCode>General</c:formatCode>
                <c:ptCount val="21"/>
                <c:pt idx="0">
                  <c:v>0</c:v>
                </c:pt>
                <c:pt idx="1">
                  <c:v>444501.161178802</c:v>
                </c:pt>
                <c:pt idx="2">
                  <c:v>476973.3641717674</c:v>
                </c:pt>
                <c:pt idx="3">
                  <c:v>509965.7777316187</c:v>
                </c:pt>
                <c:pt idx="4">
                  <c:v>606472.4304979456</c:v>
                </c:pt>
                <c:pt idx="5">
                  <c:v>698759.0248864384</c:v>
                </c:pt>
                <c:pt idx="6">
                  <c:v>692416.9971277675</c:v>
                </c:pt>
                <c:pt idx="7">
                  <c:v>660587.7255916911</c:v>
                </c:pt>
                <c:pt idx="8">
                  <c:v>559089.994744795</c:v>
                </c:pt>
                <c:pt idx="9">
                  <c:v>539523.4121630676</c:v>
                </c:pt>
                <c:pt idx="10">
                  <c:v>531581.0174485706</c:v>
                </c:pt>
                <c:pt idx="11">
                  <c:v>495380.3271213235</c:v>
                </c:pt>
                <c:pt idx="12">
                  <c:v>563856.8831420708</c:v>
                </c:pt>
                <c:pt idx="13">
                  <c:v>680667.7415428726</c:v>
                </c:pt>
                <c:pt idx="14">
                  <c:v>747762.7186595368</c:v>
                </c:pt>
                <c:pt idx="15">
                  <c:v>831074.474729246</c:v>
                </c:pt>
                <c:pt idx="16">
                  <c:v>864198.8370591007</c:v>
                </c:pt>
                <c:pt idx="17">
                  <c:v>962725.4543687325</c:v>
                </c:pt>
                <c:pt idx="18">
                  <c:v>1023382.238133111</c:v>
                </c:pt>
                <c:pt idx="19">
                  <c:v>1000106.585181312</c:v>
                </c:pt>
                <c:pt idx="20">
                  <c:v>1077232.745574046</c:v>
                </c:pt>
              </c:numCache>
            </c:numRef>
          </c:val>
        </c:ser>
        <c:ser>
          <c:idx val="1"/>
          <c:order val="1"/>
          <c:tx>
            <c:v>Santa Clara County</c:v>
          </c:tx>
          <c:spPr>
            <a:ln w="41275">
              <a:solidFill>
                <a:srgbClr val="71A84F"/>
              </a:solidFill>
            </a:ln>
          </c:spPr>
          <c:marker>
            <c:symbol val="circle"/>
            <c:size val="8"/>
            <c:spPr>
              <a:solidFill>
                <a:srgbClr val="FFFFFF"/>
              </a:solidFill>
              <a:ln>
                <a:solidFill>
                  <a:srgbClr val="71A84F"/>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'HSG-08'!$C$4:$C$24</c:f>
              <c:numCache>
                <c:formatCode>General</c:formatCode>
                <c:ptCount val="21"/>
                <c:pt idx="0">
                  <c:v>0</c:v>
                </c:pt>
                <c:pt idx="1">
                  <c:v>481087</c:v>
                </c:pt>
                <c:pt idx="2">
                  <c:v>499273</c:v>
                </c:pt>
                <c:pt idx="3">
                  <c:v>510068</c:v>
                </c:pt>
                <c:pt idx="4">
                  <c:v>598802</c:v>
                </c:pt>
                <c:pt idx="5">
                  <c:v>692235</c:v>
                </c:pt>
                <c:pt idx="6">
                  <c:v>703145</c:v>
                </c:pt>
                <c:pt idx="7">
                  <c:v>683890</c:v>
                </c:pt>
                <c:pt idx="8">
                  <c:v>586279</c:v>
                </c:pt>
                <c:pt idx="9">
                  <c:v>610233</c:v>
                </c:pt>
                <c:pt idx="10">
                  <c:v>603238</c:v>
                </c:pt>
                <c:pt idx="11">
                  <c:v>573306</c:v>
                </c:pt>
                <c:pt idx="12">
                  <c:v>679293</c:v>
                </c:pt>
                <c:pt idx="13">
                  <c:v>782830</c:v>
                </c:pt>
                <c:pt idx="14">
                  <c:v>864333</c:v>
                </c:pt>
                <c:pt idx="15">
                  <c:v>914819</c:v>
                </c:pt>
                <c:pt idx="16">
                  <c:v>954083</c:v>
                </c:pt>
                <c:pt idx="17">
                  <c:v>1117296</c:v>
                </c:pt>
                <c:pt idx="18">
                  <c:v>1195773</c:v>
                </c:pt>
                <c:pt idx="19">
                  <c:v>1120773</c:v>
                </c:pt>
                <c:pt idx="20">
                  <c:v>1290977</c:v>
                </c:pt>
              </c:numCache>
            </c:numRef>
          </c:val>
        </c:ser>
        <c:ser>
          <c:idx val="2"/>
          <c:order val="2"/>
          <c:tx>
            <c:v>Palo Alto</c:v>
          </c:tx>
          <c:spPr>
            <a:ln w="41275">
              <a:solidFill>
                <a:srgbClr val="009192"/>
              </a:solidFill>
            </a:ln>
          </c:spPr>
          <c:marker>
            <c:symbol val="circle"/>
            <c:size val="8"/>
            <c:spPr>
              <a:solidFill>
                <a:srgbClr val="FFFFFF"/>
              </a:solidFill>
              <a:ln>
                <a:solidFill>
                  <a:srgbClr val="009192"/>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'HSG-08'!$D$4:$D$24</c:f>
              <c:numCache>
                <c:formatCode>General</c:formatCode>
                <c:ptCount val="21"/>
                <c:pt idx="0">
                  <c:v>0</c:v>
                </c:pt>
                <c:pt idx="1">
                  <c:v>988661</c:v>
                </c:pt>
                <c:pt idx="2">
                  <c:v>1021827</c:v>
                </c:pt>
                <c:pt idx="3">
                  <c:v>1012195</c:v>
                </c:pt>
                <c:pt idx="4">
                  <c:v>1183641</c:v>
                </c:pt>
                <c:pt idx="5">
                  <c:v>1377509</c:v>
                </c:pt>
                <c:pt idx="6">
                  <c:v>1376189</c:v>
                </c:pt>
                <c:pt idx="7">
                  <c:v>1424249</c:v>
                </c:pt>
                <c:pt idx="8">
                  <c:v>1349550</c:v>
                </c:pt>
                <c:pt idx="9">
                  <c:v>1419141</c:v>
                </c:pt>
                <c:pt idx="10">
                  <c:v>1429534</c:v>
                </c:pt>
                <c:pt idx="11">
                  <c:v>1297060</c:v>
                </c:pt>
                <c:pt idx="12">
                  <c:v>1597443</c:v>
                </c:pt>
                <c:pt idx="13">
                  <c:v>1810007</c:v>
                </c:pt>
                <c:pt idx="14">
                  <c:v>2129572</c:v>
                </c:pt>
                <c:pt idx="15">
                  <c:v>2282637</c:v>
                </c:pt>
                <c:pt idx="16">
                  <c:v>2405235</c:v>
                </c:pt>
                <c:pt idx="17">
                  <c:v>2743440</c:v>
                </c:pt>
                <c:pt idx="18">
                  <c:v>2927810</c:v>
                </c:pt>
                <c:pt idx="19">
                  <c:v>2770108</c:v>
                </c:pt>
                <c:pt idx="20">
                  <c:v>3109089</c:v>
                </c:pt>
              </c:numCache>
            </c:numRef>
          </c:val>
        </c:ser>
        <c:marker val="1"/>
        <c:axId val="50330001"/>
        <c:axId val="50330002"/>
      </c:lineChart>
      <c:dateAx>
        <c:axId val="5033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330002"/>
        <c:crosses val="autoZero"/>
        <c:auto val="1"/>
        <c:lblOffset val="100"/>
        <c:majorUnit val="12"/>
        <c:majorTimeUnit val="months"/>
      </c:dateAx>
      <c:valAx>
        <c:axId val="50330002"/>
        <c:scaling>
          <c:orientation val="minMax"/>
          <c:min val="100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Rent less than $500</c:v>
          </c:tx>
          <c:spPr>
            <a:solidFill>
              <a:srgbClr val="1174A9"/>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4%</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Palo Alto</c:v>
                </c:pt>
                <c:pt idx="2">
                  <c:v>Santa Clara County</c:v>
                </c:pt>
                <c:pt idx="3">
                  <c:v>Bay Area</c:v>
                </c:pt>
              </c:strCache>
            </c:strRef>
          </c:cat>
          <c:val>
            <c:numRef>
              <c:f>'HSG-09'!$B$4:$B$7</c:f>
              <c:numCache>
                <c:formatCode>General</c:formatCode>
                <c:ptCount val="4"/>
                <c:pt idx="0">
                  <c:v>0</c:v>
                </c:pt>
                <c:pt idx="1">
                  <c:v>0.06642900617337623</c:v>
                </c:pt>
                <c:pt idx="2">
                  <c:v>0.04124566762615285</c:v>
                </c:pt>
                <c:pt idx="3">
                  <c:v>0.06136735052780125</c:v>
                </c:pt>
              </c:numCache>
            </c:numRef>
          </c:val>
        </c:ser>
        <c:ser>
          <c:idx val="1"/>
          <c:order val="1"/>
          <c:tx>
            <c:v>Rent $500-$1000</c:v>
          </c:tx>
          <c:spPr>
            <a:solidFill>
              <a:srgbClr val="71A84F"/>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6%</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Palo Alto</c:v>
                </c:pt>
                <c:pt idx="2">
                  <c:v>Santa Clara County</c:v>
                </c:pt>
                <c:pt idx="3">
                  <c:v>Bay Area</c:v>
                </c:pt>
              </c:strCache>
            </c:strRef>
          </c:cat>
          <c:val>
            <c:numRef>
              <c:f>'HSG-09'!$C$4:$C$7</c:f>
              <c:numCache>
                <c:formatCode>General</c:formatCode>
                <c:ptCount val="4"/>
                <c:pt idx="0">
                  <c:v>0</c:v>
                </c:pt>
                <c:pt idx="1">
                  <c:v>0.08425354317015912</c:v>
                </c:pt>
                <c:pt idx="2">
                  <c:v>0.06117458732303354</c:v>
                </c:pt>
                <c:pt idx="3">
                  <c:v>0.1019143250535093</c:v>
                </c:pt>
              </c:numCache>
            </c:numRef>
          </c:val>
        </c:ser>
        <c:ser>
          <c:idx val="2"/>
          <c:order val="2"/>
          <c:tx>
            <c:v>Rent $1000-$1500</c:v>
          </c:tx>
          <c:spPr>
            <a:solidFill>
              <a:srgbClr val="009192"/>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12%</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Palo Alto</c:v>
                </c:pt>
                <c:pt idx="2">
                  <c:v>Santa Clara County</c:v>
                </c:pt>
                <c:pt idx="3">
                  <c:v>Bay Area</c:v>
                </c:pt>
              </c:strCache>
            </c:strRef>
          </c:cat>
          <c:val>
            <c:numRef>
              <c:f>'HSG-09'!$D$4:$D$7</c:f>
              <c:numCache>
                <c:formatCode>General</c:formatCode>
                <c:ptCount val="4"/>
                <c:pt idx="0">
                  <c:v>0</c:v>
                </c:pt>
                <c:pt idx="1">
                  <c:v>0.07121119902617164</c:v>
                </c:pt>
                <c:pt idx="2">
                  <c:v>0.1244713035305175</c:v>
                </c:pt>
                <c:pt idx="3">
                  <c:v>0.1889712915581825</c:v>
                </c:pt>
              </c:numCache>
            </c:numRef>
          </c:val>
        </c:ser>
        <c:ser>
          <c:idx val="3"/>
          <c:order val="3"/>
          <c:tx>
            <c:v>Rent $1500-$2000</c:v>
          </c:tx>
          <c:spPr>
            <a:solidFill>
              <a:srgbClr val="FEB446"/>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20%</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Palo Alto</c:v>
                </c:pt>
                <c:pt idx="2">
                  <c:v>Santa Clara County</c:v>
                </c:pt>
                <c:pt idx="3">
                  <c:v>Bay Area</c:v>
                </c:pt>
              </c:strCache>
            </c:strRef>
          </c:cat>
          <c:val>
            <c:numRef>
              <c:f>'HSG-09'!$E$4:$E$7</c:f>
              <c:numCache>
                <c:formatCode>General</c:formatCode>
                <c:ptCount val="4"/>
                <c:pt idx="0">
                  <c:v>0</c:v>
                </c:pt>
                <c:pt idx="1">
                  <c:v>0.1185983827493261</c:v>
                </c:pt>
                <c:pt idx="2">
                  <c:v>0.2043779004875756</c:v>
                </c:pt>
                <c:pt idx="3">
                  <c:v>0.2281087943998593</c:v>
                </c:pt>
              </c:numCache>
            </c:numRef>
          </c:val>
        </c:ser>
        <c:ser>
          <c:idx val="4"/>
          <c:order val="4"/>
          <c:tx>
            <c:v>Rent $2000-$2500</c:v>
          </c:tx>
          <c:spPr>
            <a:solidFill>
              <a:srgbClr val="062F87"/>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21%</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Palo Alto</c:v>
                </c:pt>
                <c:pt idx="2">
                  <c:v>Santa Clara County</c:v>
                </c:pt>
                <c:pt idx="3">
                  <c:v>Bay Area</c:v>
                </c:pt>
              </c:strCache>
            </c:strRef>
          </c:cat>
          <c:val>
            <c:numRef>
              <c:f>'HSG-09'!$F$4:$F$7</c:f>
              <c:numCache>
                <c:formatCode>General</c:formatCode>
                <c:ptCount val="4"/>
                <c:pt idx="0">
                  <c:v>0</c:v>
                </c:pt>
                <c:pt idx="1">
                  <c:v>0.1722458916615947</c:v>
                </c:pt>
                <c:pt idx="2">
                  <c:v>0.2140229395523703</c:v>
                </c:pt>
                <c:pt idx="3">
                  <c:v>0.1730707695475193</c:v>
                </c:pt>
              </c:numCache>
            </c:numRef>
          </c:val>
        </c:ser>
        <c:ser>
          <c:idx val="5"/>
          <c:order val="5"/>
          <c:tx>
            <c:v>Rent $2500-$3000</c:v>
          </c:tx>
          <c:spPr>
            <a:solidFill>
              <a:srgbClr val="00773F"/>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17%</a:t>
                    </a:r>
                  </a:p>
                </c:rich>
              </c:tx>
              <c:dLblPos val="ctr"/>
              <c:showVal val="1"/>
            </c:dLbl>
            <c:dLbl>
              <c:idx val="2"/>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Palo Alto</c:v>
                </c:pt>
                <c:pt idx="2">
                  <c:v>Santa Clara County</c:v>
                </c:pt>
                <c:pt idx="3">
                  <c:v>Bay Area</c:v>
                </c:pt>
              </c:strCache>
            </c:strRef>
          </c:cat>
          <c:val>
            <c:numRef>
              <c:f>'HSG-09'!$G$4:$G$7</c:f>
              <c:numCache>
                <c:formatCode>General</c:formatCode>
                <c:ptCount val="4"/>
                <c:pt idx="0">
                  <c:v>0</c:v>
                </c:pt>
                <c:pt idx="1">
                  <c:v>0.1765933397095905</c:v>
                </c:pt>
                <c:pt idx="2">
                  <c:v>0.1697666392527757</c:v>
                </c:pt>
                <c:pt idx="3">
                  <c:v>0.1165237607072236</c:v>
                </c:pt>
              </c:numCache>
            </c:numRef>
          </c:val>
        </c:ser>
        <c:ser>
          <c:idx val="6"/>
          <c:order val="6"/>
          <c:tx>
            <c:v>Rent $3000 or more</c:v>
          </c:tx>
          <c:spPr>
            <a:solidFill>
              <a:srgbClr val="CD7820"/>
            </a:solidFill>
            <a:ln w="6350">
              <a:solidFill>
                <a:srgbClr val="FFFFFF"/>
              </a:solidFill>
            </a:ln>
          </c:spPr>
          <c:dLbls>
            <c:dLbl>
              <c:idx val="0"/>
              <c:layout/>
              <c:tx>
                <c:rich>
                  <a:bodyPr/>
                  <a:lstStyle/>
                  <a:p>
                    <a:r>
                      <a:rPr lang="en-US"/>
                      <a:t>31%</a:t>
                    </a:r>
                  </a:p>
                </c:rich>
              </c:tx>
              <c:dLblPos val="ctr"/>
              <c:showVal val="1"/>
            </c:dLbl>
            <c:dLbl>
              <c:idx val="1"/>
              <c:layout/>
              <c:tx>
                <c:rich>
                  <a:bodyPr/>
                  <a:lstStyle/>
                  <a:p>
                    <a:r>
                      <a:rPr lang="en-US"/>
                      <a:t>18%</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Palo Alto</c:v>
                </c:pt>
                <c:pt idx="2">
                  <c:v>Santa Clara County</c:v>
                </c:pt>
                <c:pt idx="3">
                  <c:v>Bay Area</c:v>
                </c:pt>
              </c:strCache>
            </c:strRef>
          </c:cat>
          <c:val>
            <c:numRef>
              <c:f>'HSG-09'!$H$4:$H$7</c:f>
              <c:numCache>
                <c:formatCode>General</c:formatCode>
                <c:ptCount val="4"/>
                <c:pt idx="0">
                  <c:v>0</c:v>
                </c:pt>
                <c:pt idx="1">
                  <c:v>0.3106686375097817</c:v>
                </c:pt>
                <c:pt idx="2">
                  <c:v>0.1849409622275744</c:v>
                </c:pt>
                <c:pt idx="3">
                  <c:v>0.1300437082059047</c:v>
                </c:pt>
              </c:numCache>
            </c:numRef>
          </c:val>
        </c:ser>
        <c:axId val="50340001"/>
        <c:axId val="50340002"/>
      </c:barChart>
      <c:catAx>
        <c:axId val="503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40002"/>
        <c:crosses val="autoZero"/>
        <c:auto val="1"/>
        <c:lblAlgn val="ctr"/>
        <c:lblOffset val="100"/>
      </c:catAx>
      <c:valAx>
        <c:axId val="503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Rental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Palo Alto</c:v>
          </c:tx>
          <c:spPr>
            <a:ln w="41275">
              <a:solidFill>
                <a:srgbClr val="1174A9"/>
              </a:solidFill>
            </a:ln>
          </c:spPr>
          <c:marker>
            <c:symbol val="circle"/>
            <c:size val="8"/>
            <c:spPr>
              <a:solidFill>
                <a:srgbClr val="FFFFFF"/>
              </a:solidFill>
              <a:ln>
                <a:solidFill>
                  <a:srgbClr val="1174A9"/>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'HSG-10'!$B$4:$B$15</c:f>
              <c:numCache>
                <c:formatCode>General</c:formatCode>
                <c:ptCount val="12"/>
                <c:pt idx="0">
                  <c:v>0</c:v>
                </c:pt>
                <c:pt idx="1">
                  <c:v>1575</c:v>
                </c:pt>
                <c:pt idx="2">
                  <c:v>1567</c:v>
                </c:pt>
                <c:pt idx="3">
                  <c:v>1729</c:v>
                </c:pt>
                <c:pt idx="4">
                  <c:v>1803</c:v>
                </c:pt>
                <c:pt idx="5">
                  <c:v>1861</c:v>
                </c:pt>
                <c:pt idx="6">
                  <c:v>1975</c:v>
                </c:pt>
                <c:pt idx="7">
                  <c:v>2069</c:v>
                </c:pt>
                <c:pt idx="8">
                  <c:v>2180</c:v>
                </c:pt>
                <c:pt idx="9">
                  <c:v>2281</c:v>
                </c:pt>
                <c:pt idx="10">
                  <c:v>2377</c:v>
                </c:pt>
                <c:pt idx="11">
                  <c:v>2463</c:v>
                </c:pt>
              </c:numCache>
            </c:numRef>
          </c:val>
        </c:ser>
        <c:ser>
          <c:idx val="1"/>
          <c:order val="1"/>
          <c:tx>
            <c:v>Santa Clara County</c:v>
          </c:tx>
          <c:spPr>
            <a:ln w="41275">
              <a:solidFill>
                <a:srgbClr val="71A84F"/>
              </a:solidFill>
            </a:ln>
          </c:spPr>
          <c:marker>
            <c:symbol val="circle"/>
            <c:size val="8"/>
            <c:spPr>
              <a:solidFill>
                <a:srgbClr val="FFFFFF"/>
              </a:solidFill>
              <a:ln>
                <a:solidFill>
                  <a:srgbClr val="71A84F"/>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'HSG-10'!$C$4:$C$15</c:f>
              <c:numCache>
                <c:formatCode>General</c:formatCode>
                <c:ptCount val="12"/>
                <c:pt idx="0">
                  <c:v>0</c:v>
                </c:pt>
                <c:pt idx="1">
                  <c:v>1285.128120936681</c:v>
                </c:pt>
                <c:pt idx="2">
                  <c:v>1328.375201569385</c:v>
                </c:pt>
                <c:pt idx="3">
                  <c:v>1389.235759249779</c:v>
                </c:pt>
                <c:pt idx="4">
                  <c:v>1440.273299594488</c:v>
                </c:pt>
                <c:pt idx="5">
                  <c:v>1484.753742439552</c:v>
                </c:pt>
                <c:pt idx="6">
                  <c:v>1545.221037032981</c:v>
                </c:pt>
                <c:pt idx="7">
                  <c:v>1621.240315339527</c:v>
                </c:pt>
                <c:pt idx="8">
                  <c:v>1737.050543659361</c:v>
                </c:pt>
                <c:pt idx="9">
                  <c:v>1872.895698791016</c:v>
                </c:pt>
                <c:pt idx="10">
                  <c:v>2024.66852848315</c:v>
                </c:pt>
                <c:pt idx="11">
                  <c:v>2154.660506834106</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'HSG-10'!$D$4:$D$15</c:f>
              <c:numCache>
                <c:formatCode>General</c:formatCode>
                <c:ptCount val="12"/>
                <c:pt idx="0">
                  <c:v>0</c:v>
                </c:pt>
                <c:pt idx="1">
                  <c:v>1196.1741486225</c:v>
                </c:pt>
                <c:pt idx="2">
                  <c:v>1233.88281632497</c:v>
                </c:pt>
                <c:pt idx="3">
                  <c:v>1285.291538526059</c:v>
                </c:pt>
                <c:pt idx="4">
                  <c:v>1323.416061201085</c:v>
                </c:pt>
                <c:pt idx="5">
                  <c:v>1353.011356609144</c:v>
                </c:pt>
                <c:pt idx="6">
                  <c:v>1395.904663790094</c:v>
                </c:pt>
                <c:pt idx="7">
                  <c:v>1439.9756417657</c:v>
                </c:pt>
                <c:pt idx="8">
                  <c:v>1520.927052752406</c:v>
                </c:pt>
                <c:pt idx="9">
                  <c:v>1618.22563447877</c:v>
                </c:pt>
                <c:pt idx="10">
                  <c:v>1736.625106274137</c:v>
                </c:pt>
                <c:pt idx="11">
                  <c:v>1848.912043615333</c:v>
                </c:pt>
              </c:numCache>
            </c:numRef>
          </c:val>
        </c:ser>
        <c:marker val="1"/>
        <c:axId val="50350001"/>
        <c:axId val="50350002"/>
      </c:lineChart>
      <c:catAx>
        <c:axId val="5035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350002"/>
        <c:crosses val="autoZero"/>
        <c:auto val="1"/>
        <c:lblAlgn val="ctr"/>
        <c:lblOffset val="100"/>
      </c:catAx>
      <c:valAx>
        <c:axId val="50350002"/>
        <c:scaling>
          <c:orientation val="minMax"/>
          <c:min val="11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Dollars</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'HSG-11'!$A$5:$A$8</c:f>
              <c:strCache>
                <c:ptCount val="4"/>
                <c:pt idx="0">
                  <c:v>Above Moderate Income Permits</c:v>
                </c:pt>
                <c:pt idx="1">
                  <c:v>Low Income Permits</c:v>
                </c:pt>
                <c:pt idx="2">
                  <c:v>Very Low Income Permits</c:v>
                </c:pt>
                <c:pt idx="3">
                  <c:v>Moderate Income Permits</c:v>
                </c:pt>
              </c:strCache>
            </c:strRef>
          </c:cat>
          <c:val>
            <c:numRef>
              <c:f>'HSG-11'!$B$5:$B$8</c:f>
              <c:numCache>
                <c:formatCode>General</c:formatCode>
                <c:ptCount val="4"/>
                <c:pt idx="0">
                  <c:v>409</c:v>
                </c:pt>
                <c:pt idx="1">
                  <c:v>60</c:v>
                </c:pt>
                <c:pt idx="2">
                  <c:v>43</c:v>
                </c:pt>
                <c:pt idx="3">
                  <c:v>42</c:v>
                </c:pt>
              </c:numCache>
            </c:numRef>
          </c:val>
        </c:ser>
        <c:overlap val="100"/>
        <c:axId val="50360001"/>
        <c:axId val="50360002"/>
      </c:barChart>
      <c:catAx>
        <c:axId val="503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60002"/>
        <c:crosses val="autoZero"/>
        <c:auto val="1"/>
        <c:lblAlgn val="ctr"/>
        <c:lblOffset val="100"/>
      </c:catAx>
      <c:valAx>
        <c:axId val="503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360001"/>
        <c:crosses val="autoZero"/>
        <c:crossBetween val="between"/>
      </c:valAx>
    </c:plotArea>
    <c:plotVisOnly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layout/>
              <c:tx>
                <c:rich>
                  <a:bodyPr/>
                  <a:lstStyle/>
                  <a:p>
                    <a:r>
                      <a:rPr lang="en-US"/>
                      <a:t>1%</a:t>
                    </a:r>
                  </a:p>
                </c:rich>
              </c:tx>
              <c:showVal val="1"/>
            </c:dLbl>
            <c:dLbl>
              <c:idx val="1"/>
              <c:layout/>
              <c:tx>
                <c:rich>
                  <a:bodyPr/>
                  <a:lstStyle/>
                  <a:p>
                    <a:r>
                      <a:rPr lang="en-US"/>
                      <a:t>3%</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'OVER-01'!$B$4:$B$6</c:f>
              <c:numCache>
                <c:formatCode>General</c:formatCode>
                <c:ptCount val="3"/>
                <c:pt idx="0">
                  <c:v>0</c:v>
                </c:pt>
                <c:pt idx="1">
                  <c:v>0.008965468936050991</c:v>
                </c:pt>
                <c:pt idx="2">
                  <c:v>0.03458431504543925</c:v>
                </c:pt>
              </c:numCache>
            </c:numRef>
          </c:val>
        </c:ser>
        <c:ser>
          <c:idx val="1"/>
          <c:order val="1"/>
          <c:tx>
            <c:v>More than 1.5 Occupants per Room</c:v>
          </c:tx>
          <c:spPr>
            <a:solidFill>
              <a:srgbClr val="71A84F"/>
            </a:solidFill>
            <a:ln w="6350">
              <a:solidFill>
                <a:srgbClr val="FFFFFF"/>
              </a:solidFill>
            </a:ln>
          </c:spPr>
          <c:dLbls>
            <c:dLbl>
              <c:idx val="0"/>
              <c:layout/>
              <c:tx>
                <c:rich>
                  <a:bodyPr/>
                  <a:lstStyle/>
                  <a:p>
                    <a:r>
                      <a:rPr lang="en-US"/>
                      <a:t>0%</a:t>
                    </a:r>
                  </a:p>
                </c:rich>
              </c:tx>
              <c:showVal val="1"/>
            </c:dLbl>
            <c:dLbl>
              <c:idx val="1"/>
              <c:layout/>
              <c:tx>
                <c:rich>
                  <a:bodyPr/>
                  <a:lstStyle/>
                  <a:p>
                    <a:r>
                      <a:rPr lang="en-US"/>
                      <a:t>3%</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'OVER-01'!$C$4:$C$6</c:f>
              <c:numCache>
                <c:formatCode>General</c:formatCode>
                <c:ptCount val="3"/>
                <c:pt idx="0">
                  <c:v>0</c:v>
                </c:pt>
                <c:pt idx="1">
                  <c:v>0.003782307207396512</c:v>
                </c:pt>
                <c:pt idx="2">
                  <c:v>0.02709525412319085</c:v>
                </c:pt>
              </c:numCache>
            </c:numRef>
          </c:val>
        </c:ser>
        <c:axId val="50370001"/>
        <c:axId val="50370002"/>
      </c:barChart>
      <c:catAx>
        <c:axId val="503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70002"/>
        <c:crosses val="autoZero"/>
        <c:auto val="1"/>
        <c:lblAlgn val="ctr"/>
        <c:lblOffset val="100"/>
      </c:catAx>
      <c:valAx>
        <c:axId val="503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1.00 occupants per room or less</c:v>
          </c:tx>
          <c:spPr>
            <a:solidFill>
              <a:srgbClr val="1174A9"/>
            </a:solidFill>
            <a:ln w="6350">
              <a:solidFill>
                <a:srgbClr val="FFFFFF"/>
              </a:solidFill>
            </a:ln>
          </c:spPr>
          <c:dLbls>
            <c:dLbl>
              <c:idx val="0"/>
              <c:layout/>
              <c:tx>
                <c:rich>
                  <a:bodyPr/>
                  <a:lstStyle/>
                  <a:p>
                    <a:r>
                      <a:rPr lang="en-US"/>
                      <a:t>97%</a:t>
                    </a:r>
                  </a:p>
                </c:rich>
              </c:tx>
              <c:dLblPos val="ctr"/>
              <c:showVal val="1"/>
            </c:dLbl>
            <c:dLbl>
              <c:idx val="1"/>
              <c:layout/>
              <c:tx>
                <c:rich>
                  <a:bodyPr/>
                  <a:lstStyle/>
                  <a:p>
                    <a:r>
                      <a:rPr lang="en-US"/>
                      <a:t>92%</a:t>
                    </a:r>
                  </a:p>
                </c:rich>
              </c:tx>
              <c:dLblPos val="ctr"/>
              <c:showVal val="1"/>
            </c:dLbl>
            <c:dLbl>
              <c:idx val="2"/>
              <c:layout/>
              <c:tx>
                <c:rich>
                  <a:bodyPr/>
                  <a:lstStyle/>
                  <a:p>
                    <a:r>
                      <a:rPr lang="en-US"/>
                      <a:t>93%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Palo Alto</c:v>
                </c:pt>
                <c:pt idx="2">
                  <c:v>Santa Clara County</c:v>
                </c:pt>
                <c:pt idx="3">
                  <c:v>Bay Area</c:v>
                </c:pt>
              </c:strCache>
            </c:strRef>
          </c:cat>
          <c:val>
            <c:numRef>
              <c:f>'OVER-02'!$B$4:$B$7</c:f>
              <c:numCache>
                <c:formatCode>General</c:formatCode>
                <c:ptCount val="4"/>
                <c:pt idx="0">
                  <c:v>0</c:v>
                </c:pt>
                <c:pt idx="1">
                  <c:v>25246</c:v>
                </c:pt>
                <c:pt idx="2">
                  <c:v>587993</c:v>
                </c:pt>
                <c:pt idx="3">
                  <c:v>2543056</c:v>
                </c:pt>
              </c:numCache>
            </c:numRef>
          </c:val>
        </c:ser>
        <c:ser>
          <c:idx val="1"/>
          <c:order val="1"/>
          <c:tx>
            <c:v>1.01 to 1.50 occupants per room</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Palo Alto</c:v>
                </c:pt>
                <c:pt idx="2">
                  <c:v>Santa Clara County</c:v>
                </c:pt>
                <c:pt idx="3">
                  <c:v>Bay Area</c:v>
                </c:pt>
              </c:strCache>
            </c:strRef>
          </c:cat>
          <c:val>
            <c:numRef>
              <c:f>'OVER-02'!$C$4:$C$7</c:f>
              <c:numCache>
                <c:formatCode>General</c:formatCode>
                <c:ptCount val="4"/>
                <c:pt idx="0">
                  <c:v>0</c:v>
                </c:pt>
                <c:pt idx="1">
                  <c:v>539</c:v>
                </c:pt>
                <c:pt idx="2">
                  <c:v>33592</c:v>
                </c:pt>
                <c:pt idx="3">
                  <c:v>115696</c:v>
                </c:pt>
              </c:numCache>
            </c:numRef>
          </c:val>
        </c:ser>
        <c:ser>
          <c:idx val="2"/>
          <c:order val="2"/>
          <c:tx>
            <c:v>1.50 occupants per room or more</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Palo Alto</c:v>
                </c:pt>
                <c:pt idx="2">
                  <c:v>Santa Clara County</c:v>
                </c:pt>
                <c:pt idx="3">
                  <c:v>Bay Area</c:v>
                </c:pt>
              </c:strCache>
            </c:strRef>
          </c:cat>
          <c:val>
            <c:numRef>
              <c:f>'OVER-02'!$D$4:$D$7</c:f>
              <c:numCache>
                <c:formatCode>General</c:formatCode>
                <c:ptCount val="4"/>
                <c:pt idx="0">
                  <c:v>0</c:v>
                </c:pt>
                <c:pt idx="1">
                  <c:v>376</c:v>
                </c:pt>
                <c:pt idx="2">
                  <c:v>18630</c:v>
                </c:pt>
                <c:pt idx="3">
                  <c:v>72682</c:v>
                </c:pt>
              </c:numCache>
            </c:numRef>
          </c:val>
        </c:ser>
        <c:overlap val="100"/>
        <c:axId val="50380001"/>
        <c:axId val="50380002"/>
      </c:barChart>
      <c:catAx>
        <c:axId val="503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80002"/>
        <c:crosses val="autoZero"/>
        <c:auto val="1"/>
        <c:lblAlgn val="ctr"/>
        <c:lblOffset val="100"/>
      </c:catAx>
      <c:valAx>
        <c:axId val="503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American Indian or Alaska Native (Hispanic and Non-Hispanic)</c:v>
          </c:tx>
          <c:spPr>
            <a:solidFill>
              <a:srgbClr val="1174A9"/>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'OVER-03'!$B$4:$B$5</c:f>
              <c:numCache>
                <c:formatCode>General</c:formatCode>
                <c:ptCount val="2"/>
                <c:pt idx="0">
                  <c:v>0</c:v>
                </c:pt>
                <c:pt idx="1">
                  <c:v>0</c:v>
                </c:pt>
              </c:numCache>
            </c:numRef>
          </c:val>
        </c:ser>
        <c:ser>
          <c:idx val="1"/>
          <c:order val="1"/>
          <c:tx>
            <c:v>Asian / API (Hispanic and Non-Hispanic)</c:v>
          </c:tx>
          <c:spPr>
            <a:solidFill>
              <a:srgbClr val="71A84F"/>
            </a:solidFill>
            <a:ln w="6350">
              <a:solidFill>
                <a:srgbClr val="FFFFFF"/>
              </a:solidFill>
            </a:ln>
          </c:spPr>
          <c:dLbls>
            <c:dLbl>
              <c:idx val="0"/>
              <c:layout/>
              <c:tx>
                <c:rich>
                  <a:bodyPr/>
                  <a:lstStyle/>
                  <a:p>
                    <a:r>
                      <a:rPr lang="en-US"/>
                      <a:t>6%</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'OVER-03'!$C$4:$C$5</c:f>
              <c:numCache>
                <c:formatCode>General</c:formatCode>
                <c:ptCount val="2"/>
                <c:pt idx="0">
                  <c:v>0</c:v>
                </c:pt>
                <c:pt idx="1">
                  <c:v>0.05584572117316191</c:v>
                </c:pt>
              </c:numCache>
            </c:numRef>
          </c:val>
        </c:ser>
        <c:ser>
          <c:idx val="2"/>
          <c:order val="2"/>
          <c:tx>
            <c:v>Black or African American (Hispanic and Non-Hispanic)</c:v>
          </c:tx>
          <c:spPr>
            <a:solidFill>
              <a:srgbClr val="009192"/>
            </a:solidFill>
            <a:ln w="6350">
              <a:solidFill>
                <a:srgbClr val="FFFFFF"/>
              </a:solidFill>
            </a:ln>
          </c:spPr>
          <c:dLbls>
            <c:dLbl>
              <c:idx val="0"/>
              <c:layout/>
              <c:tx>
                <c:rich>
                  <a:bodyPr/>
                  <a:lstStyle/>
                  <a:p>
                    <a:r>
                      <a:rPr lang="en-US"/>
                      <a:t>10%</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'OVER-03'!$D$4:$D$5</c:f>
              <c:numCache>
                <c:formatCode>General</c:formatCode>
                <c:ptCount val="2"/>
                <c:pt idx="0">
                  <c:v>0</c:v>
                </c:pt>
                <c:pt idx="1">
                  <c:v>0.103448275862069</c:v>
                </c:pt>
              </c:numCache>
            </c:numRef>
          </c:val>
        </c:ser>
        <c:ser>
          <c:idx val="3"/>
          <c:order val="3"/>
          <c:tx>
            <c:v>Hispanic or Latinx</c:v>
          </c:tx>
          <c:spPr>
            <a:solidFill>
              <a:srgbClr val="FEB446"/>
            </a:solidFill>
            <a:ln w="6350">
              <a:solidFill>
                <a:srgbClr val="FFFFFF"/>
              </a:solidFill>
            </a:ln>
          </c:spPr>
          <c:dLbls>
            <c:dLbl>
              <c:idx val="0"/>
              <c:layout/>
              <c:tx>
                <c:rich>
                  <a:bodyPr/>
                  <a:lstStyle/>
                  <a:p>
                    <a:r>
                      <a:rPr lang="en-US"/>
                      <a:t>4%</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'OVER-03'!$E$4:$E$5</c:f>
              <c:numCache>
                <c:formatCode>General</c:formatCode>
                <c:ptCount val="2"/>
                <c:pt idx="0">
                  <c:v>0</c:v>
                </c:pt>
                <c:pt idx="1">
                  <c:v>0.04251700680272109</c:v>
                </c:pt>
              </c:numCache>
            </c:numRef>
          </c:val>
        </c:ser>
        <c:ser>
          <c:idx val="4"/>
          <c:order val="4"/>
          <c:tx>
            <c:v>Other Race or Multiple Races (Hispanic and Non-Hispanic)</c:v>
          </c:tx>
          <c:spPr>
            <a:solidFill>
              <a:srgbClr val="062F87"/>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'OVER-03'!$F$4:$F$5</c:f>
              <c:numCache>
                <c:formatCode>General</c:formatCode>
                <c:ptCount val="2"/>
                <c:pt idx="0">
                  <c:v>0</c:v>
                </c:pt>
                <c:pt idx="1">
                  <c:v>0</c:v>
                </c:pt>
              </c:numCache>
            </c:numRef>
          </c:val>
        </c:ser>
        <c:ser>
          <c:idx val="5"/>
          <c:order val="5"/>
          <c:tx>
            <c:v>White (Hispanic and Non-Hispanic)</c:v>
          </c:tx>
          <c:spPr>
            <a:solidFill>
              <a:srgbClr val="00773F"/>
            </a:solidFill>
            <a:ln w="6350">
              <a:solidFill>
                <a:srgbClr val="FFFFFF"/>
              </a:solidFill>
            </a:ln>
          </c:spPr>
          <c:dLbls>
            <c:dLbl>
              <c:idx val="0"/>
              <c:layout/>
              <c:tx>
                <c:rich>
                  <a:bodyPr/>
                  <a:lstStyle/>
                  <a:p>
                    <a:r>
                      <a:rPr lang="en-US"/>
                      <a:t>3%</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'OVER-03'!$G$4:$G$5</c:f>
              <c:numCache>
                <c:formatCode>General</c:formatCode>
                <c:ptCount val="2"/>
                <c:pt idx="0">
                  <c:v>0</c:v>
                </c:pt>
                <c:pt idx="1">
                  <c:v>0.02585907670947588</c:v>
                </c:pt>
              </c:numCache>
            </c:numRef>
          </c:val>
        </c:ser>
        <c:ser>
          <c:idx val="6"/>
          <c:order val="6"/>
          <c:tx>
            <c:v>White, Non-Hispanic</c:v>
          </c:tx>
          <c:spPr>
            <a:solidFill>
              <a:srgbClr val="CD7820"/>
            </a:solidFill>
            <a:ln w="6350">
              <a:solidFill>
                <a:srgbClr val="FFFFFF"/>
              </a:solidFill>
            </a:ln>
          </c:spPr>
          <c:dLbls>
            <c:dLbl>
              <c:idx val="0"/>
              <c:layout/>
              <c:tx>
                <c:rich>
                  <a:bodyPr/>
                  <a:lstStyle/>
                  <a:p>
                    <a:r>
                      <a:rPr lang="en-US"/>
                      <a:t>2%</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'OVER-03'!$H$4:$H$5</c:f>
              <c:numCache>
                <c:formatCode>General</c:formatCode>
                <c:ptCount val="2"/>
                <c:pt idx="0">
                  <c:v>0</c:v>
                </c:pt>
                <c:pt idx="1">
                  <c:v>0.02428134556574923</c:v>
                </c:pt>
              </c:numCache>
            </c:numRef>
          </c:val>
        </c:ser>
        <c:axId val="50390001"/>
        <c:axId val="50390002"/>
      </c:barChart>
      <c:catAx>
        <c:axId val="503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90002"/>
        <c:crosses val="autoZero"/>
        <c:auto val="1"/>
        <c:lblAlgn val="ctr"/>
        <c:lblOffset val="100"/>
      </c:catAx>
      <c:valAx>
        <c:axId val="5039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3.0k</a:t>
                    </a:r>
                  </a:p>
                </c:rich>
              </c:tx>
              <c:showVal val="1"/>
            </c:dLbl>
            <c:dLbl>
              <c:idx val="1"/>
              <c:layout/>
              <c:tx>
                <c:rich>
                  <a:bodyPr/>
                  <a:lstStyle/>
                  <a:p>
                    <a:r>
                      <a:rPr lang="en-US"/>
                      <a:t>7.3k</a:t>
                    </a:r>
                  </a:p>
                </c:rich>
              </c:tx>
              <c:showVal val="1"/>
            </c:dLbl>
            <c:dLbl>
              <c:idx val="2"/>
              <c:layout/>
              <c:tx>
                <c:rich>
                  <a:bodyPr/>
                  <a:lstStyle/>
                  <a:p>
                    <a:r>
                      <a:rPr lang="en-US"/>
                      <a:t>5.0k</a:t>
                    </a:r>
                  </a:p>
                </c:rich>
              </c:tx>
              <c:showVal val="1"/>
            </c:dLbl>
            <c:dLbl>
              <c:idx val="3"/>
              <c:layout/>
              <c:tx>
                <c:rich>
                  <a:bodyPr/>
                  <a:lstStyle/>
                  <a:p>
                    <a:r>
                      <a:rPr lang="en-US"/>
                      <a:t>8.5k</a:t>
                    </a:r>
                  </a:p>
                </c:rich>
              </c:tx>
              <c:showVal val="1"/>
            </c:dLbl>
            <c:dLbl>
              <c:idx val="4"/>
              <c:layout/>
              <c:tx>
                <c:rich>
                  <a:bodyPr/>
                  <a:lstStyle/>
                  <a:p>
                    <a:r>
                      <a:rPr lang="en-US"/>
                      <a:t>10.5k</a:t>
                    </a:r>
                  </a:p>
                </c:rich>
              </c:tx>
              <c:showVal val="1"/>
            </c:dLbl>
            <c:dLbl>
              <c:idx val="5"/>
              <c:layout/>
              <c:tx>
                <c:rich>
                  <a:bodyPr/>
                  <a:lstStyle/>
                  <a:p>
                    <a:r>
                      <a:rPr lang="en-US"/>
                      <a:t>9.4k</a:t>
                    </a:r>
                  </a:p>
                </c:rich>
              </c:tx>
              <c:showVal val="1"/>
            </c:dLbl>
            <c:dLbl>
              <c:idx val="6"/>
              <c:layout/>
              <c:tx>
                <c:rich>
                  <a:bodyPr/>
                  <a:lstStyle/>
                  <a:p>
                    <a:r>
                      <a:rPr lang="en-US"/>
                      <a:t>5.8k</a:t>
                    </a:r>
                  </a:p>
                </c:rich>
              </c:tx>
              <c:showVal val="1"/>
            </c:dLbl>
            <c:dLbl>
              <c:idx val="7"/>
              <c:layout/>
              <c:tx>
                <c:rich>
                  <a:bodyPr/>
                  <a:lstStyle/>
                  <a:p>
                    <a:r>
                      <a:rPr lang="en-US"/>
                      <a:t>4.2k</a:t>
                    </a:r>
                  </a:p>
                </c:rich>
              </c:tx>
              <c:showVal val="1"/>
            </c:dLbl>
            <c:dLbl>
              <c:idx val="8"/>
              <c:layout/>
              <c:tx>
                <c:rich>
                  <a:bodyPr/>
                  <a:lstStyle/>
                  <a:p>
                    <a:r>
                      <a:rPr lang="en-US"/>
                      <a:t>3.6k</a:t>
                    </a:r>
                  </a:p>
                </c:rich>
              </c:tx>
              <c:showVal val="1"/>
            </c:dLbl>
            <c:dLbl>
              <c:idx val="9"/>
              <c:layout/>
              <c:tx>
                <c:rich>
                  <a:bodyPr/>
                  <a:lstStyle/>
                  <a:p>
                    <a:r>
                      <a:rPr lang="en-US"/>
                      <a:t>1.4k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'POPEMP-04'!$B$4:$B$14</c:f>
              <c:numCache>
                <c:formatCode>General</c:formatCode>
                <c:ptCount val="11"/>
                <c:pt idx="0">
                  <c:v>2000</c:v>
                </c:pt>
                <c:pt idx="1">
                  <c:v>2970</c:v>
                </c:pt>
                <c:pt idx="2">
                  <c:v>7284</c:v>
                </c:pt>
                <c:pt idx="3">
                  <c:v>5034</c:v>
                </c:pt>
                <c:pt idx="4">
                  <c:v>8524</c:v>
                </c:pt>
                <c:pt idx="5">
                  <c:v>10466</c:v>
                </c:pt>
                <c:pt idx="6">
                  <c:v>9361</c:v>
                </c:pt>
                <c:pt idx="7">
                  <c:v>5819</c:v>
                </c:pt>
                <c:pt idx="8">
                  <c:v>4172</c:v>
                </c:pt>
                <c:pt idx="9">
                  <c:v>3594</c:v>
                </c:pt>
                <c:pt idx="10">
                  <c:v>1374</c:v>
                </c:pt>
              </c:numCache>
            </c:numRef>
          </c:val>
        </c:ser>
        <c:ser>
          <c:idx val="1"/>
          <c:order val="1"/>
          <c:tx>
            <c:v>2010</c:v>
          </c:tx>
          <c:spPr>
            <a:solidFill>
              <a:srgbClr val="71A84F"/>
            </a:solidFill>
            <a:ln w="6350">
              <a:solidFill>
                <a:srgbClr val="FFFFFF"/>
              </a:solidFill>
            </a:ln>
          </c:spPr>
          <c:dLbls>
            <c:dLbl>
              <c:idx val="0"/>
              <c:layout/>
              <c:tx>
                <c:rich>
                  <a:bodyPr/>
                  <a:lstStyle/>
                  <a:p>
                    <a:r>
                      <a:rPr lang="en-US"/>
                      <a:t>3.5k</a:t>
                    </a:r>
                  </a:p>
                </c:rich>
              </c:tx>
              <c:showVal val="1"/>
            </c:dLbl>
            <c:dLbl>
              <c:idx val="1"/>
              <c:layout/>
              <c:tx>
                <c:rich>
                  <a:bodyPr/>
                  <a:lstStyle/>
                  <a:p>
                    <a:r>
                      <a:rPr lang="en-US"/>
                      <a:t>8.8k</a:t>
                    </a:r>
                  </a:p>
                </c:rich>
              </c:tx>
              <c:showVal val="1"/>
            </c:dLbl>
            <c:dLbl>
              <c:idx val="2"/>
              <c:layout/>
              <c:tx>
                <c:rich>
                  <a:bodyPr/>
                  <a:lstStyle/>
                  <a:p>
                    <a:r>
                      <a:rPr lang="en-US"/>
                      <a:t>5.9k</a:t>
                    </a:r>
                  </a:p>
                </c:rich>
              </c:tx>
              <c:showVal val="1"/>
            </c:dLbl>
            <c:dLbl>
              <c:idx val="3"/>
              <c:layout/>
              <c:tx>
                <c:rich>
                  <a:bodyPr/>
                  <a:lstStyle/>
                  <a:p>
                    <a:r>
                      <a:rPr lang="en-US"/>
                      <a:t>7.6k</a:t>
                    </a:r>
                  </a:p>
                </c:rich>
              </c:tx>
              <c:showVal val="1"/>
            </c:dLbl>
            <c:dLbl>
              <c:idx val="4"/>
              <c:layout/>
              <c:tx>
                <c:rich>
                  <a:bodyPr/>
                  <a:lstStyle/>
                  <a:p>
                    <a:r>
                      <a:rPr lang="en-US"/>
                      <a:t>9.5k</a:t>
                    </a:r>
                  </a:p>
                </c:rich>
              </c:tx>
              <c:showVal val="1"/>
            </c:dLbl>
            <c:dLbl>
              <c:idx val="5"/>
              <c:layout/>
              <c:tx>
                <c:rich>
                  <a:bodyPr/>
                  <a:lstStyle/>
                  <a:p>
                    <a:r>
                      <a:rPr lang="en-US"/>
                      <a:t>10.4k</a:t>
                    </a:r>
                  </a:p>
                </c:rich>
              </c:tx>
              <c:showVal val="1"/>
            </c:dLbl>
            <c:dLbl>
              <c:idx val="6"/>
              <c:layout/>
              <c:tx>
                <c:rich>
                  <a:bodyPr/>
                  <a:lstStyle/>
                  <a:p>
                    <a:r>
                      <a:rPr lang="en-US"/>
                      <a:t>7.6k</a:t>
                    </a:r>
                  </a:p>
                </c:rich>
              </c:tx>
              <c:showVal val="1"/>
            </c:dLbl>
            <c:dLbl>
              <c:idx val="7"/>
              <c:layout/>
              <c:tx>
                <c:rich>
                  <a:bodyPr/>
                  <a:lstStyle/>
                  <a:p>
                    <a:r>
                      <a:rPr lang="en-US"/>
                      <a:t>5.1k</a:t>
                    </a:r>
                  </a:p>
                </c:rich>
              </c:tx>
              <c:showVal val="1"/>
            </c:dLbl>
            <c:dLbl>
              <c:idx val="8"/>
              <c:layout/>
              <c:tx>
                <c:rich>
                  <a:bodyPr/>
                  <a:lstStyle/>
                  <a:p>
                    <a:r>
                      <a:rPr lang="en-US"/>
                      <a:t>3.7k</a:t>
                    </a:r>
                  </a:p>
                </c:rich>
              </c:tx>
              <c:showVal val="1"/>
            </c:dLbl>
            <c:dLbl>
              <c:idx val="9"/>
              <c:layout/>
              <c:tx>
                <c:rich>
                  <a:bodyPr/>
                  <a:lstStyle/>
                  <a:p>
                    <a:r>
                      <a:rPr lang="en-US"/>
                      <a:t>2.2k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'POPEMP-04'!$C$4:$C$14</c:f>
              <c:numCache>
                <c:formatCode>General</c:formatCode>
                <c:ptCount val="11"/>
                <c:pt idx="0">
                  <c:v>2010</c:v>
                </c:pt>
                <c:pt idx="1">
                  <c:v>3506</c:v>
                </c:pt>
                <c:pt idx="2">
                  <c:v>8790</c:v>
                </c:pt>
                <c:pt idx="3">
                  <c:v>5924</c:v>
                </c:pt>
                <c:pt idx="4">
                  <c:v>7632</c:v>
                </c:pt>
                <c:pt idx="5">
                  <c:v>9527</c:v>
                </c:pt>
                <c:pt idx="6">
                  <c:v>10394</c:v>
                </c:pt>
                <c:pt idx="7">
                  <c:v>7624</c:v>
                </c:pt>
                <c:pt idx="8">
                  <c:v>5107</c:v>
                </c:pt>
                <c:pt idx="9">
                  <c:v>3659</c:v>
                </c:pt>
                <c:pt idx="10">
                  <c:v>2240</c:v>
                </c:pt>
              </c:numCache>
            </c:numRef>
          </c:val>
        </c:ser>
        <c:ser>
          <c:idx val="2"/>
          <c:order val="2"/>
          <c:tx>
            <c:v>2019</c:v>
          </c:tx>
          <c:spPr>
            <a:solidFill>
              <a:srgbClr val="009192"/>
            </a:solidFill>
            <a:ln w="6350">
              <a:solidFill>
                <a:srgbClr val="FFFFFF"/>
              </a:solidFill>
            </a:ln>
          </c:spPr>
          <c:dLbls>
            <c:dLbl>
              <c:idx val="0"/>
              <c:layout/>
              <c:tx>
                <c:rich>
                  <a:bodyPr/>
                  <a:lstStyle/>
                  <a:p>
                    <a:r>
                      <a:rPr lang="en-US"/>
                      <a:t>3.3k</a:t>
                    </a:r>
                  </a:p>
                </c:rich>
              </c:tx>
              <c:showVal val="1"/>
            </c:dLbl>
            <c:dLbl>
              <c:idx val="1"/>
              <c:layout/>
              <c:tx>
                <c:rich>
                  <a:bodyPr/>
                  <a:lstStyle/>
                  <a:p>
                    <a:r>
                      <a:rPr lang="en-US"/>
                      <a:t>8.8k</a:t>
                    </a:r>
                  </a:p>
                </c:rich>
              </c:tx>
              <c:showVal val="1"/>
            </c:dLbl>
            <c:dLbl>
              <c:idx val="2"/>
              <c:layout/>
              <c:tx>
                <c:rich>
                  <a:bodyPr/>
                  <a:lstStyle/>
                  <a:p>
                    <a:r>
                      <a:rPr lang="en-US"/>
                      <a:t>7.2k</a:t>
                    </a:r>
                  </a:p>
                </c:rich>
              </c:tx>
              <c:showVal val="1"/>
            </c:dLbl>
            <c:dLbl>
              <c:idx val="3"/>
              <c:layout/>
              <c:tx>
                <c:rich>
                  <a:bodyPr/>
                  <a:lstStyle/>
                  <a:p>
                    <a:r>
                      <a:rPr lang="en-US"/>
                      <a:t>7.7k</a:t>
                    </a:r>
                  </a:p>
                </c:rich>
              </c:tx>
              <c:showVal val="1"/>
            </c:dLbl>
            <c:dLbl>
              <c:idx val="4"/>
              <c:layout/>
              <c:tx>
                <c:rich>
                  <a:bodyPr/>
                  <a:lstStyle/>
                  <a:p>
                    <a:r>
                      <a:rPr lang="en-US"/>
                      <a:t>9.3k</a:t>
                    </a:r>
                  </a:p>
                </c:rich>
              </c:tx>
              <c:showVal val="1"/>
            </c:dLbl>
            <c:dLbl>
              <c:idx val="5"/>
              <c:layout/>
              <c:tx>
                <c:rich>
                  <a:bodyPr/>
                  <a:lstStyle/>
                  <a:p>
                    <a:r>
                      <a:rPr lang="en-US"/>
                      <a:t>9.4k</a:t>
                    </a:r>
                  </a:p>
                </c:rich>
              </c:tx>
              <c:showVal val="1"/>
            </c:dLbl>
            <c:dLbl>
              <c:idx val="6"/>
              <c:layout/>
              <c:tx>
                <c:rich>
                  <a:bodyPr/>
                  <a:lstStyle/>
                  <a:p>
                    <a:r>
                      <a:rPr lang="en-US"/>
                      <a:t>8.0k</a:t>
                    </a:r>
                  </a:p>
                </c:rich>
              </c:tx>
              <c:showVal val="1"/>
            </c:dLbl>
            <c:dLbl>
              <c:idx val="7"/>
              <c:layout/>
              <c:tx>
                <c:rich>
                  <a:bodyPr/>
                  <a:lstStyle/>
                  <a:p>
                    <a:r>
                      <a:rPr lang="en-US"/>
                      <a:t>6.3k</a:t>
                    </a:r>
                  </a:p>
                </c:rich>
              </c:tx>
              <c:showVal val="1"/>
            </c:dLbl>
            <c:dLbl>
              <c:idx val="8"/>
              <c:layout/>
              <c:tx>
                <c:rich>
                  <a:bodyPr/>
                  <a:lstStyle/>
                  <a:p>
                    <a:r>
                      <a:rPr lang="en-US"/>
                      <a:t>4.2k</a:t>
                    </a:r>
                  </a:p>
                </c:rich>
              </c:tx>
              <c:showVal val="1"/>
            </c:dLbl>
            <c:dLbl>
              <c:idx val="9"/>
              <c:layout/>
              <c:tx>
                <c:rich>
                  <a:bodyPr/>
                  <a:lstStyle/>
                  <a:p>
                    <a:r>
                      <a:rPr lang="en-US"/>
                      <a:t>2.4k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'POPEMP-04'!$D$4:$D$14</c:f>
              <c:numCache>
                <c:formatCode>General</c:formatCode>
                <c:ptCount val="11"/>
                <c:pt idx="0">
                  <c:v>2019</c:v>
                </c:pt>
                <c:pt idx="1">
                  <c:v>3337</c:v>
                </c:pt>
                <c:pt idx="2">
                  <c:v>8804</c:v>
                </c:pt>
                <c:pt idx="3">
                  <c:v>7151</c:v>
                </c:pt>
                <c:pt idx="4">
                  <c:v>7732</c:v>
                </c:pt>
                <c:pt idx="5">
                  <c:v>9263</c:v>
                </c:pt>
                <c:pt idx="6">
                  <c:v>9371</c:v>
                </c:pt>
                <c:pt idx="7">
                  <c:v>7990</c:v>
                </c:pt>
                <c:pt idx="8">
                  <c:v>6282</c:v>
                </c:pt>
                <c:pt idx="9">
                  <c:v>4228</c:v>
                </c:pt>
                <c:pt idx="10">
                  <c:v>2415</c:v>
                </c:pt>
              </c:numCache>
            </c:numRef>
          </c:val>
        </c:ser>
        <c:axId val="50040001"/>
        <c:axId val="50040002"/>
      </c:barChart>
      <c:catAx>
        <c:axId val="500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40002"/>
        <c:crosses val="autoZero"/>
        <c:auto val="1"/>
        <c:lblAlgn val="ctr"/>
        <c:lblOffset val="100"/>
      </c:catAx>
      <c:valAx>
        <c:axId val="5004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0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layout/>
              <c:tx>
                <c:rich>
                  <a:bodyPr/>
                  <a:lstStyle/>
                  <a:p>
                    <a:r>
                      <a:rPr lang="en-US"/>
                      <a:t>3%</a:t>
                    </a:r>
                  </a:p>
                </c:rich>
              </c:tx>
              <c:showVal val="1"/>
            </c:dLbl>
            <c:dLbl>
              <c:idx val="1"/>
              <c:layout/>
              <c:tx>
                <c:rich>
                  <a:bodyPr/>
                  <a:lstStyle/>
                  <a:p>
                    <a:r>
                      <a:rPr lang="en-US"/>
                      <a:t>8%</a:t>
                    </a:r>
                  </a:p>
                </c:rich>
              </c:tx>
              <c:showVal val="1"/>
            </c:dLbl>
            <c:dLbl>
              <c:idx val="2"/>
              <c:layout/>
              <c:tx>
                <c:rich>
                  <a:bodyPr/>
                  <a:lstStyle/>
                  <a:p>
                    <a:r>
                      <a:rPr lang="en-US"/>
                      <a:t>0%</a:t>
                    </a:r>
                  </a:p>
                </c:rich>
              </c:tx>
              <c:showVal val="1"/>
            </c:dLbl>
            <c:dLbl>
              <c:idx val="3"/>
              <c:layout/>
              <c:tx>
                <c:rich>
                  <a:bodyPr/>
                  <a:lstStyle/>
                  <a:p>
                    <a:r>
                      <a:rPr lang="en-US"/>
                      <a:t>3%</a:t>
                    </a:r>
                  </a:p>
                </c:rich>
              </c:tx>
              <c:showVal val="1"/>
            </c:dLbl>
            <c:dLbl>
              <c:idx val="4"/>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'OVER-04'!$B$4:$B$9</c:f>
              <c:numCache>
                <c:formatCode>General</c:formatCode>
                <c:ptCount val="6"/>
                <c:pt idx="0">
                  <c:v>0</c:v>
                </c:pt>
                <c:pt idx="1">
                  <c:v>0.03206155819172812</c:v>
                </c:pt>
                <c:pt idx="2">
                  <c:v>0.07894736842105263</c:v>
                </c:pt>
                <c:pt idx="3">
                  <c:v>0.002403846153846154</c:v>
                </c:pt>
                <c:pt idx="4">
                  <c:v>0.02950643776824034</c:v>
                </c:pt>
                <c:pt idx="5">
                  <c:v>0.01142857142857143</c:v>
                </c:pt>
              </c:numCache>
            </c:numRef>
          </c:val>
        </c:ser>
        <c:ser>
          <c:idx val="1"/>
          <c:order val="1"/>
          <c:tx>
            <c:v>More than 1.5 Occupants per Room</c:v>
          </c:tx>
          <c:spPr>
            <a:solidFill>
              <a:srgbClr val="71A84F"/>
            </a:solidFill>
            <a:ln w="6350">
              <a:solidFill>
                <a:srgbClr val="FFFFFF"/>
              </a:solidFill>
            </a:ln>
          </c:spPr>
          <c:dLbls>
            <c:dLbl>
              <c:idx val="0"/>
              <c:delete val="1"/>
            </c:dLbl>
            <c:dLbl>
              <c:idx val="1"/>
              <c:layout/>
              <c:tx>
                <c:rich>
                  <a:bodyPr/>
                  <a:lstStyle/>
                  <a:p>
                    <a:r>
                      <a:rPr lang="en-US"/>
                      <a:t>4%</a:t>
                    </a:r>
                  </a:p>
                </c:rich>
              </c:tx>
              <c:showVal val="1"/>
            </c:dLbl>
            <c:dLbl>
              <c:idx val="2"/>
              <c:layout/>
              <c:tx>
                <c:rich>
                  <a:bodyPr/>
                  <a:lstStyle/>
                  <a:p>
                    <a:r>
                      <a:rPr lang="en-US"/>
                      <a:t>2%</a:t>
                    </a:r>
                  </a:p>
                </c:rich>
              </c:tx>
              <c:showVal val="1"/>
            </c:dLbl>
            <c:dLbl>
              <c:idx val="3"/>
              <c:layout/>
              <c:tx>
                <c:rich>
                  <a:bodyPr/>
                  <a:lstStyle/>
                  <a:p>
                    <a:r>
                      <a:rPr lang="en-US"/>
                      <a:t>2%</a:t>
                    </a:r>
                  </a:p>
                </c:rich>
              </c:tx>
              <c:showVal val="1"/>
            </c:dLbl>
            <c:dLbl>
              <c:idx val="4"/>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'OVER-04'!$C$4:$C$9</c:f>
              <c:numCache>
                <c:formatCode>General</c:formatCode>
                <c:ptCount val="6"/>
                <c:pt idx="0">
                  <c:v>0</c:v>
                </c:pt>
                <c:pt idx="1">
                  <c:v>0</c:v>
                </c:pt>
                <c:pt idx="2">
                  <c:v>0.04066985645933014</c:v>
                </c:pt>
                <c:pt idx="3">
                  <c:v>0.02103365384615385</c:v>
                </c:pt>
                <c:pt idx="4">
                  <c:v>0.01555793991416309</c:v>
                </c:pt>
                <c:pt idx="5">
                  <c:v>0.005428571428571428</c:v>
                </c:pt>
              </c:numCache>
            </c:numRef>
          </c:val>
        </c:ser>
        <c:axId val="50400001"/>
        <c:axId val="50400002"/>
      </c:barChart>
      <c:catAx>
        <c:axId val="504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00002"/>
        <c:crosses val="autoZero"/>
        <c:auto val="1"/>
        <c:lblAlgn val="ctr"/>
        <c:lblOffset val="100"/>
      </c:catAx>
      <c:valAx>
        <c:axId val="504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20%</a:t>
                    </a:r>
                  </a:p>
                </c:rich>
              </c:tx>
              <c:dLblPos val="ctr"/>
              <c:showVal val="1"/>
            </c:dLbl>
            <c:dLbl>
              <c:idx val="1"/>
              <c:layout/>
              <c:tx>
                <c:rich>
                  <a:bodyPr/>
                  <a:lstStyle/>
                  <a:p>
                    <a:r>
                      <a:rPr lang="en-US"/>
                      <a:t>37%</a:t>
                    </a:r>
                  </a:p>
                </c:rich>
              </c:tx>
              <c:dLblPos val="ctr"/>
              <c:showVal val="1"/>
            </c:dLbl>
            <c:dLbl>
              <c:idx val="2"/>
              <c:layout/>
              <c:tx>
                <c:rich>
                  <a:bodyPr/>
                  <a:lstStyle/>
                  <a:p>
                    <a:r>
                      <a:rPr lang="en-US"/>
                      <a:t>44%</a:t>
                    </a:r>
                  </a:p>
                </c:rich>
              </c:tx>
              <c:dLblPos val="ctr"/>
              <c:showVal val="1"/>
            </c:dLbl>
            <c:dLbl>
              <c:idx val="3"/>
              <c:layout/>
              <c:tx>
                <c:rich>
                  <a:bodyPr/>
                  <a:lstStyle/>
                  <a:p>
                    <a:r>
                      <a:rPr lang="en-US"/>
                      <a:t>48%</a:t>
                    </a:r>
                  </a:p>
                </c:rich>
              </c:tx>
              <c:dLblPos val="ctr"/>
              <c:showVal val="1"/>
            </c:dLbl>
            <c:dLbl>
              <c:idx val="4"/>
              <c:layout/>
              <c:tx>
                <c:rich>
                  <a:bodyPr/>
                  <a:lstStyle/>
                  <a:p>
                    <a:r>
                      <a:rPr lang="en-US"/>
                      <a:t>85%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'OVER-05'!$B$4:$B$9</c:f>
              <c:numCache>
                <c:formatCode>General</c:formatCode>
                <c:ptCount val="6"/>
                <c:pt idx="0">
                  <c:v>0</c:v>
                </c:pt>
                <c:pt idx="1">
                  <c:v>529</c:v>
                </c:pt>
                <c:pt idx="2">
                  <c:v>765</c:v>
                </c:pt>
                <c:pt idx="3">
                  <c:v>740</c:v>
                </c:pt>
                <c:pt idx="4">
                  <c:v>889</c:v>
                </c:pt>
                <c:pt idx="5">
                  <c:v>14845</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24%</a:t>
                    </a:r>
                  </a:p>
                </c:rich>
              </c:tx>
              <c:dLblPos val="ctr"/>
              <c:showVal val="1"/>
            </c:dLbl>
            <c:dLbl>
              <c:idx val="1"/>
              <c:layout/>
              <c:tx>
                <c:rich>
                  <a:bodyPr/>
                  <a:lstStyle/>
                  <a:p>
                    <a:r>
                      <a:rPr lang="en-US"/>
                      <a:t>19%</a:t>
                    </a:r>
                  </a:p>
                </c:rich>
              </c:tx>
              <c:dLblPos val="ctr"/>
              <c:showVal val="1"/>
            </c:dLbl>
            <c:dLbl>
              <c:idx val="2"/>
              <c:layout/>
              <c:tx>
                <c:rich>
                  <a:bodyPr/>
                  <a:lstStyle/>
                  <a:p>
                    <a:r>
                      <a:rPr lang="en-US"/>
                      <a:t>29%</a:t>
                    </a:r>
                  </a:p>
                </c:rich>
              </c:tx>
              <c:dLblPos val="ctr"/>
              <c:showVal val="1"/>
            </c:dLbl>
            <c:dLbl>
              <c:idx val="3"/>
              <c:layout/>
              <c:tx>
                <c:rich>
                  <a:bodyPr/>
                  <a:lstStyle/>
                  <a:p>
                    <a:r>
                      <a:rPr lang="en-US"/>
                      <a:t>35%</a:t>
                    </a:r>
                  </a:p>
                </c:rich>
              </c:tx>
              <c:dLblPos val="ctr"/>
              <c:showVal val="1"/>
            </c:dLbl>
            <c:dLbl>
              <c:idx val="4"/>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'OVER-05'!$C$4:$C$9</c:f>
              <c:numCache>
                <c:formatCode>General</c:formatCode>
                <c:ptCount val="6"/>
                <c:pt idx="0">
                  <c:v>0</c:v>
                </c:pt>
                <c:pt idx="1">
                  <c:v>630</c:v>
                </c:pt>
                <c:pt idx="2">
                  <c:v>399</c:v>
                </c:pt>
                <c:pt idx="3">
                  <c:v>490</c:v>
                </c:pt>
                <c:pt idx="4">
                  <c:v>655</c:v>
                </c:pt>
                <c:pt idx="5">
                  <c:v>2219</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56%</a:t>
                    </a:r>
                  </a:p>
                </c:rich>
              </c:tx>
              <c:dLblPos val="ctr"/>
              <c:showVal val="1"/>
            </c:dLbl>
            <c:dLbl>
              <c:idx val="1"/>
              <c:layout/>
              <c:tx>
                <c:rich>
                  <a:bodyPr/>
                  <a:lstStyle/>
                  <a:p>
                    <a:r>
                      <a:rPr lang="en-US"/>
                      <a:t>44%</a:t>
                    </a:r>
                  </a:p>
                </c:rich>
              </c:tx>
              <c:dLblPos val="ctr"/>
              <c:showVal val="1"/>
            </c:dLbl>
            <c:dLbl>
              <c:idx val="2"/>
              <c:layout/>
              <c:tx>
                <c:rich>
                  <a:bodyPr/>
                  <a:lstStyle/>
                  <a:p>
                    <a:r>
                      <a:rPr lang="en-US"/>
                      <a:t>26%</a:t>
                    </a:r>
                  </a:p>
                </c:rich>
              </c:tx>
              <c:dLblPos val="ctr"/>
              <c:showVal val="1"/>
            </c:dLbl>
            <c:dLbl>
              <c:idx val="3"/>
              <c:layout/>
              <c:tx>
                <c:rich>
                  <a:bodyPr/>
                  <a:lstStyle/>
                  <a:p>
                    <a:r>
                      <a:rPr lang="en-US"/>
                      <a:t>17%</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'OVER-05'!$D$4:$D$9</c:f>
              <c:numCache>
                <c:formatCode>General</c:formatCode>
                <c:ptCount val="6"/>
                <c:pt idx="0">
                  <c:v>0</c:v>
                </c:pt>
                <c:pt idx="1">
                  <c:v>1494</c:v>
                </c:pt>
                <c:pt idx="2">
                  <c:v>920</c:v>
                </c:pt>
                <c:pt idx="3">
                  <c:v>440</c:v>
                </c:pt>
                <c:pt idx="4">
                  <c:v>310</c:v>
                </c:pt>
                <c:pt idx="5">
                  <c:v>460</c:v>
                </c:pt>
              </c:numCache>
            </c:numRef>
          </c:val>
        </c:ser>
        <c:overlap val="100"/>
        <c:axId val="50410001"/>
        <c:axId val="50410002"/>
      </c:barChart>
      <c:catAx>
        <c:axId val="504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10002"/>
        <c:crosses val="autoZero"/>
        <c:auto val="1"/>
        <c:lblAlgn val="ctr"/>
        <c:lblOffset val="100"/>
      </c:catAx>
      <c:valAx>
        <c:axId val="5041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75%</a:t>
                    </a:r>
                  </a:p>
                </c:rich>
              </c:tx>
              <c:dLblPos val="ctr"/>
              <c:showVal val="1"/>
            </c:dLbl>
            <c:dLbl>
              <c:idx val="1"/>
              <c:layout/>
              <c:tx>
                <c:rich>
                  <a:bodyPr/>
                  <a:lstStyle/>
                  <a:p>
                    <a:r>
                      <a:rPr lang="en-US"/>
                      <a:t>55%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'OVER-06'!$B$4:$B$6</c:f>
              <c:numCache>
                <c:formatCode>General</c:formatCode>
                <c:ptCount val="3"/>
                <c:pt idx="0">
                  <c:v>0</c:v>
                </c:pt>
                <c:pt idx="1">
                  <c:v>10778</c:v>
                </c:pt>
                <c:pt idx="2">
                  <c:v>6586</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'OVER-06'!$C$4:$C$6</c:f>
              <c:numCache>
                <c:formatCode>General</c:formatCode>
                <c:ptCount val="3"/>
                <c:pt idx="0">
                  <c:v>0</c:v>
                </c:pt>
                <c:pt idx="1">
                  <c:v>1957</c:v>
                </c:pt>
                <c:pt idx="2">
                  <c:v>2204</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'OVER-06'!$D$4:$D$6</c:f>
              <c:numCache>
                <c:formatCode>General</c:formatCode>
                <c:ptCount val="3"/>
                <c:pt idx="0">
                  <c:v>0</c:v>
                </c:pt>
                <c:pt idx="1">
                  <c:v>1501</c:v>
                </c:pt>
                <c:pt idx="2">
                  <c:v>2292</c:v>
                </c:pt>
              </c:numCache>
            </c:numRef>
          </c:val>
        </c:ser>
        <c:ser>
          <c:idx val="3"/>
          <c:order val="3"/>
          <c:tx>
            <c:v>Not Computed</c:v>
          </c:tx>
          <c:spPr>
            <a:solidFill>
              <a:srgbClr val="FEB446"/>
            </a:solidFill>
            <a:ln w="6350">
              <a:solidFill>
                <a:srgbClr val="FFFFFF"/>
              </a:solidFill>
            </a:ln>
          </c:spPr>
          <c:dLbls>
            <c:dLbl>
              <c:idx val="0"/>
              <c:delete val="1"/>
            </c:dLbl>
            <c:dLbl>
              <c:idx val="1"/>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'OVER-06'!$E$4:$E$6</c:f>
              <c:numCache>
                <c:formatCode>General</c:formatCode>
                <c:ptCount val="3"/>
                <c:pt idx="0">
                  <c:v>0</c:v>
                </c:pt>
                <c:pt idx="1">
                  <c:v>41</c:v>
                </c:pt>
                <c:pt idx="2">
                  <c:v>802</c:v>
                </c:pt>
              </c:numCache>
            </c:numRef>
          </c:val>
        </c:ser>
        <c:overlap val="100"/>
        <c:axId val="50420001"/>
        <c:axId val="50420002"/>
      </c:barChart>
      <c:catAx>
        <c:axId val="504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20002"/>
        <c:crosses val="autoZero"/>
        <c:auto val="1"/>
        <c:lblAlgn val="ctr"/>
        <c:lblOffset val="100"/>
      </c:catAx>
      <c:valAx>
        <c:axId val="504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66%</a:t>
                    </a:r>
                  </a:p>
                </c:rich>
              </c:tx>
              <c:dLblPos val="ctr"/>
              <c:showVal val="1"/>
            </c:dLbl>
            <c:dLbl>
              <c:idx val="1"/>
              <c:layout/>
              <c:tx>
                <c:rich>
                  <a:bodyPr/>
                  <a:lstStyle/>
                  <a:p>
                    <a:r>
                      <a:rPr lang="en-US"/>
                      <a:t>63%</a:t>
                    </a:r>
                  </a:p>
                </c:rich>
              </c:tx>
              <c:dLblPos val="ctr"/>
              <c:showVal val="1"/>
            </c:dLbl>
            <c:dLbl>
              <c:idx val="2"/>
              <c:layout/>
              <c:tx>
                <c:rich>
                  <a:bodyPr/>
                  <a:lstStyle/>
                  <a:p>
                    <a:r>
                      <a:rPr lang="en-US"/>
                      <a:t>62%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Palo Alto</c:v>
                </c:pt>
                <c:pt idx="2">
                  <c:v>Santa Clara County</c:v>
                </c:pt>
                <c:pt idx="3">
                  <c:v>Bay Area</c:v>
                </c:pt>
              </c:strCache>
            </c:strRef>
          </c:cat>
          <c:val>
            <c:numRef>
              <c:f>'OVER-07'!$B$4:$B$7</c:f>
              <c:numCache>
                <c:formatCode>General</c:formatCode>
                <c:ptCount val="4"/>
                <c:pt idx="0">
                  <c:v>0</c:v>
                </c:pt>
                <c:pt idx="1">
                  <c:v>17364</c:v>
                </c:pt>
                <c:pt idx="2">
                  <c:v>402231</c:v>
                </c:pt>
                <c:pt idx="3">
                  <c:v>1684831</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19%</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Palo Alto</c:v>
                </c:pt>
                <c:pt idx="2">
                  <c:v>Santa Clara County</c:v>
                </c:pt>
                <c:pt idx="3">
                  <c:v>Bay Area</c:v>
                </c:pt>
              </c:strCache>
            </c:strRef>
          </c:cat>
          <c:val>
            <c:numRef>
              <c:f>'OVER-07'!$C$4:$C$7</c:f>
              <c:numCache>
                <c:formatCode>General</c:formatCode>
                <c:ptCount val="4"/>
                <c:pt idx="0">
                  <c:v>0</c:v>
                </c:pt>
                <c:pt idx="1">
                  <c:v>4161</c:v>
                </c:pt>
                <c:pt idx="2">
                  <c:v>123961</c:v>
                </c:pt>
                <c:pt idx="3">
                  <c:v>539135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16%</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Palo Alto</c:v>
                </c:pt>
                <c:pt idx="2">
                  <c:v>Santa Clara County</c:v>
                </c:pt>
                <c:pt idx="3">
                  <c:v>Bay Area</c:v>
                </c:pt>
              </c:strCache>
            </c:strRef>
          </c:cat>
          <c:val>
            <c:numRef>
              <c:f>'OVER-07'!$D$4:$D$7</c:f>
              <c:numCache>
                <c:formatCode>General</c:formatCode>
                <c:ptCount val="4"/>
                <c:pt idx="0">
                  <c:v>0</c:v>
                </c:pt>
                <c:pt idx="1">
                  <c:v>3793</c:v>
                </c:pt>
                <c:pt idx="2">
                  <c:v>101205</c:v>
                </c:pt>
                <c:pt idx="3">
                  <c:v>447802</c:v>
                </c:pt>
              </c:numCache>
            </c:numRef>
          </c:val>
        </c:ser>
        <c:ser>
          <c:idx val="3"/>
          <c:order val="3"/>
          <c:tx>
            <c:v>Not Computed</c:v>
          </c:tx>
          <c:spPr>
            <a:solidFill>
              <a:srgbClr val="FEB446"/>
            </a:solidFill>
            <a:ln w="6350">
              <a:solidFill>
                <a:srgbClr val="FFFFFF"/>
              </a:solidFill>
            </a:ln>
          </c:spPr>
          <c:dLbls>
            <c:dLbl>
              <c:idx val="0"/>
              <c:layout/>
              <c:tx>
                <c:rich>
                  <a:bodyPr/>
                  <a:lstStyle/>
                  <a:p>
                    <a:r>
                      <a:rPr lang="en-US"/>
                      <a:t>3%</a:t>
                    </a:r>
                  </a:p>
                </c:rich>
              </c:tx>
              <c:dLblPos val="ctr"/>
              <c:showVal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Palo Alto</c:v>
                </c:pt>
                <c:pt idx="2">
                  <c:v>Santa Clara County</c:v>
                </c:pt>
                <c:pt idx="3">
                  <c:v>Bay Area</c:v>
                </c:pt>
              </c:strCache>
            </c:strRef>
          </c:cat>
          <c:val>
            <c:numRef>
              <c:f>'OVER-07'!$E$4:$E$7</c:f>
              <c:numCache>
                <c:formatCode>General</c:formatCode>
                <c:ptCount val="4"/>
                <c:pt idx="0">
                  <c:v>0</c:v>
                </c:pt>
                <c:pt idx="1">
                  <c:v>843</c:v>
                </c:pt>
                <c:pt idx="2">
                  <c:v>12818</c:v>
                </c:pt>
                <c:pt idx="3">
                  <c:v>59666</c:v>
                </c:pt>
              </c:numCache>
            </c:numRef>
          </c:val>
        </c:ser>
        <c:overlap val="100"/>
        <c:axId val="50430001"/>
        <c:axId val="50430002"/>
      </c:barChart>
      <c:catAx>
        <c:axId val="504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30002"/>
        <c:crosses val="autoZero"/>
        <c:auto val="1"/>
        <c:lblAlgn val="ctr"/>
        <c:lblOffset val="100"/>
      </c:catAx>
      <c:valAx>
        <c:axId val="504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delete val="1"/>
            </c:dLbl>
            <c:dLbl>
              <c:idx val="1"/>
              <c:layout/>
              <c:tx>
                <c:rich>
                  <a:bodyPr/>
                  <a:lstStyle/>
                  <a:p>
                    <a:r>
                      <a:rPr lang="en-US"/>
                      <a:t>67%</a:t>
                    </a:r>
                  </a:p>
                </c:rich>
              </c:tx>
              <c:dLblPos val="ctr"/>
              <c:showVal val="1"/>
            </c:dLbl>
            <c:dLbl>
              <c:idx val="2"/>
              <c:layout/>
              <c:tx>
                <c:rich>
                  <a:bodyPr/>
                  <a:lstStyle/>
                  <a:p>
                    <a:r>
                      <a:rPr lang="en-US"/>
                      <a:t>53%</a:t>
                    </a:r>
                  </a:p>
                </c:rich>
              </c:tx>
              <c:dLblPos val="ctr"/>
              <c:showVal val="1"/>
            </c:dLbl>
            <c:dLbl>
              <c:idx val="3"/>
              <c:layout/>
              <c:tx>
                <c:rich>
                  <a:bodyPr/>
                  <a:lstStyle/>
                  <a:p>
                    <a:r>
                      <a:rPr lang="en-US"/>
                      <a:t>69%</a:t>
                    </a:r>
                  </a:p>
                </c:rich>
              </c:tx>
              <c:dLblPos val="ctr"/>
              <c:showVal val="1"/>
            </c:dLbl>
            <c:dLbl>
              <c:idx val="4"/>
              <c:layout/>
              <c:tx>
                <c:rich>
                  <a:bodyPr/>
                  <a:lstStyle/>
                  <a:p>
                    <a:r>
                      <a:rPr lang="en-US"/>
                      <a:t>65%</a:t>
                    </a:r>
                  </a:p>
                </c:rich>
              </c:tx>
              <c:dLblPos val="ctr"/>
              <c:showVal val="1"/>
            </c:dLbl>
            <c:dLbl>
              <c:idx val="5"/>
              <c:layout/>
              <c:tx>
                <c:rich>
                  <a:bodyPr/>
                  <a:lstStyle/>
                  <a:p>
                    <a:r>
                      <a:rPr lang="en-US"/>
                      <a:t>61%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'OVER-08'!$B$4:$B$10</c:f>
              <c:numCache>
                <c:formatCode>General</c:formatCode>
                <c:ptCount val="7"/>
                <c:pt idx="0">
                  <c:v>0</c:v>
                </c:pt>
                <c:pt idx="1">
                  <c:v>0</c:v>
                </c:pt>
                <c:pt idx="2">
                  <c:v>4790</c:v>
                </c:pt>
                <c:pt idx="3">
                  <c:v>185</c:v>
                </c:pt>
                <c:pt idx="4">
                  <c:v>11480</c:v>
                </c:pt>
                <c:pt idx="5">
                  <c:v>455</c:v>
                </c:pt>
                <c:pt idx="6">
                  <c:v>840</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67%</a:t>
                    </a:r>
                  </a:p>
                </c:rich>
              </c:tx>
              <c:dLblPos val="ctr"/>
              <c:showVal val="1"/>
            </c:dLbl>
            <c:dLbl>
              <c:idx val="1"/>
              <c:layout/>
              <c:tx>
                <c:rich>
                  <a:bodyPr/>
                  <a:lstStyle/>
                  <a:p>
                    <a:r>
                      <a:rPr lang="en-US"/>
                      <a:t>16%</a:t>
                    </a:r>
                  </a:p>
                </c:rich>
              </c:tx>
              <c:dLblPos val="ctr"/>
              <c:showVal val="1"/>
            </c:dLbl>
            <c:dLbl>
              <c:idx val="2"/>
              <c:layout/>
              <c:tx>
                <c:rich>
                  <a:bodyPr/>
                  <a:lstStyle/>
                  <a:p>
                    <a:r>
                      <a:rPr lang="en-US"/>
                      <a:t>21%</a:t>
                    </a:r>
                  </a:p>
                </c:rich>
              </c:tx>
              <c:dLblPos val="ctr"/>
              <c:showVal val="1"/>
            </c:dLbl>
            <c:dLbl>
              <c:idx val="3"/>
              <c:layout/>
              <c:tx>
                <c:rich>
                  <a:bodyPr/>
                  <a:lstStyle/>
                  <a:p>
                    <a:r>
                      <a:rPr lang="en-US"/>
                      <a:t>16%</a:t>
                    </a:r>
                  </a:p>
                </c:rich>
              </c:tx>
              <c:dLblPos val="ctr"/>
              <c:showVal val="1"/>
            </c:dLbl>
            <c:dLbl>
              <c:idx val="4"/>
              <c:layout/>
              <c:tx>
                <c:rich>
                  <a:bodyPr/>
                  <a:lstStyle/>
                  <a:p>
                    <a:r>
                      <a:rPr lang="en-US"/>
                      <a:t>18%</a:t>
                    </a:r>
                  </a:p>
                </c:rich>
              </c:tx>
              <c:dLblPos val="ctr"/>
              <c:showVal val="1"/>
            </c:dLbl>
            <c:dLbl>
              <c:idx val="5"/>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'OVER-08'!$C$4:$C$10</c:f>
              <c:numCache>
                <c:formatCode>General</c:formatCode>
                <c:ptCount val="7"/>
                <c:pt idx="0">
                  <c:v>0</c:v>
                </c:pt>
                <c:pt idx="1">
                  <c:v>30</c:v>
                </c:pt>
                <c:pt idx="2">
                  <c:v>1170</c:v>
                </c:pt>
                <c:pt idx="3">
                  <c:v>75</c:v>
                </c:pt>
                <c:pt idx="4">
                  <c:v>2740</c:v>
                </c:pt>
                <c:pt idx="5">
                  <c:v>125</c:v>
                </c:pt>
                <c:pt idx="6">
                  <c:v>250</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33%</a:t>
                    </a:r>
                  </a:p>
                </c:rich>
              </c:tx>
              <c:dLblPos val="ctr"/>
              <c:showVal val="1"/>
            </c:dLbl>
            <c:dLbl>
              <c:idx val="1"/>
              <c:layout/>
              <c:tx>
                <c:rich>
                  <a:bodyPr/>
                  <a:lstStyle/>
                  <a:p>
                    <a:r>
                      <a:rPr lang="en-US"/>
                      <a:t>13%</a:t>
                    </a:r>
                  </a:p>
                </c:rich>
              </c:tx>
              <c:dLblPos val="ctr"/>
              <c:showVal val="1"/>
            </c:dLbl>
            <c:dLbl>
              <c:idx val="2"/>
              <c:layout/>
              <c:tx>
                <c:rich>
                  <a:bodyPr/>
                  <a:lstStyle/>
                  <a:p>
                    <a:r>
                      <a:rPr lang="en-US"/>
                      <a:t>26%</a:t>
                    </a:r>
                  </a:p>
                </c:rich>
              </c:tx>
              <c:dLblPos val="ctr"/>
              <c:showVal val="1"/>
            </c:dLbl>
            <c:dLbl>
              <c:idx val="3"/>
              <c:layout/>
              <c:tx>
                <c:rich>
                  <a:bodyPr/>
                  <a:lstStyle/>
                  <a:p>
                    <a:r>
                      <a:rPr lang="en-US"/>
                      <a:t>13%</a:t>
                    </a:r>
                  </a:p>
                </c:rich>
              </c:tx>
              <c:dLblPos val="ctr"/>
              <c:showVal val="1"/>
            </c:dLbl>
            <c:dLbl>
              <c:idx val="4"/>
              <c:layout/>
              <c:tx>
                <c:rich>
                  <a:bodyPr/>
                  <a:lstStyle/>
                  <a:p>
                    <a:r>
                      <a:rPr lang="en-US"/>
                      <a:t>14%</a:t>
                    </a:r>
                  </a:p>
                </c:rich>
              </c:tx>
              <c:dLblPos val="ctr"/>
              <c:showVal val="1"/>
            </c:dLbl>
            <c:dLbl>
              <c:idx val="5"/>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'OVER-08'!$D$4:$D$10</c:f>
              <c:numCache>
                <c:formatCode>General</c:formatCode>
                <c:ptCount val="7"/>
                <c:pt idx="0">
                  <c:v>0</c:v>
                </c:pt>
                <c:pt idx="1">
                  <c:v>15</c:v>
                </c:pt>
                <c:pt idx="2">
                  <c:v>915</c:v>
                </c:pt>
                <c:pt idx="3">
                  <c:v>90</c:v>
                </c:pt>
                <c:pt idx="4">
                  <c:v>2245</c:v>
                </c:pt>
                <c:pt idx="5">
                  <c:v>100</c:v>
                </c:pt>
                <c:pt idx="6">
                  <c:v>245</c:v>
                </c:pt>
              </c:numCache>
            </c:numRef>
          </c:val>
        </c:ser>
        <c:ser>
          <c:idx val="3"/>
          <c:order val="3"/>
          <c:tx>
            <c:v>Cost Burden Not computed</c:v>
          </c:tx>
          <c:spPr>
            <a:solidFill>
              <a:srgbClr val="FEB446"/>
            </a:solidFill>
            <a:ln w="6350">
              <a:solidFill>
                <a:srgbClr val="FFFFFF"/>
              </a:solidFill>
            </a:ln>
          </c:spPr>
          <c:dLbls>
            <c:dLbl>
              <c:idx val="0"/>
              <c:delete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'OVER-08'!$E$4:$E$10</c:f>
              <c:numCache>
                <c:formatCode>General</c:formatCode>
                <c:ptCount val="7"/>
                <c:pt idx="0">
                  <c:v>0</c:v>
                </c:pt>
                <c:pt idx="1">
                  <c:v>0</c:v>
                </c:pt>
                <c:pt idx="2">
                  <c:v>240</c:v>
                </c:pt>
                <c:pt idx="3">
                  <c:v>0</c:v>
                </c:pt>
                <c:pt idx="4">
                  <c:v>170</c:v>
                </c:pt>
                <c:pt idx="5">
                  <c:v>25</c:v>
                </c:pt>
                <c:pt idx="6">
                  <c:v>40</c:v>
                </c:pt>
              </c:numCache>
            </c:numRef>
          </c:val>
        </c:ser>
        <c:overlap val="100"/>
        <c:axId val="50440001"/>
        <c:axId val="50440002"/>
      </c:barChart>
      <c:catAx>
        <c:axId val="504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40002"/>
        <c:crosses val="autoZero"/>
        <c:auto val="1"/>
        <c:lblAlgn val="ctr"/>
        <c:lblOffset val="100"/>
      </c:catAx>
      <c:valAx>
        <c:axId val="504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68%</a:t>
                    </a:r>
                  </a:p>
                </c:rich>
              </c:tx>
              <c:dLblPos val="ctr"/>
              <c:showVal val="1"/>
            </c:dLbl>
            <c:dLbl>
              <c:idx val="1"/>
              <c:layout/>
              <c:tx>
                <c:rich>
                  <a:bodyPr/>
                  <a:lstStyle/>
                  <a:p>
                    <a:r>
                      <a:rPr lang="en-US"/>
                      <a:t>79%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'OVER-09'!$B$4:$B$6</c:f>
              <c:numCache>
                <c:formatCode>General</c:formatCode>
                <c:ptCount val="3"/>
                <c:pt idx="0">
                  <c:v>0</c:v>
                </c:pt>
                <c:pt idx="1">
                  <c:v>16449</c:v>
                </c:pt>
                <c:pt idx="2">
                  <c:v>1319</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'OVER-09'!$C$4:$C$6</c:f>
              <c:numCache>
                <c:formatCode>General</c:formatCode>
                <c:ptCount val="3"/>
                <c:pt idx="0">
                  <c:v>0</c:v>
                </c:pt>
                <c:pt idx="1">
                  <c:v>4179</c:v>
                </c:pt>
                <c:pt idx="2">
                  <c:v>214</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'OVER-09'!$D$4:$D$6</c:f>
              <c:numCache>
                <c:formatCode>General</c:formatCode>
                <c:ptCount val="3"/>
                <c:pt idx="0">
                  <c:v>0</c:v>
                </c:pt>
                <c:pt idx="1">
                  <c:v>3480</c:v>
                </c:pt>
                <c:pt idx="2">
                  <c:v>144</c:v>
                </c:pt>
              </c:numCache>
            </c:numRef>
          </c:val>
        </c:ser>
        <c:overlap val="100"/>
        <c:axId val="50450001"/>
        <c:axId val="50450002"/>
      </c:barChart>
      <c:catAx>
        <c:axId val="504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50002"/>
        <c:crosses val="autoZero"/>
        <c:auto val="1"/>
        <c:lblAlgn val="ctr"/>
        <c:lblOffset val="100"/>
      </c:catAx>
      <c:valAx>
        <c:axId val="504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2002</c:v>
          </c:tx>
          <c:spPr>
            <a:solidFill>
              <a:srgbClr val="1174A9"/>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'FARM-02'!$B$4:$B$6</c:f>
              <c:numCache>
                <c:formatCode>General</c:formatCode>
                <c:ptCount val="3"/>
                <c:pt idx="0">
                  <c:v>2002</c:v>
                </c:pt>
                <c:pt idx="1">
                  <c:v>1696</c:v>
                </c:pt>
                <c:pt idx="2">
                  <c:v>3760</c:v>
                </c:pt>
              </c:numCache>
            </c:numRef>
          </c:val>
        </c:ser>
        <c:ser>
          <c:idx val="1"/>
          <c:order val="1"/>
          <c:tx>
            <c:v>2007</c:v>
          </c:tx>
          <c:spPr>
            <a:solidFill>
              <a:srgbClr val="71A84F"/>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'FARM-02'!$C$4:$C$6</c:f>
              <c:numCache>
                <c:formatCode>General</c:formatCode>
                <c:ptCount val="3"/>
                <c:pt idx="0">
                  <c:v>2007</c:v>
                </c:pt>
                <c:pt idx="1">
                  <c:v>2842</c:v>
                </c:pt>
                <c:pt idx="2">
                  <c:v>2747</c:v>
                </c:pt>
              </c:numCache>
            </c:numRef>
          </c:val>
        </c:ser>
        <c:ser>
          <c:idx val="2"/>
          <c:order val="2"/>
          <c:tx>
            <c:v>2012</c:v>
          </c:tx>
          <c:spPr>
            <a:solidFill>
              <a:srgbClr val="009192"/>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'FARM-02'!$D$4:$D$6</c:f>
              <c:numCache>
                <c:formatCode>General</c:formatCode>
                <c:ptCount val="3"/>
                <c:pt idx="0">
                  <c:v>2012</c:v>
                </c:pt>
                <c:pt idx="1">
                  <c:v>2243</c:v>
                </c:pt>
                <c:pt idx="2">
                  <c:v>1994</c:v>
                </c:pt>
              </c:numCache>
            </c:numRef>
          </c:val>
        </c:ser>
        <c:ser>
          <c:idx val="3"/>
          <c:order val="3"/>
          <c:tx>
            <c:v>2017</c:v>
          </c:tx>
          <c:spPr>
            <a:solidFill>
              <a:srgbClr val="FEB446"/>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'FARM-02'!$E$4:$E$6</c:f>
              <c:numCache>
                <c:formatCode>General</c:formatCode>
                <c:ptCount val="3"/>
                <c:pt idx="0">
                  <c:v>2017</c:v>
                </c:pt>
                <c:pt idx="1">
                  <c:v>2418</c:v>
                </c:pt>
                <c:pt idx="2">
                  <c:v>1757</c:v>
                </c:pt>
              </c:numCache>
            </c:numRef>
          </c:val>
        </c:ser>
        <c:axId val="50460001"/>
        <c:axId val="50460002"/>
      </c:barChart>
      <c:catAx>
        <c:axId val="504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60002"/>
        <c:crosses val="autoZero"/>
        <c:auto val="1"/>
        <c:lblAlgn val="ctr"/>
        <c:lblOffset val="100"/>
      </c:catAx>
      <c:valAx>
        <c:axId val="504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Farm Workers</a:t>
                </a:r>
              </a:p>
            </c:rich>
          </c:tx>
          <c:layout/>
        </c:title>
        <c:numFmt formatCode="#,##0" sourceLinked="0"/>
        <c:tickLblPos val="low"/>
        <c:txPr>
          <a:bodyPr/>
          <a:lstStyle/>
          <a:p>
            <a:pPr>
              <a:defRPr sz="1100" b="0" baseline="0">
                <a:solidFill>
                  <a:srgbClr val="000000"/>
                </a:solidFill>
                <a:latin typeface="Century Gothic"/>
              </a:defRPr>
            </a:pPr>
            <a:endParaRPr lang="en-US"/>
          </a:p>
        </c:txPr>
        <c:crossAx val="504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2,817</a:t>
                    </a:r>
                  </a:p>
                </c:rich>
              </c:tx>
              <c:showVal val="1"/>
            </c:dLbl>
            <c:dLbl>
              <c:idx val="1"/>
              <c:layout/>
              <c:tx>
                <c:rich>
                  <a:bodyPr/>
                  <a:lstStyle/>
                  <a:p>
                    <a:r>
                      <a:rPr lang="en-US"/>
                      <a:t>5,125</a:t>
                    </a:r>
                  </a:p>
                </c:rich>
              </c:tx>
              <c:showVal val="1"/>
            </c:dLbl>
            <c:dLbl>
              <c:idx val="2"/>
              <c:layout/>
              <c:tx>
                <c:rich>
                  <a:bodyPr/>
                  <a:lstStyle/>
                  <a:p>
                    <a:r>
                      <a:rPr lang="en-US"/>
                      <a:t>2,835</a:t>
                    </a:r>
                  </a:p>
                </c:rich>
              </c:tx>
              <c:showVal val="1"/>
            </c:dLbl>
            <c:dLbl>
              <c:idx val="3"/>
              <c:layout/>
              <c:tx>
                <c:rich>
                  <a:bodyPr/>
                  <a:lstStyle/>
                  <a:p>
                    <a:r>
                      <a:rPr lang="en-US"/>
                      <a:t>2,421</a:t>
                    </a:r>
                  </a:p>
                </c:rich>
              </c:tx>
              <c:showVal val="1"/>
            </c:dLbl>
            <c:dLbl>
              <c:idx val="4"/>
              <c:layout/>
              <c:tx>
                <c:rich>
                  <a:bodyPr/>
                  <a:lstStyle/>
                  <a:p>
                    <a:r>
                      <a:rPr lang="en-US"/>
                      <a:t>1,079</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'LGFEM-01'!$B$4:$B$9</c:f>
              <c:numCache>
                <c:formatCode>General</c:formatCode>
                <c:ptCount val="6"/>
                <c:pt idx="0">
                  <c:v>0</c:v>
                </c:pt>
                <c:pt idx="1">
                  <c:v>2817</c:v>
                </c:pt>
                <c:pt idx="2">
                  <c:v>5125</c:v>
                </c:pt>
                <c:pt idx="3">
                  <c:v>2835</c:v>
                </c:pt>
                <c:pt idx="4">
                  <c:v>2421</c:v>
                </c:pt>
                <c:pt idx="5">
                  <c:v>1079</c:v>
                </c:pt>
              </c:numCache>
            </c:numRef>
          </c:val>
        </c:ser>
        <c:ser>
          <c:idx val="1"/>
          <c:order val="1"/>
          <c:tx>
            <c:v>Renter Occupied</c:v>
          </c:tx>
          <c:spPr>
            <a:solidFill>
              <a:srgbClr val="71A84F"/>
            </a:solidFill>
            <a:ln w="6350">
              <a:solidFill>
                <a:srgbClr val="FFFFFF"/>
              </a:solidFill>
            </a:ln>
          </c:spPr>
          <c:dLbls>
            <c:dLbl>
              <c:idx val="0"/>
              <c:layout/>
              <c:tx>
                <c:rich>
                  <a:bodyPr/>
                  <a:lstStyle/>
                  <a:p>
                    <a:r>
                      <a:rPr lang="en-US"/>
                      <a:t>4,038</a:t>
                    </a:r>
                  </a:p>
                </c:rich>
              </c:tx>
              <c:showVal val="1"/>
            </c:dLbl>
            <c:dLbl>
              <c:idx val="1"/>
              <c:layout/>
              <c:tx>
                <c:rich>
                  <a:bodyPr/>
                  <a:lstStyle/>
                  <a:p>
                    <a:r>
                      <a:rPr lang="en-US"/>
                      <a:t>3,624</a:t>
                    </a:r>
                  </a:p>
                </c:rich>
              </c:tx>
              <c:showVal val="1"/>
            </c:dLbl>
            <c:dLbl>
              <c:idx val="2"/>
              <c:layout/>
              <c:tx>
                <c:rich>
                  <a:bodyPr/>
                  <a:lstStyle/>
                  <a:p>
                    <a:r>
                      <a:rPr lang="en-US"/>
                      <a:t>2,024</a:t>
                    </a:r>
                  </a:p>
                </c:rich>
              </c:tx>
              <c:showVal val="1"/>
            </c:dLbl>
            <c:dLbl>
              <c:idx val="3"/>
              <c:layout/>
              <c:tx>
                <c:rich>
                  <a:bodyPr/>
                  <a:lstStyle/>
                  <a:p>
                    <a:r>
                      <a:rPr lang="en-US"/>
                      <a:t>1,417</a:t>
                    </a:r>
                  </a:p>
                </c:rich>
              </c:tx>
              <c:showVal val="1"/>
            </c:dLbl>
            <c:dLbl>
              <c:idx val="4"/>
              <c:layout/>
              <c:tx>
                <c:rich>
                  <a:bodyPr/>
                  <a:lstStyle/>
                  <a:p>
                    <a:r>
                      <a:rPr lang="en-US"/>
                      <a:t>781</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'LGFEM-01'!$C$4:$C$9</c:f>
              <c:numCache>
                <c:formatCode>General</c:formatCode>
                <c:ptCount val="6"/>
                <c:pt idx="0">
                  <c:v>0</c:v>
                </c:pt>
                <c:pt idx="1">
                  <c:v>4038</c:v>
                </c:pt>
                <c:pt idx="2">
                  <c:v>3624</c:v>
                </c:pt>
                <c:pt idx="3">
                  <c:v>2024</c:v>
                </c:pt>
                <c:pt idx="4">
                  <c:v>1417</c:v>
                </c:pt>
                <c:pt idx="5">
                  <c:v>781</c:v>
                </c:pt>
              </c:numCache>
            </c:numRef>
          </c:val>
        </c:ser>
        <c:axId val="50470001"/>
        <c:axId val="50470002"/>
      </c:barChart>
      <c:catAx>
        <c:axId val="504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70002"/>
        <c:crosses val="autoZero"/>
        <c:auto val="1"/>
        <c:lblAlgn val="ctr"/>
        <c:lblOffset val="100"/>
      </c:catAx>
      <c:valAx>
        <c:axId val="504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4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1-Person Household</c:v>
          </c:tx>
          <c:spPr>
            <a:solidFill>
              <a:srgbClr val="1174A9"/>
            </a:solidFill>
            <a:ln w="6350">
              <a:solidFill>
                <a:srgbClr val="FFFFFF"/>
              </a:solidFill>
            </a:ln>
          </c:spPr>
          <c:dLbls>
            <c:dLbl>
              <c:idx val="0"/>
              <c:layout/>
              <c:tx>
                <c:rich>
                  <a:bodyPr/>
                  <a:lstStyle/>
                  <a:p>
                    <a:r>
                      <a:rPr lang="en-US"/>
                      <a:t>26%</a:t>
                    </a:r>
                  </a:p>
                </c:rich>
              </c:tx>
              <c:dLblPos val="ctr"/>
              <c:showVal val="1"/>
            </c:dLbl>
            <c:dLbl>
              <c:idx val="1"/>
              <c:layout/>
              <c:tx>
                <c:rich>
                  <a:bodyPr/>
                  <a:lstStyle/>
                  <a:p>
                    <a:r>
                      <a:rPr lang="en-US"/>
                      <a:t>20%</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Palo Alto</c:v>
                </c:pt>
                <c:pt idx="2">
                  <c:v>Santa Clara County</c:v>
                </c:pt>
                <c:pt idx="3">
                  <c:v>Bay Area</c:v>
                </c:pt>
              </c:strCache>
            </c:strRef>
          </c:cat>
          <c:val>
            <c:numRef>
              <c:f>'LGFEM-02'!$B$4:$B$7</c:f>
              <c:numCache>
                <c:formatCode>General</c:formatCode>
                <c:ptCount val="4"/>
                <c:pt idx="0">
                  <c:v>0</c:v>
                </c:pt>
                <c:pt idx="1">
                  <c:v>6855</c:v>
                </c:pt>
                <c:pt idx="2">
                  <c:v>130090</c:v>
                </c:pt>
                <c:pt idx="3">
                  <c:v>674587</c:v>
                </c:pt>
              </c:numCache>
            </c:numRef>
          </c:val>
        </c:ser>
        <c:ser>
          <c:idx val="1"/>
          <c:order val="1"/>
          <c:tx>
            <c:v>2-Person Household</c:v>
          </c:tx>
          <c:spPr>
            <a:solidFill>
              <a:srgbClr val="71A84F"/>
            </a:solidFill>
            <a:ln w="6350">
              <a:solidFill>
                <a:srgbClr val="FFFFFF"/>
              </a:solidFill>
            </a:ln>
          </c:spPr>
          <c:dLbls>
            <c:dLbl>
              <c:idx val="0"/>
              <c:layout/>
              <c:tx>
                <c:rich>
                  <a:bodyPr/>
                  <a:lstStyle/>
                  <a:p>
                    <a:r>
                      <a:rPr lang="en-US"/>
                      <a:t>33%</a:t>
                    </a:r>
                  </a:p>
                </c:rich>
              </c:tx>
              <c:dLblPos val="ctr"/>
              <c:showVal val="1"/>
            </c:dLbl>
            <c:dLbl>
              <c:idx val="1"/>
              <c:layout/>
              <c:tx>
                <c:rich>
                  <a:bodyPr/>
                  <a:lstStyle/>
                  <a:p>
                    <a:r>
                      <a:rPr lang="en-US"/>
                      <a:t>31%</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Palo Alto</c:v>
                </c:pt>
                <c:pt idx="2">
                  <c:v>Santa Clara County</c:v>
                </c:pt>
                <c:pt idx="3">
                  <c:v>Bay Area</c:v>
                </c:pt>
              </c:strCache>
            </c:strRef>
          </c:cat>
          <c:val>
            <c:numRef>
              <c:f>'LGFEM-02'!$C$4:$C$7</c:f>
              <c:numCache>
                <c:formatCode>General</c:formatCode>
                <c:ptCount val="4"/>
                <c:pt idx="0">
                  <c:v>0</c:v>
                </c:pt>
                <c:pt idx="1">
                  <c:v>8749</c:v>
                </c:pt>
                <c:pt idx="2">
                  <c:v>196510</c:v>
                </c:pt>
                <c:pt idx="3">
                  <c:v>871002</c:v>
                </c:pt>
              </c:numCache>
            </c:numRef>
          </c:val>
        </c:ser>
        <c:ser>
          <c:idx val="2"/>
          <c:order val="2"/>
          <c:tx>
            <c:v>3-4-Person Household</c:v>
          </c:tx>
          <c:spPr>
            <a:solidFill>
              <a:srgbClr val="009192"/>
            </a:solidFill>
            <a:ln w="6350">
              <a:solidFill>
                <a:srgbClr val="FFFFFF"/>
              </a:solidFill>
            </a:ln>
          </c:spPr>
          <c:dLbls>
            <c:dLbl>
              <c:idx val="0"/>
              <c:layout/>
              <c:tx>
                <c:rich>
                  <a:bodyPr/>
                  <a:lstStyle/>
                  <a:p>
                    <a:r>
                      <a:rPr lang="en-US"/>
                      <a:t>33%</a:t>
                    </a:r>
                  </a:p>
                </c:rich>
              </c:tx>
              <c:dLblPos val="ctr"/>
              <c:showVal val="1"/>
            </c:dLbl>
            <c:dLbl>
              <c:idx val="1"/>
              <c:layout/>
              <c:tx>
                <c:rich>
                  <a:bodyPr/>
                  <a:lstStyle/>
                  <a:p>
                    <a:r>
                      <a:rPr lang="en-US"/>
                      <a:t>37%</a:t>
                    </a:r>
                  </a:p>
                </c:rich>
              </c:tx>
              <c:dLblPos val="ctr"/>
              <c:showVal val="1"/>
            </c:dLbl>
            <c:dLbl>
              <c:idx val="2"/>
              <c:layout/>
              <c:tx>
                <c:rich>
                  <a:bodyPr/>
                  <a:lstStyle/>
                  <a:p>
                    <a:r>
                      <a:rPr lang="en-US"/>
                      <a:t>33%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Palo Alto</c:v>
                </c:pt>
                <c:pt idx="2">
                  <c:v>Santa Clara County</c:v>
                </c:pt>
                <c:pt idx="3">
                  <c:v>Bay Area</c:v>
                </c:pt>
              </c:strCache>
            </c:strRef>
          </c:cat>
          <c:val>
            <c:numRef>
              <c:f>'LGFEM-02'!$D$4:$D$7</c:f>
              <c:numCache>
                <c:formatCode>General</c:formatCode>
                <c:ptCount val="4"/>
                <c:pt idx="0">
                  <c:v>0</c:v>
                </c:pt>
                <c:pt idx="1">
                  <c:v>8697</c:v>
                </c:pt>
                <c:pt idx="2">
                  <c:v>234061</c:v>
                </c:pt>
                <c:pt idx="3">
                  <c:v>891588</c:v>
                </c:pt>
              </c:numCache>
            </c:numRef>
          </c:val>
        </c:ser>
        <c:ser>
          <c:idx val="3"/>
          <c:order val="3"/>
          <c:tx>
            <c:v>5-Person or More Household</c:v>
          </c:tx>
          <c:spPr>
            <a:solidFill>
              <a:srgbClr val="FEB446"/>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12%</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Palo Alto</c:v>
                </c:pt>
                <c:pt idx="2">
                  <c:v>Santa Clara County</c:v>
                </c:pt>
                <c:pt idx="3">
                  <c:v>Bay Area</c:v>
                </c:pt>
              </c:strCache>
            </c:strRef>
          </c:cat>
          <c:val>
            <c:numRef>
              <c:f>'LGFEM-02'!$E$4:$E$7</c:f>
              <c:numCache>
                <c:formatCode>General</c:formatCode>
                <c:ptCount val="4"/>
                <c:pt idx="0">
                  <c:v>0</c:v>
                </c:pt>
                <c:pt idx="1">
                  <c:v>1860</c:v>
                </c:pt>
                <c:pt idx="2">
                  <c:v>79554</c:v>
                </c:pt>
                <c:pt idx="3">
                  <c:v>294257</c:v>
                </c:pt>
              </c:numCache>
            </c:numRef>
          </c:val>
        </c:ser>
        <c:overlap val="100"/>
        <c:axId val="50480001"/>
        <c:axId val="50480002"/>
      </c:barChart>
      <c:catAx>
        <c:axId val="504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80002"/>
        <c:crosses val="autoZero"/>
        <c:auto val="1"/>
        <c:lblAlgn val="ctr"/>
        <c:lblOffset val="100"/>
      </c:catAx>
      <c:valAx>
        <c:axId val="504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11%</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'LGFEM-03'!$B$4:$B$6</c:f>
              <c:numCache>
                <c:formatCode>General</c:formatCode>
                <c:ptCount val="3"/>
                <c:pt idx="0">
                  <c:v>0</c:v>
                </c:pt>
                <c:pt idx="1">
                  <c:v>2629</c:v>
                </c:pt>
                <c:pt idx="2">
                  <c:v>24</c:v>
                </c:pt>
              </c:numCache>
            </c:numRef>
          </c:val>
        </c:ser>
        <c:ser>
          <c:idx val="1"/>
          <c:order val="1"/>
          <c:tx>
            <c:v>31%-50% of AMI</c:v>
          </c:tx>
          <c:spPr>
            <a:solidFill>
              <a:srgbClr val="71A84F"/>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'LGFEM-03'!$C$4:$C$6</c:f>
              <c:numCache>
                <c:formatCode>General</c:formatCode>
                <c:ptCount val="3"/>
                <c:pt idx="0">
                  <c:v>0</c:v>
                </c:pt>
                <c:pt idx="1">
                  <c:v>1849</c:v>
                </c:pt>
                <c:pt idx="2">
                  <c:v>235</c:v>
                </c:pt>
              </c:numCache>
            </c:numRef>
          </c:val>
        </c:ser>
        <c:ser>
          <c:idx val="2"/>
          <c:order val="2"/>
          <c:tx>
            <c:v>51%-80% of AMI</c:v>
          </c:tx>
          <c:spPr>
            <a:solidFill>
              <a:srgbClr val="009192"/>
            </a:solidFill>
            <a:ln w="6350">
              <a:solidFill>
                <a:srgbClr val="FFFFFF"/>
              </a:solidFill>
            </a:ln>
          </c:spPr>
          <c:dLbls>
            <c:dLbl>
              <c:idx val="0"/>
              <c:layout/>
              <c:tx>
                <c:rich>
                  <a:bodyPr/>
                  <a:lstStyle/>
                  <a:p>
                    <a:r>
                      <a:rPr lang="en-US"/>
                      <a:t>7%</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'LGFEM-03'!$D$4:$D$6</c:f>
              <c:numCache>
                <c:formatCode>General</c:formatCode>
                <c:ptCount val="3"/>
                <c:pt idx="0">
                  <c:v>0</c:v>
                </c:pt>
                <c:pt idx="1">
                  <c:v>1635</c:v>
                </c:pt>
                <c:pt idx="2">
                  <c:v>35</c:v>
                </c:pt>
              </c:numCache>
            </c:numRef>
          </c:val>
        </c:ser>
        <c:ser>
          <c:idx val="3"/>
          <c:order val="3"/>
          <c:tx>
            <c:v>81%-100% of AMI</c:v>
          </c:tx>
          <c:spPr>
            <a:solidFill>
              <a:srgbClr val="FEB446"/>
            </a:solidFill>
            <a:ln w="6350">
              <a:solidFill>
                <a:srgbClr val="FFFFFF"/>
              </a:solidFill>
            </a:ln>
          </c:spPr>
          <c:dLbls>
            <c:dLbl>
              <c:idx val="0"/>
              <c:layout/>
              <c:tx>
                <c:rich>
                  <a:bodyPr/>
                  <a:lstStyle/>
                  <a:p>
                    <a:r>
                      <a:rPr lang="en-US"/>
                      <a:t>7%</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'LGFEM-03'!$E$4:$E$6</c:f>
              <c:numCache>
                <c:formatCode>General</c:formatCode>
                <c:ptCount val="3"/>
                <c:pt idx="0">
                  <c:v>0</c:v>
                </c:pt>
                <c:pt idx="1">
                  <c:v>1795</c:v>
                </c:pt>
                <c:pt idx="2">
                  <c:v>59</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67%</a:t>
                    </a:r>
                  </a:p>
                </c:rich>
              </c:tx>
              <c:dLblPos val="ctr"/>
              <c:showVal val="1"/>
            </c:dLbl>
            <c:dLbl>
              <c:idx val="1"/>
              <c:layout/>
              <c:tx>
                <c:rich>
                  <a:bodyPr/>
                  <a:lstStyle/>
                  <a:p>
                    <a:r>
                      <a:rPr lang="en-US"/>
                      <a:t>79%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'LGFEM-03'!$F$4:$F$6</c:f>
              <c:numCache>
                <c:formatCode>General</c:formatCode>
                <c:ptCount val="3"/>
                <c:pt idx="0">
                  <c:v>0</c:v>
                </c:pt>
                <c:pt idx="1">
                  <c:v>16200</c:v>
                </c:pt>
                <c:pt idx="2">
                  <c:v>1324</c:v>
                </c:pt>
              </c:numCache>
            </c:numRef>
          </c:val>
        </c:ser>
        <c:overlap val="100"/>
        <c:axId val="50490001"/>
        <c:axId val="50490002"/>
      </c:barChart>
      <c:catAx>
        <c:axId val="504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90002"/>
        <c:crosses val="autoZero"/>
        <c:auto val="1"/>
        <c:lblAlgn val="ctr"/>
        <c:lblOffset val="100"/>
      </c:catAx>
      <c:valAx>
        <c:axId val="504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Same house</c:v>
          </c:tx>
          <c:spPr>
            <a:solidFill>
              <a:srgbClr val="1174A9"/>
            </a:solidFill>
            <a:ln w="6350">
              <a:solidFill>
                <a:srgbClr val="FFFFFF"/>
              </a:solidFill>
            </a:ln>
          </c:spPr>
          <c:dLbls>
            <c:dLbl>
              <c:idx val="0"/>
              <c:layout/>
              <c:tx>
                <c:rich>
                  <a:bodyPr/>
                  <a:lstStyle/>
                  <a:p>
                    <a:r>
                      <a:rPr lang="en-US"/>
                      <a:t>83%</a:t>
                    </a:r>
                  </a:p>
                </c:rich>
              </c:tx>
              <c:dLblPos val="ctr"/>
              <c:showVal val="1"/>
            </c:dLbl>
            <c:dLbl>
              <c:idx val="1"/>
              <c:layout/>
              <c:tx>
                <c:rich>
                  <a:bodyPr/>
                  <a:lstStyle/>
                  <a:p>
                    <a:r>
                      <a:rPr lang="en-US"/>
                      <a:t>85%</a:t>
                    </a:r>
                  </a:p>
                </c:rich>
              </c:tx>
              <c:dLblPos val="ctr"/>
              <c:showVal val="1"/>
            </c:dLbl>
            <c:dLbl>
              <c:idx val="2"/>
              <c:layout/>
              <c:tx>
                <c:rich>
                  <a:bodyPr/>
                  <a:lstStyle/>
                  <a:p>
                    <a:r>
                      <a:rPr lang="en-US"/>
                      <a:t>87%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Palo Alto</c:v>
                </c:pt>
                <c:pt idx="2">
                  <c:v>Santa Clara County</c:v>
                </c:pt>
                <c:pt idx="3">
                  <c:v>Bay Area</c:v>
                </c:pt>
              </c:strCache>
            </c:strRef>
          </c:cat>
          <c:val>
            <c:numRef>
              <c:f>'POPEMP-05'!$B$4:$B$7</c:f>
              <c:numCache>
                <c:formatCode>General</c:formatCode>
                <c:ptCount val="4"/>
                <c:pt idx="0">
                  <c:v>0</c:v>
                </c:pt>
                <c:pt idx="1">
                  <c:v>54962</c:v>
                </c:pt>
                <c:pt idx="2">
                  <c:v>1629897</c:v>
                </c:pt>
                <c:pt idx="3">
                  <c:v>6607656</c:v>
                </c:pt>
              </c:numCache>
            </c:numRef>
          </c:val>
        </c:ser>
        <c:ser>
          <c:idx val="1"/>
          <c:order val="1"/>
          <c:tx>
            <c:v>Same city or town</c:v>
          </c:tx>
          <c:spPr>
            <a:solidFill>
              <a:srgbClr val="71A84F"/>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Palo Alto</c:v>
                </c:pt>
                <c:pt idx="2">
                  <c:v>Santa Clara County</c:v>
                </c:pt>
                <c:pt idx="3">
                  <c:v>Bay Area</c:v>
                </c:pt>
              </c:strCache>
            </c:strRef>
          </c:cat>
          <c:val>
            <c:numRef>
              <c:f>'POPEMP-05'!$C$4:$C$7</c:f>
              <c:numCache>
                <c:formatCode>General</c:formatCode>
                <c:ptCount val="4"/>
                <c:pt idx="0">
                  <c:v>0</c:v>
                </c:pt>
                <c:pt idx="1">
                  <c:v>2561</c:v>
                </c:pt>
                <c:pt idx="2">
                  <c:v>94325</c:v>
                </c:pt>
                <c:pt idx="3">
                  <c:v>324367</c:v>
                </c:pt>
              </c:numCache>
            </c:numRef>
          </c:val>
        </c:ser>
        <c:ser>
          <c:idx val="2"/>
          <c:order val="2"/>
          <c:tx>
            <c:v>Same county</c:v>
          </c:tx>
          <c:spPr>
            <a:solidFill>
              <a:srgbClr val="009192"/>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3%</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Palo Alto</c:v>
                </c:pt>
                <c:pt idx="2">
                  <c:v>Santa Clara County</c:v>
                </c:pt>
                <c:pt idx="3">
                  <c:v>Bay Area</c:v>
                </c:pt>
              </c:strCache>
            </c:strRef>
          </c:cat>
          <c:val>
            <c:numRef>
              <c:f>'POPEMP-05'!$D$4:$D$7</c:f>
              <c:numCache>
                <c:formatCode>General</c:formatCode>
                <c:ptCount val="4"/>
                <c:pt idx="0">
                  <c:v>0</c:v>
                </c:pt>
                <c:pt idx="1">
                  <c:v>1982</c:v>
                </c:pt>
                <c:pt idx="2">
                  <c:v>66418</c:v>
                </c:pt>
                <c:pt idx="3">
                  <c:v>212960</c:v>
                </c:pt>
              </c:numCache>
            </c:numRef>
          </c:val>
        </c:ser>
        <c:ser>
          <c:idx val="3"/>
          <c:order val="3"/>
          <c:tx>
            <c:v>Elsewhere in CA</c:v>
          </c:tx>
          <c:spPr>
            <a:solidFill>
              <a:srgbClr val="FEB446"/>
            </a:solidFill>
            <a:ln w="6350">
              <a:solidFill>
                <a:srgbClr val="FFFFFF"/>
              </a:solidFill>
            </a:ln>
          </c:spPr>
          <c:dLbls>
            <c:dLbl>
              <c:idx val="0"/>
              <c:delete val="1"/>
            </c:dLbl>
            <c:dLbl>
              <c:idx val="1"/>
              <c:delete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Palo Alto</c:v>
                </c:pt>
                <c:pt idx="2">
                  <c:v>Santa Clara County</c:v>
                </c:pt>
                <c:pt idx="3">
                  <c:v>Bay Area</c:v>
                </c:pt>
              </c:strCache>
            </c:strRef>
          </c:cat>
          <c:val>
            <c:numRef>
              <c:f>'POPEMP-05'!$E$4:$E$7</c:f>
              <c:numCache>
                <c:formatCode>General</c:formatCode>
                <c:ptCount val="4"/>
                <c:pt idx="0">
                  <c:v>0</c:v>
                </c:pt>
                <c:pt idx="1">
                  <c:v>1957</c:v>
                </c:pt>
                <c:pt idx="2">
                  <c:v>46063</c:v>
                </c:pt>
                <c:pt idx="3">
                  <c:v>272229</c:v>
                </c:pt>
              </c:numCache>
            </c:numRef>
          </c:val>
        </c:ser>
        <c:ser>
          <c:idx val="4"/>
          <c:order val="4"/>
          <c:tx>
            <c:v>Elsewhere in U.S.</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Palo Alto</c:v>
                </c:pt>
                <c:pt idx="2">
                  <c:v>Santa Clara County</c:v>
                </c:pt>
                <c:pt idx="3">
                  <c:v>Bay Area</c:v>
                </c:pt>
              </c:strCache>
            </c:strRef>
          </c:cat>
          <c:val>
            <c:numRef>
              <c:f>'POPEMP-05'!$F$4:$F$7</c:f>
              <c:numCache>
                <c:formatCode>General</c:formatCode>
                <c:ptCount val="4"/>
                <c:pt idx="0">
                  <c:v>0</c:v>
                </c:pt>
                <c:pt idx="1">
                  <c:v>1876</c:v>
                </c:pt>
                <c:pt idx="2">
                  <c:v>35223</c:v>
                </c:pt>
                <c:pt idx="3">
                  <c:v>118111</c:v>
                </c:pt>
              </c:numCache>
            </c:numRef>
          </c:val>
        </c:ser>
        <c:ser>
          <c:idx val="5"/>
          <c:order val="5"/>
          <c:tx>
            <c:v>Abroad</c:v>
          </c:tx>
          <c:spPr>
            <a:solidFill>
              <a:srgbClr val="00773F"/>
            </a:solidFill>
            <a:ln w="6350">
              <a:solidFill>
                <a:srgbClr val="FFFFFF"/>
              </a:solidFill>
            </a:ln>
          </c:spPr>
          <c:dLbls>
            <c:dLbl>
              <c:idx val="0"/>
              <c:layout/>
              <c:tx>
                <c:rich>
                  <a:bodyPr/>
                  <a:lstStyle/>
                  <a:p>
                    <a:r>
                      <a:rPr lang="en-US"/>
                      <a:t>4%</a:t>
                    </a:r>
                  </a:p>
                </c:rich>
              </c:tx>
              <c:dLblPos val="ctr"/>
              <c:showVal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Palo Alto</c:v>
                </c:pt>
                <c:pt idx="2">
                  <c:v>Santa Clara County</c:v>
                </c:pt>
                <c:pt idx="3">
                  <c:v>Bay Area</c:v>
                </c:pt>
              </c:strCache>
            </c:strRef>
          </c:cat>
          <c:val>
            <c:numRef>
              <c:f>'POPEMP-05'!$G$4:$G$7</c:f>
              <c:numCache>
                <c:formatCode>General</c:formatCode>
                <c:ptCount val="4"/>
                <c:pt idx="0">
                  <c:v>0</c:v>
                </c:pt>
                <c:pt idx="1">
                  <c:v>2499</c:v>
                </c:pt>
                <c:pt idx="2">
                  <c:v>34411</c:v>
                </c:pt>
                <c:pt idx="3">
                  <c:v>95192</c:v>
                </c:pt>
              </c:numCache>
            </c:numRef>
          </c:val>
        </c:ser>
        <c:overlap val="100"/>
        <c:axId val="50050001"/>
        <c:axId val="50050002"/>
      </c:barChart>
      <c:catAx>
        <c:axId val="500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50002"/>
        <c:crosses val="autoZero"/>
        <c:auto val="1"/>
        <c:lblAlgn val="ctr"/>
        <c:lblOffset val="100"/>
      </c:catAx>
      <c:valAx>
        <c:axId val="500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1+)</a:t>
                </a:r>
              </a:p>
            </c:rich>
          </c:tx>
          <c:layout/>
        </c:title>
        <c:numFmt formatCode="0.0%" sourceLinked="0"/>
        <c:tickLblPos val="low"/>
        <c:txPr>
          <a:bodyPr/>
          <a:lstStyle/>
          <a:p>
            <a:pPr>
              <a:defRPr sz="1100" b="0" baseline="0">
                <a:solidFill>
                  <a:srgbClr val="000000"/>
                </a:solidFill>
                <a:latin typeface="Century Gothic"/>
              </a:defRPr>
            </a:pPr>
            <a:endParaRPr lang="en-US"/>
          </a:p>
        </c:txPr>
        <c:crossAx val="500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9,511</a:t>
                    </a:r>
                  </a:p>
                </c:rich>
              </c:tx>
              <c:showVal val="1"/>
            </c:dLbl>
            <c:dLbl>
              <c:idx val="1"/>
              <c:layout/>
              <c:tx>
                <c:rich>
                  <a:bodyPr/>
                  <a:lstStyle/>
                  <a:p>
                    <a:r>
                      <a:rPr lang="en-US"/>
                      <a:t>2,817</a:t>
                    </a:r>
                  </a:p>
                </c:rich>
              </c:tx>
              <c:showVal val="1"/>
            </c:dLbl>
            <c:dLbl>
              <c:idx val="2"/>
              <c:layout/>
              <c:tx>
                <c:rich>
                  <a:bodyPr/>
                  <a:lstStyle/>
                  <a:p>
                    <a:r>
                      <a:rPr lang="en-US"/>
                      <a:t>1,011</a:t>
                    </a:r>
                  </a:p>
                </c:rich>
              </c:tx>
              <c:showVal val="1"/>
            </c:dLbl>
            <c:dLbl>
              <c:idx val="3"/>
              <c:layout/>
              <c:tx>
                <c:rich>
                  <a:bodyPr/>
                  <a:lstStyle/>
                  <a:p>
                    <a:r>
                      <a:rPr lang="en-US"/>
                      <a:t>406</a:t>
                    </a:r>
                  </a:p>
                </c:rich>
              </c:tx>
              <c:showVal val="1"/>
            </c:dLbl>
            <c:dLbl>
              <c:idx val="4"/>
              <c:layout/>
              <c:tx>
                <c:rich>
                  <a:bodyPr/>
                  <a:lstStyle/>
                  <a:p>
                    <a:r>
                      <a:rPr lang="en-US"/>
                      <a:t>532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'LGFEM-04'!$B$4:$B$9</c:f>
              <c:numCache>
                <c:formatCode>General</c:formatCode>
                <c:ptCount val="6"/>
                <c:pt idx="0">
                  <c:v>0</c:v>
                </c:pt>
                <c:pt idx="1">
                  <c:v>9511</c:v>
                </c:pt>
                <c:pt idx="2">
                  <c:v>2817</c:v>
                </c:pt>
                <c:pt idx="3">
                  <c:v>1011</c:v>
                </c:pt>
                <c:pt idx="4">
                  <c:v>406</c:v>
                </c:pt>
                <c:pt idx="5">
                  <c:v>532</c:v>
                </c:pt>
              </c:numCache>
            </c:numRef>
          </c:val>
        </c:ser>
        <c:ser>
          <c:idx val="1"/>
          <c:order val="1"/>
          <c:tx>
            <c:v>Renter Occupied</c:v>
          </c:tx>
          <c:spPr>
            <a:solidFill>
              <a:srgbClr val="71A84F"/>
            </a:solidFill>
            <a:ln w="6350">
              <a:solidFill>
                <a:srgbClr val="FFFFFF"/>
              </a:solidFill>
            </a:ln>
          </c:spPr>
          <c:dLbls>
            <c:dLbl>
              <c:idx val="0"/>
              <c:layout/>
              <c:tx>
                <c:rich>
                  <a:bodyPr/>
                  <a:lstStyle/>
                  <a:p>
                    <a:r>
                      <a:rPr lang="en-US"/>
                      <a:t>5,016</a:t>
                    </a:r>
                  </a:p>
                </c:rich>
              </c:tx>
              <c:showVal val="1"/>
            </c:dLbl>
            <c:dLbl>
              <c:idx val="1"/>
              <c:layout/>
              <c:tx>
                <c:rich>
                  <a:bodyPr/>
                  <a:lstStyle/>
                  <a:p>
                    <a:r>
                      <a:rPr lang="en-US"/>
                      <a:t>4,038</a:t>
                    </a:r>
                  </a:p>
                </c:rich>
              </c:tx>
              <c:showVal val="1"/>
            </c:dLbl>
            <c:dLbl>
              <c:idx val="2"/>
              <c:layout/>
              <c:tx>
                <c:rich>
                  <a:bodyPr/>
                  <a:lstStyle/>
                  <a:p>
                    <a:r>
                      <a:rPr lang="en-US"/>
                      <a:t>1,006</a:t>
                    </a:r>
                  </a:p>
                </c:rich>
              </c:tx>
              <c:showVal val="1"/>
            </c:dLbl>
            <c:dLbl>
              <c:idx val="3"/>
              <c:layout/>
              <c:tx>
                <c:rich>
                  <a:bodyPr/>
                  <a:lstStyle/>
                  <a:p>
                    <a:r>
                      <a:rPr lang="en-US"/>
                      <a:t>439</a:t>
                    </a:r>
                  </a:p>
                </c:rich>
              </c:tx>
              <c:showVal val="1"/>
            </c:dLbl>
            <c:dLbl>
              <c:idx val="4"/>
              <c:layout/>
              <c:tx>
                <c:rich>
                  <a:bodyPr/>
                  <a:lstStyle/>
                  <a:p>
                    <a:r>
                      <a:rPr lang="en-US"/>
                      <a:t>1,385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'LGFEM-04'!$C$4:$C$9</c:f>
              <c:numCache>
                <c:formatCode>General</c:formatCode>
                <c:ptCount val="6"/>
                <c:pt idx="0">
                  <c:v>0</c:v>
                </c:pt>
                <c:pt idx="1">
                  <c:v>5016</c:v>
                </c:pt>
                <c:pt idx="2">
                  <c:v>4038</c:v>
                </c:pt>
                <c:pt idx="3">
                  <c:v>1006</c:v>
                </c:pt>
                <c:pt idx="4">
                  <c:v>439</c:v>
                </c:pt>
                <c:pt idx="5">
                  <c:v>1385</c:v>
                </c:pt>
              </c:numCache>
            </c:numRef>
          </c:val>
        </c:ser>
        <c:axId val="50500001"/>
        <c:axId val="50500002"/>
      </c:barChart>
      <c:catAx>
        <c:axId val="505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00002"/>
        <c:crosses val="autoZero"/>
        <c:auto val="1"/>
        <c:lblAlgn val="ctr"/>
        <c:lblOffset val="100"/>
      </c:catAx>
      <c:valAx>
        <c:axId val="505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Above Poverty Level</c:v>
          </c:tx>
          <c:spPr>
            <a:solidFill>
              <a:srgbClr val="1174A9"/>
            </a:solidFill>
            <a:ln w="6350">
              <a:solidFill>
                <a:srgbClr val="FFFFFF"/>
              </a:solidFill>
            </a:ln>
          </c:spPr>
          <c:dLbls>
            <c:dLbl>
              <c:idx val="0"/>
              <c:layout/>
              <c:tx>
                <c:rich>
                  <a:bodyPr/>
                  <a:lstStyle/>
                  <a:p>
                    <a:r>
                      <a:rPr lang="en-US"/>
                      <a:t>833</a:t>
                    </a:r>
                  </a:p>
                </c:rich>
              </c:tx>
              <c:showVal val="1"/>
            </c:dLbl>
            <c:dLbl>
              <c:idx val="1"/>
              <c:layout/>
              <c:tx>
                <c:rich>
                  <a:bodyPr/>
                  <a:lstStyle/>
                  <a:p>
                    <a:r>
                      <a:rPr lang="en-US"/>
                      <a:t>811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'LGFEM-05'!$B$4:$B$6</c:f>
              <c:numCache>
                <c:formatCode>General</c:formatCode>
                <c:ptCount val="3"/>
                <c:pt idx="0">
                  <c:v>0</c:v>
                </c:pt>
                <c:pt idx="1">
                  <c:v>833</c:v>
                </c:pt>
                <c:pt idx="2">
                  <c:v>811</c:v>
                </c:pt>
              </c:numCache>
            </c:numRef>
          </c:val>
        </c:ser>
        <c:ser>
          <c:idx val="1"/>
          <c:order val="1"/>
          <c:tx>
            <c:v>Below Poverty Level</c:v>
          </c:tx>
          <c:spPr>
            <a:solidFill>
              <a:srgbClr val="71A84F"/>
            </a:solidFill>
            <a:ln w="6350">
              <a:solidFill>
                <a:srgbClr val="FFFFFF"/>
              </a:solidFill>
            </a:ln>
          </c:spPr>
          <c:dLbls>
            <c:dLbl>
              <c:idx val="0"/>
              <c:layout/>
              <c:tx>
                <c:rich>
                  <a:bodyPr/>
                  <a:lstStyle/>
                  <a:p>
                    <a:r>
                      <a:rPr lang="en-US"/>
                      <a:t>277</a:t>
                    </a:r>
                  </a:p>
                </c:rich>
              </c:tx>
              <c:showVal val="1"/>
            </c:dLbl>
            <c:dLbl>
              <c:idx val="1"/>
              <c:layout/>
              <c:tx>
                <c:rich>
                  <a:bodyPr/>
                  <a:lstStyle/>
                  <a:p>
                    <a:r>
                      <a:rPr lang="en-US"/>
                      <a:t>96</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'LGFEM-05'!$C$4:$C$6</c:f>
              <c:numCache>
                <c:formatCode>General</c:formatCode>
                <c:ptCount val="3"/>
                <c:pt idx="0">
                  <c:v>0</c:v>
                </c:pt>
                <c:pt idx="1">
                  <c:v>277</c:v>
                </c:pt>
                <c:pt idx="2">
                  <c:v>96</c:v>
                </c:pt>
              </c:numCache>
            </c:numRef>
          </c:val>
        </c:ser>
        <c:axId val="50510001"/>
        <c:axId val="50510002"/>
      </c:barChart>
      <c:catAx>
        <c:axId val="505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10002"/>
        <c:crosses val="autoZero"/>
        <c:auto val="1"/>
        <c:lblAlgn val="ctr"/>
        <c:lblOffset val="100"/>
      </c:catAx>
      <c:valAx>
        <c:axId val="505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35%</a:t>
                    </a:r>
                  </a:p>
                </c:rich>
              </c:tx>
              <c:dLblPos val="ctr"/>
              <c:showVal val="1"/>
            </c:dLbl>
            <c:dLbl>
              <c:idx val="1"/>
              <c:layout/>
              <c:tx>
                <c:rich>
                  <a:bodyPr/>
                  <a:lstStyle/>
                  <a:p>
                    <a:r>
                      <a:rPr lang="en-US"/>
                      <a:t>57%</a:t>
                    </a:r>
                  </a:p>
                </c:rich>
              </c:tx>
              <c:dLblPos val="ctr"/>
              <c:showVal val="1"/>
            </c:dLbl>
            <c:dLbl>
              <c:idx val="2"/>
              <c:layout/>
              <c:tx>
                <c:rich>
                  <a:bodyPr/>
                  <a:lstStyle/>
                  <a:p>
                    <a:r>
                      <a:rPr lang="en-US"/>
                      <a:t>71%</a:t>
                    </a:r>
                  </a:p>
                </c:rich>
              </c:tx>
              <c:dLblPos val="ctr"/>
              <c:showVal val="1"/>
            </c:dLbl>
            <c:dLbl>
              <c:idx val="3"/>
              <c:layout/>
              <c:tx>
                <c:rich>
                  <a:bodyPr/>
                  <a:lstStyle/>
                  <a:p>
                    <a:r>
                      <a:rPr lang="en-US"/>
                      <a:t>77%</a:t>
                    </a:r>
                  </a:p>
                </c:rich>
              </c:tx>
              <c:dLblPos val="ctr"/>
              <c:showVal val="1"/>
            </c:dLbl>
            <c:dLbl>
              <c:idx val="4"/>
              <c:layout/>
              <c:tx>
                <c:rich>
                  <a:bodyPr/>
                  <a:lstStyle/>
                  <a:p>
                    <a:r>
                      <a:rPr lang="en-US"/>
                      <a:t>80%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'SEN-01'!$B$4:$B$9</c:f>
              <c:numCache>
                <c:formatCode>General</c:formatCode>
                <c:ptCount val="6"/>
                <c:pt idx="0">
                  <c:v>0</c:v>
                </c:pt>
                <c:pt idx="1">
                  <c:v>540</c:v>
                </c:pt>
                <c:pt idx="2">
                  <c:v>520</c:v>
                </c:pt>
                <c:pt idx="3">
                  <c:v>470</c:v>
                </c:pt>
                <c:pt idx="4">
                  <c:v>515</c:v>
                </c:pt>
                <c:pt idx="5">
                  <c:v>3530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65%</a:t>
                    </a:r>
                  </a:p>
                </c:rich>
              </c:tx>
              <c:dLblPos val="ctr"/>
              <c:showVal val="1"/>
            </c:dLbl>
            <c:dLbl>
              <c:idx val="1"/>
              <c:layout/>
              <c:tx>
                <c:rich>
                  <a:bodyPr/>
                  <a:lstStyle/>
                  <a:p>
                    <a:r>
                      <a:rPr lang="en-US"/>
                      <a:t>43%</a:t>
                    </a:r>
                  </a:p>
                </c:rich>
              </c:tx>
              <c:dLblPos val="ctr"/>
              <c:showVal val="1"/>
            </c:dLbl>
            <c:dLbl>
              <c:idx val="2"/>
              <c:layout/>
              <c:tx>
                <c:rich>
                  <a:bodyPr/>
                  <a:lstStyle/>
                  <a:p>
                    <a:r>
                      <a:rPr lang="en-US"/>
                      <a:t>29%</a:t>
                    </a:r>
                  </a:p>
                </c:rich>
              </c:tx>
              <c:dLblPos val="ctr"/>
              <c:showVal val="1"/>
            </c:dLbl>
            <c:dLbl>
              <c:idx val="3"/>
              <c:layout/>
              <c:tx>
                <c:rich>
                  <a:bodyPr/>
                  <a:lstStyle/>
                  <a:p>
                    <a:r>
                      <a:rPr lang="en-US"/>
                      <a:t>23%</a:t>
                    </a:r>
                  </a:p>
                </c:rich>
              </c:tx>
              <c:dLblPos val="ctr"/>
              <c:showVal val="1"/>
            </c:dLbl>
            <c:dLbl>
              <c:idx val="4"/>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'SEN-01'!$C$4:$C$9</c:f>
              <c:numCache>
                <c:formatCode>General</c:formatCode>
                <c:ptCount val="6"/>
                <c:pt idx="0">
                  <c:v>0</c:v>
                </c:pt>
                <c:pt idx="1">
                  <c:v>1025</c:v>
                </c:pt>
                <c:pt idx="2">
                  <c:v>389</c:v>
                </c:pt>
                <c:pt idx="3">
                  <c:v>195</c:v>
                </c:pt>
                <c:pt idx="4">
                  <c:v>155</c:v>
                </c:pt>
                <c:pt idx="5">
                  <c:v>900</c:v>
                </c:pt>
              </c:numCache>
            </c:numRef>
          </c:val>
        </c:ser>
        <c:overlap val="100"/>
        <c:axId val="50520001"/>
        <c:axId val="50520002"/>
      </c:barChart>
      <c:catAx>
        <c:axId val="505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20002"/>
        <c:crosses val="autoZero"/>
        <c:auto val="1"/>
        <c:lblAlgn val="ctr"/>
        <c:lblOffset val="100"/>
      </c:catAx>
      <c:valAx>
        <c:axId val="505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(Hispanic and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'SEN-02'!$B$4:$B$7</c:f>
              <c:numCache>
                <c:formatCode>General</c:formatCode>
                <c:ptCount val="4"/>
                <c:pt idx="0">
                  <c:v>0</c:v>
                </c:pt>
                <c:pt idx="1">
                  <c:v>103</c:v>
                </c:pt>
                <c:pt idx="2">
                  <c:v>130</c:v>
                </c:pt>
                <c:pt idx="3">
                  <c:v>0</c:v>
                </c:pt>
              </c:numCache>
            </c:numRef>
          </c:val>
        </c:ser>
        <c:ser>
          <c:idx val="1"/>
          <c:order val="1"/>
          <c:tx>
            <c:v>Asian / API (Hispanic and Non-Hispanic)</c:v>
          </c:tx>
          <c:spPr>
            <a:solidFill>
              <a:srgbClr val="71A84F"/>
            </a:solidFill>
            <a:ln w="6350">
              <a:solidFill>
                <a:srgbClr val="FFFFFF"/>
              </a:solidFill>
            </a:ln>
          </c:spPr>
          <c:dLbls>
            <c:dLbl>
              <c:idx val="0"/>
              <c:layout/>
              <c:tx>
                <c:rich>
                  <a:bodyPr/>
                  <a:lstStyle/>
                  <a:p>
                    <a:r>
                      <a:rPr lang="en-US"/>
                      <a:t>35%</a:t>
                    </a:r>
                  </a:p>
                </c:rich>
              </c:tx>
              <c:dLblPos val="ctr"/>
              <c:showVal val="1"/>
            </c:dLbl>
            <c:dLbl>
              <c:idx val="1"/>
              <c:layout/>
              <c:tx>
                <c:rich>
                  <a:bodyPr/>
                  <a:lstStyle/>
                  <a:p>
                    <a:r>
                      <a:rPr lang="en-US"/>
                      <a:t>35%</a:t>
                    </a:r>
                  </a:p>
                </c:rich>
              </c:tx>
              <c:dLblPos val="ctr"/>
              <c:showVal val="1"/>
            </c:dLbl>
            <c:dLbl>
              <c:idx val="2"/>
              <c:layout/>
              <c:tx>
                <c:rich>
                  <a:bodyPr/>
                  <a:lstStyle/>
                  <a:p>
                    <a:r>
                      <a:rPr lang="en-US"/>
                      <a:t>22%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'SEN-02'!$C$4:$C$7</c:f>
              <c:numCache>
                <c:formatCode>General</c:formatCode>
                <c:ptCount val="4"/>
                <c:pt idx="0">
                  <c:v>0</c:v>
                </c:pt>
                <c:pt idx="1">
                  <c:v>5414</c:v>
                </c:pt>
                <c:pt idx="2">
                  <c:v>13398</c:v>
                </c:pt>
                <c:pt idx="3">
                  <c:v>2864</c:v>
                </c:pt>
              </c:numCache>
            </c:numRef>
          </c:val>
        </c:ser>
        <c:ser>
          <c:idx val="2"/>
          <c:order val="2"/>
          <c:tx>
            <c:v>Black or African American (Hispanic and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'SEN-02'!$D$4:$D$7</c:f>
              <c:numCache>
                <c:formatCode>General</c:formatCode>
                <c:ptCount val="4"/>
                <c:pt idx="0">
                  <c:v>0</c:v>
                </c:pt>
                <c:pt idx="1">
                  <c:v>208</c:v>
                </c:pt>
                <c:pt idx="2">
                  <c:v>721</c:v>
                </c:pt>
                <c:pt idx="3">
                  <c:v>251</c:v>
                </c:pt>
              </c:numCache>
            </c:numRef>
          </c:val>
        </c:ser>
        <c:ser>
          <c:idx val="3"/>
          <c:order val="3"/>
          <c:tx>
            <c:v>Other Race or Multiple Races (Hispanic and Non-Hispanic)</c:v>
          </c:tx>
          <c:spPr>
            <a:solidFill>
              <a:srgbClr val="FEB446"/>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5%</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'SEN-02'!$E$4:$E$7</c:f>
              <c:numCache>
                <c:formatCode>General</c:formatCode>
                <c:ptCount val="4"/>
                <c:pt idx="0">
                  <c:v>0</c:v>
                </c:pt>
                <c:pt idx="1">
                  <c:v>2061</c:v>
                </c:pt>
                <c:pt idx="2">
                  <c:v>1987</c:v>
                </c:pt>
                <c:pt idx="3">
                  <c:v>195</c:v>
                </c:pt>
              </c:numCache>
            </c:numRef>
          </c:val>
        </c:ser>
        <c:ser>
          <c:idx val="4"/>
          <c:order val="4"/>
          <c:tx>
            <c:v>White (Hispanic and Non-Hispanic)</c:v>
          </c:tx>
          <c:spPr>
            <a:solidFill>
              <a:srgbClr val="062F87"/>
            </a:solidFill>
            <a:ln w="6350">
              <a:solidFill>
                <a:srgbClr val="FFFFFF"/>
              </a:solidFill>
            </a:ln>
          </c:spPr>
          <c:dLbls>
            <c:dLbl>
              <c:idx val="0"/>
              <c:layout/>
              <c:tx>
                <c:rich>
                  <a:bodyPr/>
                  <a:lstStyle/>
                  <a:p>
                    <a:r>
                      <a:rPr lang="en-US"/>
                      <a:t>49%</a:t>
                    </a:r>
                  </a:p>
                </c:rich>
              </c:tx>
              <c:dLblPos val="ctr"/>
              <c:showVal val="1"/>
            </c:dLbl>
            <c:dLbl>
              <c:idx val="1"/>
              <c:layout/>
              <c:tx>
                <c:rich>
                  <a:bodyPr/>
                  <a:lstStyle/>
                  <a:p>
                    <a:r>
                      <a:rPr lang="en-US"/>
                      <a:t>58%</a:t>
                    </a:r>
                  </a:p>
                </c:rich>
              </c:tx>
              <c:dLblPos val="ctr"/>
              <c:showVal val="1"/>
            </c:dLbl>
            <c:dLbl>
              <c:idx val="2"/>
              <c:layout/>
              <c:tx>
                <c:rich>
                  <a:bodyPr/>
                  <a:lstStyle/>
                  <a:p>
                    <a:r>
                      <a:rPr lang="en-US"/>
                      <a:t>74%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'SEN-02'!$F$4:$F$7</c:f>
              <c:numCache>
                <c:formatCode>General</c:formatCode>
                <c:ptCount val="4"/>
                <c:pt idx="0">
                  <c:v>0</c:v>
                </c:pt>
                <c:pt idx="1">
                  <c:v>7487</c:v>
                </c:pt>
                <c:pt idx="2">
                  <c:v>22139</c:v>
                </c:pt>
                <c:pt idx="3">
                  <c:v>9615</c:v>
                </c:pt>
              </c:numCache>
            </c:numRef>
          </c:val>
        </c:ser>
        <c:overlap val="100"/>
        <c:axId val="50530001"/>
        <c:axId val="50530002"/>
      </c:barChart>
      <c:catAx>
        <c:axId val="505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30002"/>
        <c:crosses val="autoZero"/>
        <c:auto val="1"/>
        <c:lblAlgn val="ctr"/>
        <c:lblOffset val="100"/>
      </c:catAx>
      <c:valAx>
        <c:axId val="505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5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27%</a:t>
                    </a:r>
                  </a:p>
                </c:rich>
              </c:tx>
              <c:dLblPos val="ctr"/>
              <c:showVal val="1"/>
            </c:dLbl>
            <c:dLbl>
              <c:idx val="1"/>
              <c:layout/>
              <c:tx>
                <c:rich>
                  <a:bodyPr/>
                  <a:lstStyle/>
                  <a:p>
                    <a:r>
                      <a:rPr lang="en-US"/>
                      <a:t>49%</a:t>
                    </a:r>
                  </a:p>
                </c:rich>
              </c:tx>
              <c:dLblPos val="ctr"/>
              <c:showVal val="1"/>
            </c:dLbl>
            <c:dLbl>
              <c:idx val="2"/>
              <c:layout/>
              <c:tx>
                <c:rich>
                  <a:bodyPr/>
                  <a:lstStyle/>
                  <a:p>
                    <a:r>
                      <a:rPr lang="en-US"/>
                      <a:t>62%</a:t>
                    </a:r>
                  </a:p>
                </c:rich>
              </c:tx>
              <c:dLblPos val="ctr"/>
              <c:showVal val="1"/>
            </c:dLbl>
            <c:dLbl>
              <c:idx val="3"/>
              <c:layout/>
              <c:tx>
                <c:rich>
                  <a:bodyPr/>
                  <a:lstStyle/>
                  <a:p>
                    <a:r>
                      <a:rPr lang="en-US"/>
                      <a:t>57%</a:t>
                    </a:r>
                  </a:p>
                </c:rich>
              </c:tx>
              <c:dLblPos val="ctr"/>
              <c:showVal val="1"/>
            </c:dLbl>
            <c:dLbl>
              <c:idx val="4"/>
              <c:layout/>
              <c:tx>
                <c:rich>
                  <a:bodyPr/>
                  <a:lstStyle/>
                  <a:p>
                    <a:r>
                      <a:rPr lang="en-US"/>
                      <a:t>85%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'SEN-03'!$B$4:$B$9</c:f>
              <c:numCache>
                <c:formatCode>General</c:formatCode>
                <c:ptCount val="6"/>
                <c:pt idx="0">
                  <c:v>0</c:v>
                </c:pt>
                <c:pt idx="1">
                  <c:v>420</c:v>
                </c:pt>
                <c:pt idx="2">
                  <c:v>445</c:v>
                </c:pt>
                <c:pt idx="3">
                  <c:v>410</c:v>
                </c:pt>
                <c:pt idx="4">
                  <c:v>385</c:v>
                </c:pt>
                <c:pt idx="5">
                  <c:v>3750</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32%</a:t>
                    </a:r>
                  </a:p>
                </c:rich>
              </c:tx>
              <c:dLblPos val="ctr"/>
              <c:showVal val="1"/>
            </c:dLbl>
            <c:dLbl>
              <c:idx val="1"/>
              <c:layout/>
              <c:tx>
                <c:rich>
                  <a:bodyPr/>
                  <a:lstStyle/>
                  <a:p>
                    <a:r>
                      <a:rPr lang="en-US"/>
                      <a:t>18%</a:t>
                    </a:r>
                  </a:p>
                </c:rich>
              </c:tx>
              <c:dLblPos val="ctr"/>
              <c:showVal val="1"/>
            </c:dLbl>
            <c:dLbl>
              <c:idx val="2"/>
              <c:layout/>
              <c:tx>
                <c:rich>
                  <a:bodyPr/>
                  <a:lstStyle/>
                  <a:p>
                    <a:r>
                      <a:rPr lang="en-US"/>
                      <a:t>15%</a:t>
                    </a:r>
                  </a:p>
                </c:rich>
              </c:tx>
              <c:dLblPos val="ctr"/>
              <c:showVal val="1"/>
            </c:dLbl>
            <c:dLbl>
              <c:idx val="3"/>
              <c:layout/>
              <c:tx>
                <c:rich>
                  <a:bodyPr/>
                  <a:lstStyle/>
                  <a:p>
                    <a:r>
                      <a:rPr lang="en-US"/>
                      <a:t>23%</a:t>
                    </a:r>
                  </a:p>
                </c:rich>
              </c:tx>
              <c:dLblPos val="ctr"/>
              <c:showVal val="1"/>
            </c:dLbl>
            <c:dLbl>
              <c:idx val="4"/>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'SEN-03'!$C$4:$C$9</c:f>
              <c:numCache>
                <c:formatCode>General</c:formatCode>
                <c:ptCount val="6"/>
                <c:pt idx="0">
                  <c:v>0</c:v>
                </c:pt>
                <c:pt idx="1">
                  <c:v>500</c:v>
                </c:pt>
                <c:pt idx="2">
                  <c:v>164</c:v>
                </c:pt>
                <c:pt idx="3">
                  <c:v>100</c:v>
                </c:pt>
                <c:pt idx="4">
                  <c:v>155</c:v>
                </c:pt>
                <c:pt idx="5">
                  <c:v>545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41%</a:t>
                    </a:r>
                  </a:p>
                </c:rich>
              </c:tx>
              <c:dLblPos val="ctr"/>
              <c:showVal val="1"/>
            </c:dLbl>
            <c:dLbl>
              <c:idx val="1"/>
              <c:layout/>
              <c:tx>
                <c:rich>
                  <a:bodyPr/>
                  <a:lstStyle/>
                  <a:p>
                    <a:r>
                      <a:rPr lang="en-US"/>
                      <a:t>33%</a:t>
                    </a:r>
                  </a:p>
                </c:rich>
              </c:tx>
              <c:dLblPos val="ctr"/>
              <c:showVal val="1"/>
            </c:dLbl>
            <c:dLbl>
              <c:idx val="2"/>
              <c:layout/>
              <c:tx>
                <c:rich>
                  <a:bodyPr/>
                  <a:lstStyle/>
                  <a:p>
                    <a:r>
                      <a:rPr lang="en-US"/>
                      <a:t>23%</a:t>
                    </a:r>
                  </a:p>
                </c:rich>
              </c:tx>
              <c:dLblPos val="ctr"/>
              <c:showVal val="1"/>
            </c:dLbl>
            <c:dLbl>
              <c:idx val="3"/>
              <c:layout/>
              <c:tx>
                <c:rich>
                  <a:bodyPr/>
                  <a:lstStyle/>
                  <a:p>
                    <a:r>
                      <a:rPr lang="en-US"/>
                      <a:t>19%</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'SEN-03'!$D$4:$D$9</c:f>
              <c:numCache>
                <c:formatCode>General</c:formatCode>
                <c:ptCount val="6"/>
                <c:pt idx="0">
                  <c:v>0</c:v>
                </c:pt>
                <c:pt idx="1">
                  <c:v>645</c:v>
                </c:pt>
                <c:pt idx="2">
                  <c:v>300</c:v>
                </c:pt>
                <c:pt idx="3">
                  <c:v>155</c:v>
                </c:pt>
                <c:pt idx="4">
                  <c:v>130</c:v>
                </c:pt>
                <c:pt idx="5">
                  <c:v>135</c:v>
                </c:pt>
              </c:numCache>
            </c:numRef>
          </c:val>
        </c:ser>
        <c:overlap val="100"/>
        <c:axId val="50540001"/>
        <c:axId val="50540002"/>
      </c:barChart>
      <c:catAx>
        <c:axId val="505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40002"/>
        <c:crosses val="autoZero"/>
        <c:auto val="1"/>
        <c:lblAlgn val="ctr"/>
        <c:lblOffset val="100"/>
      </c:catAx>
      <c:valAx>
        <c:axId val="505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 with Disabilities</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'SEN-04'!$A$5:$A$10</c:f>
              <c:strCache>
                <c:ptCount val="6"/>
                <c:pt idx="0">
                  <c:v>With an ambulatory difficulty</c:v>
                </c:pt>
                <c:pt idx="1">
                  <c:v>With an independent living difficulty</c:v>
                </c:pt>
                <c:pt idx="2">
                  <c:v>With a hearing difficulty</c:v>
                </c:pt>
                <c:pt idx="3">
                  <c:v>With a self-care difficulty</c:v>
                </c:pt>
                <c:pt idx="4">
                  <c:v>With a cognitive difficulty</c:v>
                </c:pt>
                <c:pt idx="5">
                  <c:v>With a vision difficulty</c:v>
                </c:pt>
              </c:strCache>
            </c:strRef>
          </c:cat>
          <c:val>
            <c:numRef>
              <c:f>'SEN-04'!$B$5:$B$10</c:f>
              <c:numCache>
                <c:formatCode>General</c:formatCode>
                <c:ptCount val="6"/>
                <c:pt idx="0">
                  <c:v>0.1654932301740812</c:v>
                </c:pt>
                <c:pt idx="1">
                  <c:v>0.122321083172147</c:v>
                </c:pt>
                <c:pt idx="2">
                  <c:v>0.1142746615087041</c:v>
                </c:pt>
                <c:pt idx="3">
                  <c:v>0.07179883945841392</c:v>
                </c:pt>
                <c:pt idx="4">
                  <c:v>0.05833655705996132</c:v>
                </c:pt>
                <c:pt idx="5">
                  <c:v>0.03914893617021276</c:v>
                </c:pt>
              </c:numCache>
            </c:numRef>
          </c:val>
        </c:ser>
        <c:overlap val="100"/>
        <c:axId val="50550001"/>
        <c:axId val="50550002"/>
      </c:barChart>
      <c:catAx>
        <c:axId val="505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50002"/>
        <c:crosses val="autoZero"/>
        <c:auto val="1"/>
        <c:lblAlgn val="ctr"/>
        <c:lblOffset val="100"/>
      </c:catAx>
      <c:valAx>
        <c:axId val="505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 with Disabilities</a:t>
                </a:r>
              </a:p>
            </c:rich>
          </c:tx>
          <c:layout/>
        </c:title>
        <c:numFmt formatCode="0.00%" sourceLinked="0"/>
        <c:tickLblPos val="low"/>
        <c:txPr>
          <a:bodyPr/>
          <a:lstStyle/>
          <a:p>
            <a:pPr>
              <a:defRPr sz="1100" b="0" baseline="0">
                <a:solidFill>
                  <a:srgbClr val="000000"/>
                </a:solidFill>
                <a:latin typeface="Century Gothic"/>
              </a:defRPr>
            </a:pPr>
            <a:endParaRPr lang="en-US"/>
          </a:p>
        </c:txPr>
        <c:crossAx val="50550001"/>
        <c:crosses val="autoZero"/>
        <c:crossBetween val="between"/>
      </c:valAx>
    </c:plotArea>
    <c:plotVisOnly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Proportion of Adult Population Reporting Disability Type</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'DISAB-01'!$A$5:$A$10</c:f>
              <c:strCache>
                <c:ptCount val="6"/>
                <c:pt idx="0">
                  <c:v>With an ambulatory difficulty</c:v>
                </c:pt>
                <c:pt idx="1">
                  <c:v>With an independent living difficulty</c:v>
                </c:pt>
                <c:pt idx="2">
                  <c:v>With a hearing difficulty</c:v>
                </c:pt>
                <c:pt idx="3">
                  <c:v>With a cognitive difficulty</c:v>
                </c:pt>
                <c:pt idx="4">
                  <c:v>With a self-care difficulty</c:v>
                </c:pt>
                <c:pt idx="5">
                  <c:v>With a vision difficulty</c:v>
                </c:pt>
              </c:strCache>
            </c:strRef>
          </c:cat>
          <c:val>
            <c:numRef>
              <c:f>'DISAB-01'!$B$5:$B$10</c:f>
              <c:numCache>
                <c:formatCode>General</c:formatCode>
                <c:ptCount val="6"/>
                <c:pt idx="0">
                  <c:v>0.03749267721148213</c:v>
                </c:pt>
                <c:pt idx="1">
                  <c:v>0.02981689273429168</c:v>
                </c:pt>
                <c:pt idx="2">
                  <c:v>0.02766887476905052</c:v>
                </c:pt>
                <c:pt idx="3">
                  <c:v>0.02298229011761525</c:v>
                </c:pt>
                <c:pt idx="4">
                  <c:v>0.01649317290793565</c:v>
                </c:pt>
                <c:pt idx="5">
                  <c:v>0.01224220029140943</c:v>
                </c:pt>
              </c:numCache>
            </c:numRef>
          </c:val>
        </c:ser>
        <c:overlap val="100"/>
        <c:axId val="50560001"/>
        <c:axId val="50560002"/>
      </c:barChart>
      <c:catAx>
        <c:axId val="505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60002"/>
        <c:crosses val="autoZero"/>
        <c:auto val="1"/>
        <c:lblAlgn val="ctr"/>
        <c:lblOffset val="100"/>
      </c:catAx>
      <c:valAx>
        <c:axId val="505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Proportion of Adult Population Reporting Disability Type</a:t>
                </a:r>
              </a:p>
            </c:rich>
          </c:tx>
          <c:layout/>
        </c:title>
        <c:numFmt formatCode="0.00%" sourceLinked="0"/>
        <c:tickLblPos val="low"/>
        <c:txPr>
          <a:bodyPr/>
          <a:lstStyle/>
          <a:p>
            <a:pPr>
              <a:defRPr sz="1100" b="0" baseline="0">
                <a:solidFill>
                  <a:srgbClr val="000000"/>
                </a:solidFill>
                <a:latin typeface="Century Gothic"/>
              </a:defRPr>
            </a:pPr>
            <a:endParaRPr lang="en-US"/>
          </a:p>
        </c:txPr>
        <c:crossAx val="50560001"/>
        <c:crosses val="autoZero"/>
        <c:crossBetween val="between"/>
      </c:valAx>
    </c:plotArea>
    <c:plotVisOnly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No disability</c:v>
          </c:tx>
          <c:spPr>
            <a:solidFill>
              <a:srgbClr val="1174A9"/>
            </a:solidFill>
            <a:ln w="6350">
              <a:solidFill>
                <a:srgbClr val="FFFFFF"/>
              </a:solidFill>
            </a:ln>
          </c:spPr>
          <c:dLbls>
            <c:dLbl>
              <c:idx val="0"/>
              <c:layout/>
              <c:tx>
                <c:rich>
                  <a:bodyPr/>
                  <a:lstStyle/>
                  <a:p>
                    <a:r>
                      <a:rPr lang="en-US"/>
                      <a:t>93%</a:t>
                    </a:r>
                  </a:p>
                </c:rich>
              </c:tx>
              <c:dLblPos val="ctr"/>
              <c:showVal val="1"/>
            </c:dLbl>
            <c:dLbl>
              <c:idx val="1"/>
              <c:layout/>
              <c:tx>
                <c:rich>
                  <a:bodyPr/>
                  <a:lstStyle/>
                  <a:p>
                    <a:r>
                      <a:rPr lang="en-US"/>
                      <a:t>92%</a:t>
                    </a:r>
                  </a:p>
                </c:rich>
              </c:tx>
              <c:dLblPos val="ctr"/>
              <c:showVal val="1"/>
            </c:dLbl>
            <c:dLbl>
              <c:idx val="2"/>
              <c:layout/>
              <c:tx>
                <c:rich>
                  <a:bodyPr/>
                  <a:lstStyle/>
                  <a:p>
                    <a:r>
                      <a:rPr lang="en-US"/>
                      <a:t>90%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Palo Alto</c:v>
                </c:pt>
                <c:pt idx="2">
                  <c:v>Santa Clara County</c:v>
                </c:pt>
                <c:pt idx="3">
                  <c:v>Bay Area</c:v>
                </c:pt>
              </c:strCache>
            </c:strRef>
          </c:cat>
          <c:val>
            <c:numRef>
              <c:f>'DISAB-02'!$B$4:$B$7</c:f>
              <c:numCache>
                <c:formatCode>General</c:formatCode>
                <c:ptCount val="4"/>
                <c:pt idx="0">
                  <c:v>0</c:v>
                </c:pt>
                <c:pt idx="1">
                  <c:v>61287</c:v>
                </c:pt>
                <c:pt idx="2">
                  <c:v>1763431</c:v>
                </c:pt>
                <c:pt idx="3">
                  <c:v>6919762</c:v>
                </c:pt>
              </c:numCache>
            </c:numRef>
          </c:val>
        </c:ser>
        <c:ser>
          <c:idx val="1"/>
          <c:order val="1"/>
          <c:tx>
            <c:v>With a disability</c:v>
          </c:tx>
          <c:spPr>
            <a:solidFill>
              <a:srgbClr val="71A84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Palo Alto</c:v>
                </c:pt>
                <c:pt idx="2">
                  <c:v>Santa Clara County</c:v>
                </c:pt>
                <c:pt idx="3">
                  <c:v>Bay Area</c:v>
                </c:pt>
              </c:strCache>
            </c:strRef>
          </c:cat>
          <c:val>
            <c:numRef>
              <c:f>'DISAB-02'!$C$4:$C$7</c:f>
              <c:numCache>
                <c:formatCode>General</c:formatCode>
                <c:ptCount val="4"/>
                <c:pt idx="0">
                  <c:v>0</c:v>
                </c:pt>
                <c:pt idx="1">
                  <c:v>4849</c:v>
                </c:pt>
                <c:pt idx="2">
                  <c:v>154212</c:v>
                </c:pt>
                <c:pt idx="3">
                  <c:v>735533</c:v>
                </c:pt>
              </c:numCache>
            </c:numRef>
          </c:val>
        </c:ser>
        <c:overlap val="100"/>
        <c:axId val="50570001"/>
        <c:axId val="50570002"/>
      </c:barChart>
      <c:catAx>
        <c:axId val="505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70002"/>
        <c:crosses val="autoZero"/>
        <c:auto val="1"/>
        <c:lblAlgn val="ctr"/>
        <c:lblOffset val="100"/>
      </c:catAx>
      <c:valAx>
        <c:axId val="505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Non-institutionalized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5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Employed</c:v>
          </c:tx>
          <c:spPr>
            <a:solidFill>
              <a:srgbClr val="1174A9"/>
            </a:solidFill>
            <a:ln w="6350">
              <a:solidFill>
                <a:srgbClr val="FFFFFF"/>
              </a:solidFill>
            </a:ln>
          </c:spPr>
          <c:dLbls>
            <c:dLbl>
              <c:idx val="0"/>
              <c:layout/>
              <c:tx>
                <c:rich>
                  <a:bodyPr/>
                  <a:lstStyle/>
                  <a:p>
                    <a:r>
                      <a:rPr lang="en-US"/>
                      <a:t>97%</a:t>
                    </a:r>
                  </a:p>
                </c:rich>
              </c:tx>
              <c:dLblPos val="ctr"/>
              <c:showVal val="1"/>
            </c:dLbl>
            <c:dLbl>
              <c:idx val="1"/>
              <c:layout/>
              <c:tx>
                <c:rich>
                  <a:bodyPr/>
                  <a:lstStyle/>
                  <a:p>
                    <a:r>
                      <a:rPr lang="en-US"/>
                      <a:t>94%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'DISAB-03'!$B$4:$B$6</c:f>
              <c:numCache>
                <c:formatCode>General</c:formatCode>
                <c:ptCount val="3"/>
                <c:pt idx="0">
                  <c:v>0</c:v>
                </c:pt>
                <c:pt idx="1">
                  <c:v>28465</c:v>
                </c:pt>
                <c:pt idx="2">
                  <c:v>594</c:v>
                </c:pt>
              </c:numCache>
            </c:numRef>
          </c:val>
        </c:ser>
        <c:ser>
          <c:idx val="1"/>
          <c:order val="1"/>
          <c:tx>
            <c:v>Unemployed</c:v>
          </c:tx>
          <c:spPr>
            <a:solidFill>
              <a:srgbClr val="71A84F"/>
            </a:solidFill>
            <a:ln w="6350">
              <a:solidFill>
                <a:srgbClr val="FFFFFF"/>
              </a:solidFill>
            </a:ln>
          </c:spPr>
          <c:dLbls>
            <c:dLbl>
              <c:idx val="0"/>
              <c:delete val="1"/>
            </c:dLbl>
            <c:dLbl>
              <c:idx val="1"/>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'DISAB-03'!$C$4:$C$6</c:f>
              <c:numCache>
                <c:formatCode>General</c:formatCode>
                <c:ptCount val="3"/>
                <c:pt idx="0">
                  <c:v>0</c:v>
                </c:pt>
                <c:pt idx="1">
                  <c:v>942</c:v>
                </c:pt>
                <c:pt idx="2">
                  <c:v>39</c:v>
                </c:pt>
              </c:numCache>
            </c:numRef>
          </c:val>
        </c:ser>
        <c:overlap val="100"/>
        <c:axId val="50580001"/>
        <c:axId val="50580002"/>
      </c:barChart>
      <c:catAx>
        <c:axId val="505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80002"/>
        <c:crosses val="autoZero"/>
        <c:auto val="1"/>
        <c:lblAlgn val="ctr"/>
        <c:lblOffset val="100"/>
      </c:catAx>
      <c:valAx>
        <c:axId val="505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Labor Force</a:t>
                </a:r>
              </a:p>
            </c:rich>
          </c:tx>
          <c:layout/>
        </c:title>
        <c:numFmt formatCode="0%" sourceLinked="1"/>
        <c:tickLblPos val="low"/>
        <c:txPr>
          <a:bodyPr/>
          <a:lstStyle/>
          <a:p>
            <a:pPr>
              <a:defRPr sz="1100" b="0" baseline="0">
                <a:solidFill>
                  <a:srgbClr val="000000"/>
                </a:solidFill>
                <a:latin typeface="Century Gothic"/>
              </a:defRPr>
            </a:pPr>
            <a:endParaRPr lang="en-US"/>
          </a:p>
        </c:txPr>
        <c:crossAx val="505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'DISAB-04'!$A$5:$A$6</c:f>
              <c:strCache>
                <c:ptCount val="2"/>
                <c:pt idx="0">
                  <c:v>Age Under 18</c:v>
                </c:pt>
                <c:pt idx="1">
                  <c:v>Age 18+</c:v>
                </c:pt>
              </c:strCache>
            </c:strRef>
          </c:cat>
          <c:val>
            <c:numRef>
              <c:f>'DISAB-04'!$B$5:$B$6</c:f>
              <c:numCache>
                <c:formatCode>General</c:formatCode>
                <c:ptCount val="2"/>
                <c:pt idx="0">
                  <c:v>165</c:v>
                </c:pt>
                <c:pt idx="1">
                  <c:v>154</c:v>
                </c:pt>
              </c:numCache>
            </c:numRef>
          </c:val>
        </c:ser>
        <c:overlap val="100"/>
        <c:axId val="50590001"/>
        <c:axId val="50590002"/>
      </c:barChart>
      <c:catAx>
        <c:axId val="505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90002"/>
        <c:crosses val="autoZero"/>
        <c:auto val="1"/>
        <c:lblAlgn val="ctr"/>
        <c:lblOffset val="100"/>
      </c:catAx>
      <c:valAx>
        <c:axId val="505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59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Agriculture &amp; Natural Resources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Palo Alto</c:v>
                </c:pt>
                <c:pt idx="2">
                  <c:v>Santa Clara County</c:v>
                </c:pt>
                <c:pt idx="3">
                  <c:v>Bay Area</c:v>
                </c:pt>
              </c:strCache>
            </c:strRef>
          </c:cat>
          <c:val>
            <c:numRef>
              <c:f>'POPEMP-06'!$B$4:$B$7</c:f>
              <c:numCache>
                <c:formatCode>General</c:formatCode>
                <c:ptCount val="4"/>
                <c:pt idx="0">
                  <c:v>0</c:v>
                </c:pt>
                <c:pt idx="1">
                  <c:v>45</c:v>
                </c:pt>
                <c:pt idx="2">
                  <c:v>5055</c:v>
                </c:pt>
                <c:pt idx="3">
                  <c:v>30159</c:v>
                </c:pt>
              </c:numCache>
            </c:numRef>
          </c:val>
        </c:ser>
        <c:ser>
          <c:idx val="1"/>
          <c:order val="1"/>
          <c:tx>
            <c:v>Construction</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Palo Alto</c:v>
                </c:pt>
                <c:pt idx="2">
                  <c:v>Santa Clara County</c:v>
                </c:pt>
                <c:pt idx="3">
                  <c:v>Bay Area</c:v>
                </c:pt>
              </c:strCache>
            </c:strRef>
          </c:cat>
          <c:val>
            <c:numRef>
              <c:f>'POPEMP-06'!$C$4:$C$7</c:f>
              <c:numCache>
                <c:formatCode>General</c:formatCode>
                <c:ptCount val="4"/>
                <c:pt idx="0">
                  <c:v>0</c:v>
                </c:pt>
                <c:pt idx="1">
                  <c:v>416</c:v>
                </c:pt>
                <c:pt idx="2">
                  <c:v>51104</c:v>
                </c:pt>
                <c:pt idx="3">
                  <c:v>226029</c:v>
                </c:pt>
              </c:numCache>
            </c:numRef>
          </c:val>
        </c:ser>
        <c:ser>
          <c:idx val="2"/>
          <c:order val="2"/>
          <c:tx>
            <c:v>Financial &amp; Professional Services</c:v>
          </c:tx>
          <c:spPr>
            <a:solidFill>
              <a:srgbClr val="009192"/>
            </a:solidFill>
            <a:ln w="6350">
              <a:solidFill>
                <a:srgbClr val="FFFFFF"/>
              </a:solidFill>
            </a:ln>
          </c:spPr>
          <c:dLbls>
            <c:dLbl>
              <c:idx val="0"/>
              <c:layout/>
              <c:tx>
                <c:rich>
                  <a:bodyPr/>
                  <a:lstStyle/>
                  <a:p>
                    <a:r>
                      <a:rPr lang="en-US"/>
                      <a:t>35%</a:t>
                    </a:r>
                  </a:p>
                </c:rich>
              </c:tx>
              <c:dLblPos val="ctr"/>
              <c:showVal val="1"/>
            </c:dLbl>
            <c:dLbl>
              <c:idx val="1"/>
              <c:layout/>
              <c:tx>
                <c:rich>
                  <a:bodyPr/>
                  <a:lstStyle/>
                  <a:p>
                    <a:r>
                      <a:rPr lang="en-US"/>
                      <a:t>26%</a:t>
                    </a:r>
                  </a:p>
                </c:rich>
              </c:tx>
              <c:dLblPos val="ctr"/>
              <c:showVal val="1"/>
            </c:dLbl>
            <c:dLbl>
              <c:idx val="2"/>
              <c:layout/>
              <c:tx>
                <c:rich>
                  <a:bodyPr/>
                  <a:lstStyle/>
                  <a:p>
                    <a:r>
                      <a:rPr lang="en-US"/>
                      <a:t>26%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Palo Alto</c:v>
                </c:pt>
                <c:pt idx="2">
                  <c:v>Santa Clara County</c:v>
                </c:pt>
                <c:pt idx="3">
                  <c:v>Bay Area</c:v>
                </c:pt>
              </c:strCache>
            </c:strRef>
          </c:cat>
          <c:val>
            <c:numRef>
              <c:f>'POPEMP-06'!$D$4:$D$7</c:f>
              <c:numCache>
                <c:formatCode>General</c:formatCode>
                <c:ptCount val="4"/>
                <c:pt idx="0">
                  <c:v>0</c:v>
                </c:pt>
                <c:pt idx="1">
                  <c:v>11239</c:v>
                </c:pt>
                <c:pt idx="2">
                  <c:v>260119</c:v>
                </c:pt>
                <c:pt idx="3">
                  <c:v>1039526</c:v>
                </c:pt>
              </c:numCache>
            </c:numRef>
          </c:val>
        </c:ser>
        <c:ser>
          <c:idx val="3"/>
          <c:order val="3"/>
          <c:tx>
            <c:v>Health &amp; Educational Services</c:v>
          </c:tx>
          <c:spPr>
            <a:solidFill>
              <a:srgbClr val="FEB446"/>
            </a:solidFill>
            <a:ln w="6350">
              <a:solidFill>
                <a:srgbClr val="FFFFFF"/>
              </a:solidFill>
            </a:ln>
          </c:spPr>
          <c:dLbls>
            <c:dLbl>
              <c:idx val="0"/>
              <c:layout/>
              <c:tx>
                <c:rich>
                  <a:bodyPr/>
                  <a:lstStyle/>
                  <a:p>
                    <a:r>
                      <a:rPr lang="en-US"/>
                      <a:t>31%</a:t>
                    </a:r>
                  </a:p>
                </c:rich>
              </c:tx>
              <c:dLblPos val="ctr"/>
              <c:showVal val="1"/>
            </c:dLbl>
            <c:dLbl>
              <c:idx val="1"/>
              <c:layout/>
              <c:tx>
                <c:rich>
                  <a:bodyPr/>
                  <a:lstStyle/>
                  <a:p>
                    <a:r>
                      <a:rPr lang="en-US"/>
                      <a:t>27%</a:t>
                    </a:r>
                  </a:p>
                </c:rich>
              </c:tx>
              <c:dLblPos val="ctr"/>
              <c:showVal val="1"/>
            </c:dLbl>
            <c:dLbl>
              <c:idx val="2"/>
              <c:layout/>
              <c:tx>
                <c:rich>
                  <a:bodyPr/>
                  <a:lstStyle/>
                  <a:p>
                    <a:r>
                      <a:rPr lang="en-US"/>
                      <a:t>30%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Palo Alto</c:v>
                </c:pt>
                <c:pt idx="2">
                  <c:v>Santa Clara County</c:v>
                </c:pt>
                <c:pt idx="3">
                  <c:v>Bay Area</c:v>
                </c:pt>
              </c:strCache>
            </c:strRef>
          </c:cat>
          <c:val>
            <c:numRef>
              <c:f>'POPEMP-06'!$E$4:$E$7</c:f>
              <c:numCache>
                <c:formatCode>General</c:formatCode>
                <c:ptCount val="4"/>
                <c:pt idx="0">
                  <c:v>0</c:v>
                </c:pt>
                <c:pt idx="1">
                  <c:v>10036</c:v>
                </c:pt>
                <c:pt idx="2">
                  <c:v>272336</c:v>
                </c:pt>
                <c:pt idx="3">
                  <c:v>1195343</c:v>
                </c:pt>
              </c:numCache>
            </c:numRef>
          </c:val>
        </c:ser>
        <c:ser>
          <c:idx val="4"/>
          <c:order val="4"/>
          <c:tx>
            <c:v>Information</c:v>
          </c:tx>
          <c:spPr>
            <a:solidFill>
              <a:srgbClr val="062F87"/>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Palo Alto</c:v>
                </c:pt>
                <c:pt idx="2">
                  <c:v>Santa Clara County</c:v>
                </c:pt>
                <c:pt idx="3">
                  <c:v>Bay Area</c:v>
                </c:pt>
              </c:strCache>
            </c:strRef>
          </c:cat>
          <c:val>
            <c:numRef>
              <c:f>'POPEMP-06'!$F$4:$F$7</c:f>
              <c:numCache>
                <c:formatCode>General</c:formatCode>
                <c:ptCount val="4"/>
                <c:pt idx="0">
                  <c:v>0</c:v>
                </c:pt>
                <c:pt idx="1">
                  <c:v>2787</c:v>
                </c:pt>
                <c:pt idx="2">
                  <c:v>50409</c:v>
                </c:pt>
                <c:pt idx="3">
                  <c:v>160226</c:v>
                </c:pt>
              </c:numCache>
            </c:numRef>
          </c:val>
        </c:ser>
        <c:ser>
          <c:idx val="5"/>
          <c:order val="5"/>
          <c:tx>
            <c:v>Manufacturing, Wholesale &amp; Transportation</c:v>
          </c:tx>
          <c:spPr>
            <a:solidFill>
              <a:srgbClr val="00773F"/>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21%</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Palo Alto</c:v>
                </c:pt>
                <c:pt idx="2">
                  <c:v>Santa Clara County</c:v>
                </c:pt>
                <c:pt idx="3">
                  <c:v>Bay Area</c:v>
                </c:pt>
              </c:strCache>
            </c:strRef>
          </c:cat>
          <c:val>
            <c:numRef>
              <c:f>'POPEMP-06'!$G$4:$G$7</c:f>
              <c:numCache>
                <c:formatCode>General</c:formatCode>
                <c:ptCount val="4"/>
                <c:pt idx="0">
                  <c:v>0</c:v>
                </c:pt>
                <c:pt idx="1">
                  <c:v>4660</c:v>
                </c:pt>
                <c:pt idx="2">
                  <c:v>212789</c:v>
                </c:pt>
                <c:pt idx="3">
                  <c:v>670251</c:v>
                </c:pt>
              </c:numCache>
            </c:numRef>
          </c:val>
        </c:ser>
        <c:ser>
          <c:idx val="6"/>
          <c:order val="6"/>
          <c:tx>
            <c:v>Retail</c:v>
          </c:tx>
          <c:spPr>
            <a:solidFill>
              <a:srgbClr val="CD7820"/>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8%</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Palo Alto</c:v>
                </c:pt>
                <c:pt idx="2">
                  <c:v>Santa Clara County</c:v>
                </c:pt>
                <c:pt idx="3">
                  <c:v>Bay Area</c:v>
                </c:pt>
              </c:strCache>
            </c:strRef>
          </c:cat>
          <c:val>
            <c:numRef>
              <c:f>'POPEMP-06'!$H$4:$H$7</c:f>
              <c:numCache>
                <c:formatCode>General</c:formatCode>
                <c:ptCount val="4"/>
                <c:pt idx="0">
                  <c:v>0</c:v>
                </c:pt>
                <c:pt idx="1">
                  <c:v>1489</c:v>
                </c:pt>
                <c:pt idx="2">
                  <c:v>83324</c:v>
                </c:pt>
                <c:pt idx="3">
                  <c:v>373083</c:v>
                </c:pt>
              </c:numCache>
            </c:numRef>
          </c:val>
        </c:ser>
        <c:ser>
          <c:idx val="7"/>
          <c:order val="7"/>
          <c:tx>
            <c:v>Other</c:v>
          </c:tx>
          <c:spPr>
            <a:solidFill>
              <a:srgbClr val="633511"/>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6%</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Palo Alto</c:v>
                </c:pt>
                <c:pt idx="2">
                  <c:v>Santa Clara County</c:v>
                </c:pt>
                <c:pt idx="3">
                  <c:v>Bay Area</c:v>
                </c:pt>
              </c:strCache>
            </c:strRef>
          </c:cat>
          <c:val>
            <c:numRef>
              <c:f>'POPEMP-06'!$I$4:$I$7</c:f>
              <c:numCache>
                <c:formatCode>General</c:formatCode>
                <c:ptCount val="4"/>
                <c:pt idx="0">
                  <c:v>0</c:v>
                </c:pt>
                <c:pt idx="1">
                  <c:v>1310</c:v>
                </c:pt>
                <c:pt idx="2">
                  <c:v>63958</c:v>
                </c:pt>
                <c:pt idx="3">
                  <c:v>329480</c:v>
                </c:pt>
              </c:numCache>
            </c:numRef>
          </c:val>
        </c:ser>
        <c:overlap val="100"/>
        <c:axId val="50060001"/>
        <c:axId val="50060002"/>
      </c:barChart>
      <c:catAx>
        <c:axId val="500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60002"/>
        <c:crosses val="autoZero"/>
        <c:auto val="1"/>
        <c:lblAlgn val="ctr"/>
        <c:lblOffset val="100"/>
      </c:catAx>
      <c:valAx>
        <c:axId val="500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'DISAB-05'!$A$5:$A$10</c:f>
              <c:strCache>
                <c:ptCount val="6"/>
                <c:pt idx="0">
                  <c:v>Home of Parent /Family /Guardian</c:v>
                </c:pt>
                <c:pt idx="1">
                  <c:v>Independent /Supported Living</c:v>
                </c:pt>
                <c:pt idx="2">
                  <c:v>Other</c:v>
                </c:pt>
                <c:pt idx="3">
                  <c:v>Intermediate Care Facility</c:v>
                </c:pt>
                <c:pt idx="4">
                  <c:v>Community Care Facility</c:v>
                </c:pt>
                <c:pt idx="5">
                  <c:v>Foster /Family Home</c:v>
                </c:pt>
              </c:strCache>
            </c:strRef>
          </c:cat>
          <c:val>
            <c:numRef>
              <c:f>'DISAB-05'!$B$5:$B$10</c:f>
              <c:numCache>
                <c:formatCode>General</c:formatCode>
                <c:ptCount val="6"/>
                <c:pt idx="0">
                  <c:v>276</c:v>
                </c:pt>
                <c:pt idx="1">
                  <c:v>37</c:v>
                </c:pt>
                <c:pt idx="2">
                  <c:v>5</c:v>
                </c:pt>
                <c:pt idx="3">
                  <c:v>5</c:v>
                </c:pt>
                <c:pt idx="4">
                  <c:v>5</c:v>
                </c:pt>
                <c:pt idx="5">
                  <c:v>0</c:v>
                </c:pt>
              </c:numCache>
            </c:numRef>
          </c:val>
        </c:ser>
        <c:overlap val="100"/>
        <c:axId val="50600001"/>
        <c:axId val="50600002"/>
      </c:barChart>
      <c:catAx>
        <c:axId val="506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00002"/>
        <c:crosses val="autoZero"/>
        <c:auto val="1"/>
        <c:lblAlgn val="ctr"/>
        <c:lblOffset val="100"/>
      </c:catAx>
      <c:valAx>
        <c:axId val="5060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600001"/>
        <c:crosses val="autoZero"/>
        <c:crossBetween val="between"/>
      </c:valAx>
    </c:plotArea>
    <c:plotVisOnly val="1"/>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'HOMELS-02'!$B$4:$B$9</c:f>
              <c:numCache>
                <c:formatCode>General</c:formatCode>
                <c:ptCount val="6"/>
                <c:pt idx="0">
                  <c:v>0</c:v>
                </c:pt>
                <c:pt idx="1">
                  <c:v>0.08077477848753349</c:v>
                </c:pt>
                <c:pt idx="2">
                  <c:v>0.04966000412116216</c:v>
                </c:pt>
                <c:pt idx="3">
                  <c:v>0.1875128786317742</c:v>
                </c:pt>
                <c:pt idx="4">
                  <c:v>0.4385946837008036</c:v>
                </c:pt>
                <c:pt idx="5">
                  <c:v>0.2434576550587266</c:v>
                </c:pt>
              </c:numCache>
            </c:numRef>
          </c:val>
        </c:ser>
        <c:ser>
          <c:idx val="1"/>
          <c:order val="1"/>
          <c:tx>
            <c:v>Share of Overall Population</c:v>
          </c:tx>
          <c:spPr>
            <a:solidFill>
              <a:srgbClr val="71A84F"/>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'HOMELS-02'!$C$4:$C$9</c:f>
              <c:numCache>
                <c:formatCode>General</c:formatCode>
                <c:ptCount val="6"/>
                <c:pt idx="0">
                  <c:v>0</c:v>
                </c:pt>
                <c:pt idx="1">
                  <c:v>0.005030947303978791</c:v>
                </c:pt>
                <c:pt idx="2">
                  <c:v>0.3684373816453693</c:v>
                </c:pt>
                <c:pt idx="3">
                  <c:v>0.02489896081391669</c:v>
                </c:pt>
                <c:pt idx="4">
                  <c:v>0.4446720312118995</c:v>
                </c:pt>
                <c:pt idx="5">
                  <c:v>0.1569606790248357</c:v>
                </c:pt>
              </c:numCache>
            </c:numRef>
          </c:val>
        </c:ser>
        <c:axId val="50610001"/>
        <c:axId val="50610002"/>
      </c:barChart>
      <c:catAx>
        <c:axId val="506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10002"/>
        <c:crosses val="autoZero"/>
        <c:auto val="1"/>
        <c:lblAlgn val="ctr"/>
        <c:lblOffset val="100"/>
      </c:catAx>
      <c:valAx>
        <c:axId val="506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'HOMELS-03'!$B$4:$B$6</c:f>
              <c:numCache>
                <c:formatCode>General</c:formatCode>
                <c:ptCount val="3"/>
                <c:pt idx="0">
                  <c:v>0</c:v>
                </c:pt>
                <c:pt idx="1">
                  <c:v>0.4274675458479291</c:v>
                </c:pt>
                <c:pt idx="2">
                  <c:v>0.5725324541520709</c:v>
                </c:pt>
              </c:numCache>
            </c:numRef>
          </c:val>
        </c:ser>
        <c:ser>
          <c:idx val="1"/>
          <c:order val="1"/>
          <c:tx>
            <c:v>Share of Overall Population</c:v>
          </c:tx>
          <c:spPr>
            <a:solidFill>
              <a:srgbClr val="71A84F"/>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'HOMELS-03'!$C$4:$C$6</c:f>
              <c:numCache>
                <c:formatCode>General</c:formatCode>
                <c:ptCount val="3"/>
                <c:pt idx="0">
                  <c:v>0</c:v>
                </c:pt>
                <c:pt idx="1">
                  <c:v>0.257754135885964</c:v>
                </c:pt>
                <c:pt idx="2">
                  <c:v>0.742245864114036</c:v>
                </c:pt>
              </c:numCache>
            </c:numRef>
          </c:val>
        </c:ser>
        <c:axId val="50620001"/>
        <c:axId val="50620002"/>
      </c:barChart>
      <c:catAx>
        <c:axId val="506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20002"/>
        <c:crosses val="autoZero"/>
        <c:auto val="1"/>
        <c:lblAlgn val="ctr"/>
        <c:lblOffset val="100"/>
      </c:catAx>
      <c:valAx>
        <c:axId val="506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2016-17</c:v>
          </c:tx>
          <c:spPr>
            <a:solidFill>
              <a:srgbClr val="1174A9"/>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Palo Alto</c:v>
                </c:pt>
                <c:pt idx="2">
                  <c:v>Santa Clara County</c:v>
                </c:pt>
                <c:pt idx="3">
                  <c:v>Bay Area</c:v>
                </c:pt>
              </c:strCache>
            </c:strRef>
          </c:cat>
          <c:val>
            <c:numRef>
              <c:f>'HOMELS-05'!$B$4:$B$7</c:f>
              <c:numCache>
                <c:formatCode>General</c:formatCode>
                <c:ptCount val="4"/>
                <c:pt idx="0">
                  <c:v>0</c:v>
                </c:pt>
                <c:pt idx="1">
                  <c:v>0</c:v>
                </c:pt>
                <c:pt idx="2">
                  <c:v>2219</c:v>
                </c:pt>
                <c:pt idx="3">
                  <c:v>14990</c:v>
                </c:pt>
              </c:numCache>
            </c:numRef>
          </c:val>
        </c:ser>
        <c:ser>
          <c:idx val="1"/>
          <c:order val="1"/>
          <c:tx>
            <c:v>2017-18</c:v>
          </c:tx>
          <c:spPr>
            <a:solidFill>
              <a:srgbClr val="71A84F"/>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Palo Alto</c:v>
                </c:pt>
                <c:pt idx="2">
                  <c:v>Santa Clara County</c:v>
                </c:pt>
                <c:pt idx="3">
                  <c:v>Bay Area</c:v>
                </c:pt>
              </c:strCache>
            </c:strRef>
          </c:cat>
          <c:val>
            <c:numRef>
              <c:f>'HOMELS-05'!$C$4:$C$7</c:f>
              <c:numCache>
                <c:formatCode>General</c:formatCode>
                <c:ptCount val="4"/>
                <c:pt idx="0">
                  <c:v>0</c:v>
                </c:pt>
                <c:pt idx="1">
                  <c:v>11</c:v>
                </c:pt>
                <c:pt idx="2">
                  <c:v>2189</c:v>
                </c:pt>
                <c:pt idx="3">
                  <c:v>15142</c:v>
                </c:pt>
              </c:numCache>
            </c:numRef>
          </c:val>
        </c:ser>
        <c:ser>
          <c:idx val="2"/>
          <c:order val="2"/>
          <c:tx>
            <c:v>2018-19</c:v>
          </c:tx>
          <c:spPr>
            <a:solidFill>
              <a:srgbClr val="009192"/>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Palo Alto</c:v>
                </c:pt>
                <c:pt idx="2">
                  <c:v>Santa Clara County</c:v>
                </c:pt>
                <c:pt idx="3">
                  <c:v>Bay Area</c:v>
                </c:pt>
              </c:strCache>
            </c:strRef>
          </c:cat>
          <c:val>
            <c:numRef>
              <c:f>'HOMELS-05'!$D$4:$D$7</c:f>
              <c:numCache>
                <c:formatCode>General</c:formatCode>
                <c:ptCount val="4"/>
                <c:pt idx="0">
                  <c:v>0</c:v>
                </c:pt>
                <c:pt idx="1">
                  <c:v>11</c:v>
                </c:pt>
                <c:pt idx="2">
                  <c:v>2405</c:v>
                </c:pt>
                <c:pt idx="3">
                  <c:v>15427</c:v>
                </c:pt>
              </c:numCache>
            </c:numRef>
          </c:val>
        </c:ser>
        <c:ser>
          <c:idx val="3"/>
          <c:order val="3"/>
          <c:tx>
            <c:v>2019-20</c:v>
          </c:tx>
          <c:spPr>
            <a:solidFill>
              <a:srgbClr val="FEB446"/>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Palo Alto</c:v>
                </c:pt>
                <c:pt idx="2">
                  <c:v>Santa Clara County</c:v>
                </c:pt>
                <c:pt idx="3">
                  <c:v>Bay Area</c:v>
                </c:pt>
              </c:strCache>
            </c:strRef>
          </c:cat>
          <c:val>
            <c:numRef>
              <c:f>'HOMELS-05'!$E$4:$E$7</c:f>
              <c:numCache>
                <c:formatCode>General</c:formatCode>
                <c:ptCount val="4"/>
                <c:pt idx="0">
                  <c:v>0</c:v>
                </c:pt>
                <c:pt idx="1">
                  <c:v>11</c:v>
                </c:pt>
                <c:pt idx="2">
                  <c:v>2297</c:v>
                </c:pt>
                <c:pt idx="3">
                  <c:v>13718</c:v>
                </c:pt>
              </c:numCache>
            </c:numRef>
          </c:val>
        </c:ser>
        <c:axId val="50630001"/>
        <c:axId val="50630002"/>
      </c:barChart>
      <c:catAx>
        <c:axId val="506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30002"/>
        <c:crosses val="autoZero"/>
        <c:auto val="1"/>
        <c:lblAlgn val="ctr"/>
        <c:lblOffset val="100"/>
      </c:catAx>
      <c:valAx>
        <c:axId val="506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Students</a:t>
                </a:r>
              </a:p>
            </c:rich>
          </c:tx>
          <c:layout/>
        </c:title>
        <c:numFmt formatCode="#,##0" sourceLinked="0"/>
        <c:tickLblPos val="low"/>
        <c:txPr>
          <a:bodyPr/>
          <a:lstStyle/>
          <a:p>
            <a:pPr>
              <a:defRPr sz="1100" b="0" baseline="0">
                <a:solidFill>
                  <a:srgbClr val="000000"/>
                </a:solidFill>
                <a:latin typeface="Century Gothic"/>
              </a:defRPr>
            </a:pPr>
            <a:endParaRPr lang="en-US"/>
          </a:p>
        </c:txPr>
        <c:crossAx val="506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14%</a:t>
                    </a:r>
                  </a:p>
                </c:rich>
              </c:tx>
              <c:dLblPos val="ctr"/>
              <c:showVal val="1"/>
            </c:dLbl>
            <c:dLbl>
              <c:idx val="2"/>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Palo Alto</c:v>
                </c:pt>
                <c:pt idx="2">
                  <c:v>Santa Clara County</c:v>
                </c:pt>
                <c:pt idx="3">
                  <c:v>Bay Area</c:v>
                </c:pt>
              </c:strCache>
            </c:strRef>
          </c:cat>
          <c:val>
            <c:numRef>
              <c:f>'ELI-01'!$B$4:$B$7</c:f>
              <c:numCache>
                <c:formatCode>General</c:formatCode>
                <c:ptCount val="4"/>
                <c:pt idx="0">
                  <c:v>0</c:v>
                </c:pt>
                <c:pt idx="1">
                  <c:v>3124</c:v>
                </c:pt>
                <c:pt idx="2">
                  <c:v>89828</c:v>
                </c:pt>
                <c:pt idx="3">
                  <c:v>396952</c:v>
                </c:pt>
              </c:numCache>
            </c:numRef>
          </c:val>
        </c:ser>
        <c:ser>
          <c:idx val="1"/>
          <c:order val="1"/>
          <c:tx>
            <c:v>31%-50% of AMI</c:v>
          </c:tx>
          <c:spPr>
            <a:solidFill>
              <a:srgbClr val="71A84F"/>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Palo Alto</c:v>
                </c:pt>
                <c:pt idx="2">
                  <c:v>Santa Clara County</c:v>
                </c:pt>
                <c:pt idx="3">
                  <c:v>Bay Area</c:v>
                </c:pt>
              </c:strCache>
            </c:strRef>
          </c:cat>
          <c:val>
            <c:numRef>
              <c:f>'ELI-01'!$C$4:$C$7</c:f>
              <c:numCache>
                <c:formatCode>General</c:formatCode>
                <c:ptCount val="4"/>
                <c:pt idx="0">
                  <c:v>0</c:v>
                </c:pt>
                <c:pt idx="1">
                  <c:v>2084</c:v>
                </c:pt>
                <c:pt idx="2">
                  <c:v>67770</c:v>
                </c:pt>
                <c:pt idx="3">
                  <c:v>294189</c:v>
                </c:pt>
              </c:numCache>
            </c:numRef>
          </c:val>
        </c:ser>
        <c:ser>
          <c:idx val="2"/>
          <c:order val="2"/>
          <c:tx>
            <c:v>51%-80% of AMI</c:v>
          </c:tx>
          <c:spPr>
            <a:solidFill>
              <a:srgbClr val="009192"/>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11%</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Palo Alto</c:v>
                </c:pt>
                <c:pt idx="2">
                  <c:v>Santa Clara County</c:v>
                </c:pt>
                <c:pt idx="3">
                  <c:v>Bay Area</c:v>
                </c:pt>
              </c:strCache>
            </c:strRef>
          </c:cat>
          <c:val>
            <c:numRef>
              <c:f>'ELI-01'!$D$4:$D$7</c:f>
              <c:numCache>
                <c:formatCode>General</c:formatCode>
                <c:ptCount val="4"/>
                <c:pt idx="0">
                  <c:v>0</c:v>
                </c:pt>
                <c:pt idx="1">
                  <c:v>1665</c:v>
                </c:pt>
                <c:pt idx="2">
                  <c:v>71315</c:v>
                </c:pt>
                <c:pt idx="3">
                  <c:v>350599</c:v>
                </c:pt>
              </c:numCache>
            </c:numRef>
          </c:val>
        </c:ser>
        <c:ser>
          <c:idx val="3"/>
          <c:order val="3"/>
          <c:tx>
            <c:v>81%-100% of AMI</c:v>
          </c:tx>
          <c:spPr>
            <a:solidFill>
              <a:srgbClr val="FEB446"/>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Palo Alto</c:v>
                </c:pt>
                <c:pt idx="2">
                  <c:v>Santa Clara County</c:v>
                </c:pt>
                <c:pt idx="3">
                  <c:v>Bay Area</c:v>
                </c:pt>
              </c:strCache>
            </c:strRef>
          </c:cat>
          <c:val>
            <c:numRef>
              <c:f>'ELI-01'!$E$4:$E$7</c:f>
              <c:numCache>
                <c:formatCode>General</c:formatCode>
                <c:ptCount val="4"/>
                <c:pt idx="0">
                  <c:v>0</c:v>
                </c:pt>
                <c:pt idx="1">
                  <c:v>1870</c:v>
                </c:pt>
                <c:pt idx="2">
                  <c:v>54544</c:v>
                </c:pt>
                <c:pt idx="3">
                  <c:v>245810</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67%</a:t>
                    </a:r>
                  </a:p>
                </c:rich>
              </c:tx>
              <c:dLblPos val="ctr"/>
              <c:showVal val="1"/>
            </c:dLbl>
            <c:dLbl>
              <c:idx val="1"/>
              <c:layout/>
              <c:tx>
                <c:rich>
                  <a:bodyPr/>
                  <a:lstStyle/>
                  <a:p>
                    <a:r>
                      <a:rPr lang="en-US"/>
                      <a:t>55%</a:t>
                    </a:r>
                  </a:p>
                </c:rich>
              </c:tx>
              <c:dLblPos val="ctr"/>
              <c:showVal val="1"/>
            </c:dLbl>
            <c:dLbl>
              <c:idx val="2"/>
              <c:layout/>
              <c:tx>
                <c:rich>
                  <a:bodyPr/>
                  <a:lstStyle/>
                  <a:p>
                    <a:r>
                      <a:rPr lang="en-US"/>
                      <a:t>52%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Palo Alto</c:v>
                </c:pt>
                <c:pt idx="2">
                  <c:v>Santa Clara County</c:v>
                </c:pt>
                <c:pt idx="3">
                  <c:v>Bay Area</c:v>
                </c:pt>
              </c:strCache>
            </c:strRef>
          </c:cat>
          <c:val>
            <c:numRef>
              <c:f>'ELI-01'!$F$4:$F$7</c:f>
              <c:numCache>
                <c:formatCode>General</c:formatCode>
                <c:ptCount val="4"/>
                <c:pt idx="0">
                  <c:v>0</c:v>
                </c:pt>
                <c:pt idx="1">
                  <c:v>17495</c:v>
                </c:pt>
                <c:pt idx="2">
                  <c:v>346985</c:v>
                </c:pt>
                <c:pt idx="3">
                  <c:v>1413483</c:v>
                </c:pt>
              </c:numCache>
            </c:numRef>
          </c:val>
        </c:ser>
        <c:overlap val="100"/>
        <c:axId val="50640001"/>
        <c:axId val="50640002"/>
      </c:barChart>
      <c:catAx>
        <c:axId val="506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40002"/>
        <c:crosses val="autoZero"/>
        <c:auto val="1"/>
        <c:lblAlgn val="ctr"/>
        <c:lblOffset val="100"/>
      </c:catAx>
      <c:valAx>
        <c:axId val="506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6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33%</a:t>
                    </a:r>
                  </a:p>
                </c:rich>
              </c:tx>
              <c:dLblPos val="ctr"/>
              <c:showVal val="1"/>
            </c:dLbl>
            <c:dLbl>
              <c:idx val="1"/>
              <c:layout/>
              <c:tx>
                <c:rich>
                  <a:bodyPr/>
                  <a:lstStyle/>
                  <a:p>
                    <a:r>
                      <a:rPr lang="en-US"/>
                      <a:t>14%</a:t>
                    </a:r>
                  </a:p>
                </c:rich>
              </c:tx>
              <c:dLblPos val="ctr"/>
              <c:showVal val="1"/>
            </c:dLbl>
            <c:dLbl>
              <c:idx val="2"/>
              <c:layout/>
              <c:tx>
                <c:rich>
                  <a:bodyPr/>
                  <a:lstStyle/>
                  <a:p>
                    <a:r>
                      <a:rPr lang="en-US"/>
                      <a:t>11%</a:t>
                    </a:r>
                  </a:p>
                </c:rich>
              </c:tx>
              <c:dLblPos val="ctr"/>
              <c:showVal val="1"/>
            </c:dLbl>
            <c:dLbl>
              <c:idx val="3"/>
              <c:layout/>
              <c:tx>
                <c:rich>
                  <a:bodyPr/>
                  <a:lstStyle/>
                  <a:p>
                    <a:r>
                      <a:rPr lang="en-US"/>
                      <a:t>11%</a:t>
                    </a:r>
                  </a:p>
                </c:rich>
              </c:tx>
              <c:dLblPos val="ctr"/>
              <c:showVal val="1"/>
            </c:dLbl>
            <c:dLbl>
              <c:idx val="4"/>
              <c:layout/>
              <c:tx>
                <c:rich>
                  <a:bodyPr/>
                  <a:lstStyle/>
                  <a:p>
                    <a:r>
                      <a:rPr lang="en-US"/>
                      <a:t>16%</a:t>
                    </a:r>
                  </a:p>
                </c:rich>
              </c:tx>
              <c:dLblPos val="ctr"/>
              <c:showVal val="1"/>
            </c:dLbl>
            <c:dLbl>
              <c:idx val="5"/>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'ELI-02'!$B$4:$B$10</c:f>
              <c:numCache>
                <c:formatCode>General</c:formatCode>
                <c:ptCount val="7"/>
                <c:pt idx="0">
                  <c:v>0</c:v>
                </c:pt>
                <c:pt idx="1">
                  <c:v>15</c:v>
                </c:pt>
                <c:pt idx="2">
                  <c:v>975</c:v>
                </c:pt>
                <c:pt idx="3">
                  <c:v>39</c:v>
                </c:pt>
                <c:pt idx="4">
                  <c:v>1765</c:v>
                </c:pt>
                <c:pt idx="5">
                  <c:v>115</c:v>
                </c:pt>
                <c:pt idx="6">
                  <c:v>215</c:v>
                </c:pt>
              </c:numCache>
            </c:numRef>
          </c:val>
        </c:ser>
        <c:ser>
          <c:idx val="1"/>
          <c:order val="1"/>
          <c:tx>
            <c:v>31%-50% of AMI</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17%</a:t>
                    </a:r>
                  </a:p>
                </c:rich>
              </c:tx>
              <c:dLblPos val="ctr"/>
              <c:showVal val="1"/>
            </c:dLbl>
            <c:dLbl>
              <c:idx val="3"/>
              <c:layout/>
              <c:tx>
                <c:rich>
                  <a:bodyPr/>
                  <a:lstStyle/>
                  <a:p>
                    <a:r>
                      <a:rPr lang="en-US"/>
                      <a:t>8%</a:t>
                    </a:r>
                  </a:p>
                </c:rich>
              </c:tx>
              <c:dLblPos val="ctr"/>
              <c:showVal val="1"/>
            </c:dLbl>
            <c:dLbl>
              <c:idx val="4"/>
              <c:delete val="1"/>
            </c:dLbl>
            <c:dLbl>
              <c:idx val="5"/>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'ELI-02'!$C$4:$C$10</c:f>
              <c:numCache>
                <c:formatCode>General</c:formatCode>
                <c:ptCount val="7"/>
                <c:pt idx="0">
                  <c:v>0</c:v>
                </c:pt>
                <c:pt idx="1">
                  <c:v>0</c:v>
                </c:pt>
                <c:pt idx="2">
                  <c:v>370</c:v>
                </c:pt>
                <c:pt idx="3">
                  <c:v>60</c:v>
                </c:pt>
                <c:pt idx="4">
                  <c:v>1285</c:v>
                </c:pt>
                <c:pt idx="5">
                  <c:v>35</c:v>
                </c:pt>
                <c:pt idx="6">
                  <c:v>334</c:v>
                </c:pt>
              </c:numCache>
            </c:numRef>
          </c:val>
        </c:ser>
        <c:ser>
          <c:idx val="2"/>
          <c:order val="2"/>
          <c:tx>
            <c:v>51%-80% of AMI</c:v>
          </c:tx>
          <c:spPr>
            <a:solidFill>
              <a:srgbClr val="009192"/>
            </a:solidFill>
            <a:ln w="6350">
              <a:solidFill>
                <a:srgbClr val="FFFFFF"/>
              </a:solidFill>
            </a:ln>
          </c:spPr>
          <c:dLbls>
            <c:dLbl>
              <c:idx val="0"/>
              <c:delete val="1"/>
            </c:dLbl>
            <c:dLbl>
              <c:idx val="1"/>
              <c:delete val="1"/>
            </c:dLbl>
            <c:dLbl>
              <c:idx val="2"/>
              <c:layout/>
              <c:tx>
                <c:rich>
                  <a:bodyPr/>
                  <a:lstStyle/>
                  <a:p>
                    <a:r>
                      <a:rPr lang="en-US"/>
                      <a:t>16%</a:t>
                    </a:r>
                  </a:p>
                </c:rich>
              </c:tx>
              <c:dLblPos val="ctr"/>
              <c:showVal val="1"/>
            </c:dLbl>
            <c:dLbl>
              <c:idx val="3"/>
              <c:layout/>
              <c:tx>
                <c:rich>
                  <a:bodyPr/>
                  <a:lstStyle/>
                  <a:p>
                    <a:r>
                      <a:rPr lang="en-US"/>
                      <a:t>7%</a:t>
                    </a:r>
                  </a:p>
                </c:rich>
              </c:tx>
              <c:dLblPos val="ctr"/>
              <c:showVal val="1"/>
            </c:dLbl>
            <c:dLbl>
              <c:idx val="4"/>
              <c:layout/>
              <c:tx>
                <c:rich>
                  <a:bodyPr/>
                  <a:lstStyle/>
                  <a:p>
                    <a:r>
                      <a:rPr lang="en-US"/>
                      <a:t>10%</a:t>
                    </a:r>
                  </a:p>
                </c:rich>
              </c:tx>
              <c:dLblPos val="ctr"/>
              <c:showVal val="1"/>
            </c:dLbl>
            <c:dLbl>
              <c:idx val="5"/>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'ELI-02'!$D$4:$D$10</c:f>
              <c:numCache>
                <c:formatCode>General</c:formatCode>
                <c:ptCount val="7"/>
                <c:pt idx="0">
                  <c:v>0</c:v>
                </c:pt>
                <c:pt idx="1">
                  <c:v>0</c:v>
                </c:pt>
                <c:pt idx="2">
                  <c:v>305</c:v>
                </c:pt>
                <c:pt idx="3">
                  <c:v>55</c:v>
                </c:pt>
                <c:pt idx="4">
                  <c:v>1120</c:v>
                </c:pt>
                <c:pt idx="5">
                  <c:v>70</c:v>
                </c:pt>
                <c:pt idx="6">
                  <c:v>115</c:v>
                </c:pt>
              </c:numCache>
            </c:numRef>
          </c:val>
        </c:ser>
        <c:ser>
          <c:idx val="3"/>
          <c:order val="3"/>
          <c:tx>
            <c:v>81%-100% of AMI</c:v>
          </c:tx>
          <c:spPr>
            <a:solidFill>
              <a:srgbClr val="FEB446"/>
            </a:solidFill>
            <a:ln w="6350">
              <a:solidFill>
                <a:srgbClr val="FFFFFF"/>
              </a:solidFill>
            </a:ln>
          </c:spPr>
          <c:dLbls>
            <c:dLbl>
              <c:idx val="0"/>
              <c:delete val="1"/>
            </c:dLbl>
            <c:dLbl>
              <c:idx val="1"/>
              <c:layout/>
              <c:tx>
                <c:rich>
                  <a:bodyPr/>
                  <a:lstStyle/>
                  <a:p>
                    <a:r>
                      <a:rPr lang="en-US"/>
                      <a:t>6%</a:t>
                    </a:r>
                  </a:p>
                </c:rich>
              </c:tx>
              <c:dLblPos val="ctr"/>
              <c:showVal val="1"/>
            </c:dLbl>
            <c:dLbl>
              <c:idx val="2"/>
              <c:layout/>
              <c:tx>
                <c:rich>
                  <a:bodyPr/>
                  <a:lstStyle/>
                  <a:p>
                    <a:r>
                      <a:rPr lang="en-US"/>
                      <a:t>25%</a:t>
                    </a:r>
                  </a:p>
                </c:rich>
              </c:tx>
              <c:dLblPos val="ctr"/>
              <c:showVal val="1"/>
            </c:dLbl>
            <c:dLbl>
              <c:idx val="3"/>
              <c:layout/>
              <c:tx>
                <c:rich>
                  <a:bodyPr/>
                  <a:lstStyle/>
                  <a:p>
                    <a:r>
                      <a:rPr lang="en-US"/>
                      <a:t>7%</a:t>
                    </a:r>
                  </a:p>
                </c:rich>
              </c:tx>
              <c:dLblPos val="ctr"/>
              <c:showVal val="1"/>
            </c:dLbl>
            <c:dLbl>
              <c:idx val="4"/>
              <c:delete val="1"/>
            </c:dLbl>
            <c:dLbl>
              <c:idx val="5"/>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'ELI-02'!$E$4:$E$10</c:f>
              <c:numCache>
                <c:formatCode>General</c:formatCode>
                <c:ptCount val="7"/>
                <c:pt idx="0">
                  <c:v>0</c:v>
                </c:pt>
                <c:pt idx="1">
                  <c:v>0</c:v>
                </c:pt>
                <c:pt idx="2">
                  <c:v>420</c:v>
                </c:pt>
                <c:pt idx="3">
                  <c:v>85</c:v>
                </c:pt>
                <c:pt idx="4">
                  <c:v>1235</c:v>
                </c:pt>
                <c:pt idx="5">
                  <c:v>10</c:v>
                </c:pt>
                <c:pt idx="6">
                  <c:v>120</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67%</a:t>
                    </a:r>
                  </a:p>
                </c:rich>
              </c:tx>
              <c:dLblPos val="ctr"/>
              <c:showVal val="1"/>
            </c:dLbl>
            <c:dLbl>
              <c:idx val="1"/>
              <c:layout/>
              <c:tx>
                <c:rich>
                  <a:bodyPr/>
                  <a:lstStyle/>
                  <a:p>
                    <a:r>
                      <a:rPr lang="en-US"/>
                      <a:t>71%</a:t>
                    </a:r>
                  </a:p>
                </c:rich>
              </c:tx>
              <c:dLblPos val="ctr"/>
              <c:showVal val="1"/>
            </c:dLbl>
            <c:dLbl>
              <c:idx val="2"/>
              <c:layout/>
              <c:tx>
                <c:rich>
                  <a:bodyPr/>
                  <a:lstStyle/>
                  <a:p>
                    <a:r>
                      <a:rPr lang="en-US"/>
                      <a:t>31%</a:t>
                    </a:r>
                  </a:p>
                </c:rich>
              </c:tx>
              <c:dLblPos val="ctr"/>
              <c:showVal val="1"/>
            </c:dLbl>
            <c:dLbl>
              <c:idx val="3"/>
              <c:layout/>
              <c:tx>
                <c:rich>
                  <a:bodyPr/>
                  <a:lstStyle/>
                  <a:p>
                    <a:r>
                      <a:rPr lang="en-US"/>
                      <a:t>68%</a:t>
                    </a:r>
                  </a:p>
                </c:rich>
              </c:tx>
              <c:dLblPos val="ctr"/>
              <c:showVal val="1"/>
            </c:dLbl>
            <c:dLbl>
              <c:idx val="4"/>
              <c:layout/>
              <c:tx>
                <c:rich>
                  <a:bodyPr/>
                  <a:lstStyle/>
                  <a:p>
                    <a:r>
                      <a:rPr lang="en-US"/>
                      <a:t>67%</a:t>
                    </a:r>
                  </a:p>
                </c:rich>
              </c:tx>
              <c:dLblPos val="ctr"/>
              <c:showVal val="1"/>
            </c:dLbl>
            <c:dLbl>
              <c:idx val="5"/>
              <c:layout/>
              <c:tx>
                <c:rich>
                  <a:bodyPr/>
                  <a:lstStyle/>
                  <a:p>
                    <a:r>
                      <a:rPr lang="en-US"/>
                      <a:t>43%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'ELI-02'!$F$4:$F$10</c:f>
              <c:numCache>
                <c:formatCode>General</c:formatCode>
                <c:ptCount val="7"/>
                <c:pt idx="0">
                  <c:v>0</c:v>
                </c:pt>
                <c:pt idx="1">
                  <c:v>30</c:v>
                </c:pt>
                <c:pt idx="2">
                  <c:v>5050</c:v>
                </c:pt>
                <c:pt idx="3">
                  <c:v>105</c:v>
                </c:pt>
                <c:pt idx="4">
                  <c:v>11240</c:v>
                </c:pt>
                <c:pt idx="5">
                  <c:v>475</c:v>
                </c:pt>
                <c:pt idx="6">
                  <c:v>595</c:v>
                </c:pt>
              </c:numCache>
            </c:numRef>
          </c:val>
        </c:ser>
        <c:overlap val="100"/>
        <c:axId val="50650001"/>
        <c:axId val="50650002"/>
      </c:barChart>
      <c:catAx>
        <c:axId val="506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50002"/>
        <c:crosses val="autoZero"/>
        <c:auto val="1"/>
        <c:lblAlgn val="ctr"/>
        <c:lblOffset val="100"/>
      </c:catAx>
      <c:valAx>
        <c:axId val="506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6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Percent of Households in Racial / Ethnic Group</c:v>
          </c:tx>
          <c:spPr>
            <a:solidFill>
              <a:srgbClr val="1174A9"/>
            </a:solidFill>
          </c:spPr>
          <c:dLbls>
            <c:numFmt formatCode="0.0%" sourceLinked="0"/>
            <c:txPr>
              <a:bodyPr/>
              <a:lstStyle/>
              <a:p>
                <a:pPr>
                  <a:defRPr sz="1100" baseline="0">
                    <a:solidFill>
                      <a:srgbClr val="FFFFFF"/>
                    </a:solidFill>
                    <a:latin typeface="Century Gothic"/>
                  </a:defRPr>
                </a:pPr>
                <a:endParaRPr lang="en-US"/>
              </a:p>
            </c:txPr>
            <c:dLblPos val="ctr"/>
            <c:showVal val="1"/>
            <c:showLeaderLines val="1"/>
          </c:dLbls>
          <c:cat>
            <c:strRef>
              <c:f>'ELI-03'!$A$5:$A$11</c:f>
              <c:strCache>
                <c:ptCount val="7"/>
                <c:pt idx="0">
                  <c:v>Hispanic or Latinx</c:v>
                </c:pt>
                <c:pt idx="1">
                  <c:v>American Indian or Alaska Native (Hispanic and Non-Hispanic)</c:v>
                </c:pt>
                <c:pt idx="2">
                  <c:v>Other Race or Multiple Races (Hispanic and Non-Hispanic)</c:v>
                </c:pt>
                <c:pt idx="3">
                  <c:v>Asian / API (Hispanic and Non-Hispanic)</c:v>
                </c:pt>
                <c:pt idx="4">
                  <c:v>White (Hispanic and Non-Hispanic)</c:v>
                </c:pt>
                <c:pt idx="5">
                  <c:v>Black or African American (Hispanic and Non-Hispanic)</c:v>
                </c:pt>
                <c:pt idx="6">
                  <c:v>White, Non-Hispanic</c:v>
                </c:pt>
              </c:strCache>
            </c:strRef>
          </c:cat>
          <c:val>
            <c:numRef>
              <c:f>'ELI-03'!$B$5:$B$11</c:f>
              <c:numCache>
                <c:formatCode>General</c:formatCode>
                <c:ptCount val="7"/>
                <c:pt idx="0">
                  <c:v>0.1663448275862069</c:v>
                </c:pt>
                <c:pt idx="1">
                  <c:v>0.1486486486486487</c:v>
                </c:pt>
                <c:pt idx="2">
                  <c:v>0.08516221374045801</c:v>
                </c:pt>
                <c:pt idx="3">
                  <c:v>0.08216831774835663</c:v>
                </c:pt>
                <c:pt idx="4">
                  <c:v>0.0473585535608804</c:v>
                </c:pt>
                <c:pt idx="5">
                  <c:v>0.04585537918871252</c:v>
                </c:pt>
                <c:pt idx="6">
                  <c:v>0.04214876033057851</c:v>
                </c:pt>
              </c:numCache>
            </c:numRef>
          </c:val>
        </c:ser>
        <c:overlap val="100"/>
        <c:axId val="50660001"/>
        <c:axId val="50660002"/>
      </c:barChart>
      <c:catAx>
        <c:axId val="506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60002"/>
        <c:crosses val="autoZero"/>
        <c:auto val="1"/>
        <c:lblAlgn val="ctr"/>
        <c:lblOffset val="100"/>
      </c:catAx>
      <c:valAx>
        <c:axId val="506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 in Racial / Ethnic Group</a:t>
                </a:r>
              </a:p>
            </c:rich>
          </c:tx>
          <c:layout/>
        </c:title>
        <c:numFmt formatCode="0.0%" sourceLinked="0"/>
        <c:tickLblPos val="low"/>
        <c:txPr>
          <a:bodyPr/>
          <a:lstStyle/>
          <a:p>
            <a:pPr>
              <a:defRPr sz="1100" b="0" baseline="0">
                <a:solidFill>
                  <a:srgbClr val="000000"/>
                </a:solidFill>
                <a:latin typeface="Century Gothic"/>
              </a:defRPr>
            </a:pPr>
            <a:endParaRPr lang="en-US"/>
          </a:p>
        </c:txPr>
        <c:crossAx val="50660001"/>
        <c:crosses val="autoZero"/>
        <c:crossBetween val="between"/>
      </c:valAx>
    </c:plotArea>
    <c:plotVisOnly val="1"/>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Application approved but not accepted</c:v>
          </c:tx>
          <c:spPr>
            <a:solidFill>
              <a:srgbClr val="1174A9"/>
            </a:solidFill>
            <a:ln w="6350">
              <a:solidFill>
                <a:srgbClr val="FFFFFF"/>
              </a:solidFill>
            </a:ln>
          </c:spPr>
          <c:dLbls>
            <c:dLbl>
              <c:idx val="0"/>
              <c:delete val="1"/>
            </c:dLbl>
            <c:dLbl>
              <c:idx val="1"/>
              <c:delete val="1"/>
            </c:dLbl>
            <c:dLbl>
              <c:idx val="2"/>
              <c:layout/>
              <c:tx>
                <c:rich>
                  <a:bodyPr/>
                  <a:lstStyle/>
                  <a:p>
                    <a:r>
                      <a:rPr lang="en-US"/>
                      <a:t>14%</a:t>
                    </a:r>
                  </a:p>
                </c:rich>
              </c:tx>
              <c:dLblPos val="ctr"/>
              <c:showVal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'AFFH-01'!$B$4:$B$10</c:f>
              <c:numCache>
                <c:formatCode>General</c:formatCode>
                <c:ptCount val="7"/>
                <c:pt idx="0">
                  <c:v>0</c:v>
                </c:pt>
                <c:pt idx="1">
                  <c:v>0</c:v>
                </c:pt>
                <c:pt idx="2">
                  <c:v>14</c:v>
                </c:pt>
                <c:pt idx="3">
                  <c:v>2</c:v>
                </c:pt>
                <c:pt idx="4">
                  <c:v>18</c:v>
                </c:pt>
                <c:pt idx="5">
                  <c:v>1</c:v>
                </c:pt>
                <c:pt idx="6">
                  <c:v>12</c:v>
                </c:pt>
              </c:numCache>
            </c:numRef>
          </c:val>
        </c:ser>
        <c:ser>
          <c:idx val="1"/>
          <c:order val="1"/>
          <c:tx>
            <c:v>Application denied</c:v>
          </c:tx>
          <c:spPr>
            <a:solidFill>
              <a:srgbClr val="71A84F"/>
            </a:solidFill>
            <a:ln w="6350">
              <a:solidFill>
                <a:srgbClr val="FFFFFF"/>
              </a:solidFill>
            </a:ln>
          </c:spPr>
          <c:dLbls>
            <c:dLbl>
              <c:idx val="0"/>
              <c:layout/>
              <c:tx>
                <c:rich>
                  <a:bodyPr/>
                  <a:lstStyle/>
                  <a:p>
                    <a:r>
                      <a:rPr lang="en-US"/>
                      <a:t>40%</a:t>
                    </a:r>
                  </a:p>
                </c:rich>
              </c:tx>
              <c:dLblPos val="ctr"/>
              <c:showVal val="1"/>
            </c:dLbl>
            <c:dLbl>
              <c:idx val="1"/>
              <c:layout/>
              <c:tx>
                <c:rich>
                  <a:bodyPr/>
                  <a:lstStyle/>
                  <a:p>
                    <a:r>
                      <a:rPr lang="en-US"/>
                      <a:t>14%</a:t>
                    </a:r>
                  </a:p>
                </c:rich>
              </c:tx>
              <c:dLblPos val="ctr"/>
              <c:showVal val="1"/>
            </c:dLbl>
            <c:dLbl>
              <c:idx val="2"/>
              <c:layout/>
              <c:tx>
                <c:rich>
                  <a:bodyPr/>
                  <a:lstStyle/>
                  <a:p>
                    <a:r>
                      <a:rPr lang="en-US"/>
                      <a:t>14%</a:t>
                    </a:r>
                  </a:p>
                </c:rich>
              </c:tx>
              <c:dLblPos val="ctr"/>
              <c:showVal val="1"/>
            </c:dLbl>
            <c:dLbl>
              <c:idx val="3"/>
              <c:layout/>
              <c:tx>
                <c:rich>
                  <a:bodyPr/>
                  <a:lstStyle/>
                  <a:p>
                    <a:r>
                      <a:rPr lang="en-US"/>
                      <a:t>13%</a:t>
                    </a:r>
                  </a:p>
                </c:rich>
              </c:tx>
              <c:dLblPos val="ctr"/>
              <c:showVal val="1"/>
            </c:dLbl>
            <c:dLbl>
              <c:idx val="4"/>
              <c:layout/>
              <c:tx>
                <c:rich>
                  <a:bodyPr/>
                  <a:lstStyle/>
                  <a:p>
                    <a:r>
                      <a:rPr lang="en-US"/>
                      <a:t>19%</a:t>
                    </a:r>
                  </a:p>
                </c:rich>
              </c:tx>
              <c:dLblPos val="ctr"/>
              <c:showVal val="1"/>
            </c:dLbl>
            <c:dLbl>
              <c:idx val="5"/>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'AFFH-01'!$C$4:$C$10</c:f>
              <c:numCache>
                <c:formatCode>General</c:formatCode>
                <c:ptCount val="7"/>
                <c:pt idx="0">
                  <c:v>0</c:v>
                </c:pt>
                <c:pt idx="1">
                  <c:v>2</c:v>
                </c:pt>
                <c:pt idx="2">
                  <c:v>134</c:v>
                </c:pt>
                <c:pt idx="3">
                  <c:v>2</c:v>
                </c:pt>
                <c:pt idx="4">
                  <c:v>101</c:v>
                </c:pt>
                <c:pt idx="5">
                  <c:v>8</c:v>
                </c:pt>
                <c:pt idx="6">
                  <c:v>63</c:v>
                </c:pt>
              </c:numCache>
            </c:numRef>
          </c:val>
        </c:ser>
        <c:ser>
          <c:idx val="2"/>
          <c:order val="2"/>
          <c:tx>
            <c:v>Application withdrawn by applicant</c:v>
          </c:tx>
          <c:spPr>
            <a:solidFill>
              <a:srgbClr val="009192"/>
            </a:solidFill>
            <a:ln w="6350">
              <a:solidFill>
                <a:srgbClr val="FFFFFF"/>
              </a:solidFill>
            </a:ln>
          </c:spPr>
          <c:dLbls>
            <c:dLbl>
              <c:idx val="0"/>
              <c:layout/>
              <c:tx>
                <c:rich>
                  <a:bodyPr/>
                  <a:lstStyle/>
                  <a:p>
                    <a:r>
                      <a:rPr lang="en-US"/>
                      <a:t>20%</a:t>
                    </a:r>
                  </a:p>
                </c:rich>
              </c:tx>
              <c:dLblPos val="ctr"/>
              <c:showVal val="1"/>
            </c:dLbl>
            <c:dLbl>
              <c:idx val="1"/>
              <c:layout/>
              <c:tx>
                <c:rich>
                  <a:bodyPr/>
                  <a:lstStyle/>
                  <a:p>
                    <a:r>
                      <a:rPr lang="en-US"/>
                      <a:t>13%</a:t>
                    </a:r>
                  </a:p>
                </c:rich>
              </c:tx>
              <c:dLblPos val="ctr"/>
              <c:showVal val="1"/>
            </c:dLbl>
            <c:dLbl>
              <c:idx val="2"/>
              <c:layout/>
              <c:tx>
                <c:rich>
                  <a:bodyPr/>
                  <a:lstStyle/>
                  <a:p>
                    <a:r>
                      <a:rPr lang="en-US"/>
                      <a:t>7%</a:t>
                    </a:r>
                  </a:p>
                </c:rich>
              </c:tx>
              <c:dLblPos val="ctr"/>
              <c:showVal val="1"/>
            </c:dLbl>
            <c:dLbl>
              <c:idx val="3"/>
              <c:layout/>
              <c:tx>
                <c:rich>
                  <a:bodyPr/>
                  <a:lstStyle/>
                  <a:p>
                    <a:r>
                      <a:rPr lang="en-US"/>
                      <a:t>14%</a:t>
                    </a:r>
                  </a:p>
                </c:rich>
              </c:tx>
              <c:dLblPos val="ctr"/>
              <c:showVal val="1"/>
            </c:dLbl>
            <c:dLbl>
              <c:idx val="4"/>
              <c:layout/>
              <c:tx>
                <c:rich>
                  <a:bodyPr/>
                  <a:lstStyle/>
                  <a:p>
                    <a:r>
                      <a:rPr lang="en-US"/>
                      <a:t>16%</a:t>
                    </a:r>
                  </a:p>
                </c:rich>
              </c:tx>
              <c:dLblPos val="ctr"/>
              <c:showVal val="1"/>
            </c:dLbl>
            <c:dLbl>
              <c:idx val="5"/>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'AFFH-01'!$D$4:$D$10</c:f>
              <c:numCache>
                <c:formatCode>General</c:formatCode>
                <c:ptCount val="7"/>
                <c:pt idx="0">
                  <c:v>0</c:v>
                </c:pt>
                <c:pt idx="1">
                  <c:v>1</c:v>
                </c:pt>
                <c:pt idx="2">
                  <c:v>120</c:v>
                </c:pt>
                <c:pt idx="3">
                  <c:v>1</c:v>
                </c:pt>
                <c:pt idx="4">
                  <c:v>104</c:v>
                </c:pt>
                <c:pt idx="5">
                  <c:v>7</c:v>
                </c:pt>
                <c:pt idx="6">
                  <c:v>82</c:v>
                </c:pt>
              </c:numCache>
            </c:numRef>
          </c:val>
        </c:ser>
        <c:ser>
          <c:idx val="3"/>
          <c:order val="3"/>
          <c:tx>
            <c:v>File closed for incompleteness</c:v>
          </c:tx>
          <c:spPr>
            <a:solidFill>
              <a:srgbClr val="FEB446"/>
            </a:solidFill>
            <a:ln w="6350">
              <a:solidFill>
                <a:srgbClr val="FFFFFF"/>
              </a:solidFill>
            </a:ln>
          </c:spPr>
          <c:dLbls>
            <c:dLbl>
              <c:idx val="0"/>
              <c:delete val="1"/>
            </c:dLbl>
            <c:dLbl>
              <c:idx val="1"/>
              <c:delete val="1"/>
            </c:dLbl>
            <c:dLbl>
              <c:idx val="2"/>
              <c:delete val="1"/>
            </c:dLbl>
            <c:dLbl>
              <c:idx val="3"/>
              <c:delete val="1"/>
            </c:dLbl>
            <c:dLbl>
              <c:idx val="4"/>
              <c:delete val="1"/>
            </c:dLbl>
            <c:dLbl>
              <c:idx val="5"/>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'AFFH-01'!$E$4:$E$10</c:f>
              <c:numCache>
                <c:formatCode>General</c:formatCode>
                <c:ptCount val="7"/>
                <c:pt idx="0">
                  <c:v>0</c:v>
                </c:pt>
                <c:pt idx="1">
                  <c:v>0</c:v>
                </c:pt>
                <c:pt idx="2">
                  <c:v>44</c:v>
                </c:pt>
                <c:pt idx="3">
                  <c:v>0</c:v>
                </c:pt>
                <c:pt idx="4">
                  <c:v>37</c:v>
                </c:pt>
                <c:pt idx="5">
                  <c:v>2</c:v>
                </c:pt>
                <c:pt idx="6">
                  <c:v>26</c:v>
                </c:pt>
              </c:numCache>
            </c:numRef>
          </c:val>
        </c:ser>
        <c:ser>
          <c:idx val="4"/>
          <c:order val="4"/>
          <c:tx>
            <c:v>Loan originated</c:v>
          </c:tx>
          <c:spPr>
            <a:solidFill>
              <a:srgbClr val="062F87"/>
            </a:solidFill>
            <a:ln w="6350">
              <a:solidFill>
                <a:srgbClr val="FFFFFF"/>
              </a:solidFill>
            </a:ln>
          </c:spPr>
          <c:dLbls>
            <c:dLbl>
              <c:idx val="0"/>
              <c:layout/>
              <c:tx>
                <c:rich>
                  <a:bodyPr/>
                  <a:lstStyle/>
                  <a:p>
                    <a:r>
                      <a:rPr lang="en-US"/>
                      <a:t>40%</a:t>
                    </a:r>
                  </a:p>
                </c:rich>
              </c:tx>
              <c:dLblPos val="ctr"/>
              <c:showVal val="1"/>
            </c:dLbl>
            <c:dLbl>
              <c:idx val="1"/>
              <c:layout/>
              <c:tx>
                <c:rich>
                  <a:bodyPr/>
                  <a:lstStyle/>
                  <a:p>
                    <a:r>
                      <a:rPr lang="en-US"/>
                      <a:t>67%</a:t>
                    </a:r>
                  </a:p>
                </c:rich>
              </c:tx>
              <c:dLblPos val="ctr"/>
              <c:showVal val="1"/>
            </c:dLbl>
            <c:dLbl>
              <c:idx val="2"/>
              <c:layout/>
              <c:tx>
                <c:rich>
                  <a:bodyPr/>
                  <a:lstStyle/>
                  <a:p>
                    <a:r>
                      <a:rPr lang="en-US"/>
                      <a:t>64%</a:t>
                    </a:r>
                  </a:p>
                </c:rich>
              </c:tx>
              <c:dLblPos val="ctr"/>
              <c:showVal val="1"/>
            </c:dLbl>
            <c:dLbl>
              <c:idx val="3"/>
              <c:layout/>
              <c:tx>
                <c:rich>
                  <a:bodyPr/>
                  <a:lstStyle/>
                  <a:p>
                    <a:r>
                      <a:rPr lang="en-US"/>
                      <a:t>66%</a:t>
                    </a:r>
                  </a:p>
                </c:rich>
              </c:tx>
              <c:dLblPos val="ctr"/>
              <c:showVal val="1"/>
            </c:dLbl>
            <c:dLbl>
              <c:idx val="4"/>
              <c:layout/>
              <c:tx>
                <c:rich>
                  <a:bodyPr/>
                  <a:lstStyle/>
                  <a:p>
                    <a:r>
                      <a:rPr lang="en-US"/>
                      <a:t>58%</a:t>
                    </a:r>
                  </a:p>
                </c:rich>
              </c:tx>
              <c:dLblPos val="ctr"/>
              <c:showVal val="1"/>
            </c:dLbl>
            <c:dLbl>
              <c:idx val="5"/>
              <c:layout/>
              <c:tx>
                <c:rich>
                  <a:bodyPr/>
                  <a:lstStyle/>
                  <a:p>
                    <a:r>
                      <a:rPr lang="en-US"/>
                      <a:t>63%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'AFFH-01'!$F$4:$F$10</c:f>
              <c:numCache>
                <c:formatCode>General</c:formatCode>
                <c:ptCount val="7"/>
                <c:pt idx="0">
                  <c:v>0</c:v>
                </c:pt>
                <c:pt idx="1">
                  <c:v>2</c:v>
                </c:pt>
                <c:pt idx="2">
                  <c:v>639</c:v>
                </c:pt>
                <c:pt idx="3">
                  <c:v>9</c:v>
                </c:pt>
                <c:pt idx="4">
                  <c:v>503</c:v>
                </c:pt>
                <c:pt idx="5">
                  <c:v>25</c:v>
                </c:pt>
                <c:pt idx="6">
                  <c:v>316</c:v>
                </c:pt>
              </c:numCache>
            </c:numRef>
          </c:val>
        </c:ser>
        <c:overlap val="100"/>
        <c:axId val="50670001"/>
        <c:axId val="50670002"/>
      </c:barChart>
      <c:catAx>
        <c:axId val="506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70002"/>
        <c:crosses val="autoZero"/>
        <c:auto val="1"/>
        <c:lblAlgn val="ctr"/>
        <c:lblOffset val="100"/>
      </c:catAx>
      <c:valAx>
        <c:axId val="506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Loan Applications</a:t>
                </a:r>
              </a:p>
            </c:rich>
          </c:tx>
          <c:layout/>
        </c:title>
        <c:numFmt formatCode="0%" sourceLinked="1"/>
        <c:tickLblPos val="low"/>
        <c:txPr>
          <a:bodyPr/>
          <a:lstStyle/>
          <a:p>
            <a:pPr>
              <a:defRPr sz="1100" b="0" baseline="0">
                <a:solidFill>
                  <a:srgbClr val="000000"/>
                </a:solidFill>
                <a:latin typeface="Century Gothic"/>
              </a:defRPr>
            </a:pPr>
            <a:endParaRPr lang="en-US"/>
          </a:p>
        </c:txPr>
        <c:crossAx val="506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'AFFH-02'!$B$4:$B$7</c:f>
              <c:numCache>
                <c:formatCode>General</c:formatCode>
                <c:ptCount val="4"/>
                <c:pt idx="0">
                  <c:v>0</c:v>
                </c:pt>
                <c:pt idx="1">
                  <c:v>0</c:v>
                </c:pt>
                <c:pt idx="2">
                  <c:v>0</c:v>
                </c:pt>
                <c:pt idx="3">
                  <c:v>110</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33%</a:t>
                    </a:r>
                  </a:p>
                </c:rich>
              </c:tx>
              <c:dLblPos val="ctr"/>
              <c:showVal val="1"/>
            </c:dLbl>
            <c:dLbl>
              <c:idx val="1"/>
              <c:delete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'AFFH-02'!$C$4:$C$7</c:f>
              <c:numCache>
                <c:formatCode>General</c:formatCode>
                <c:ptCount val="4"/>
                <c:pt idx="0">
                  <c:v>0</c:v>
                </c:pt>
                <c:pt idx="1">
                  <c:v>1</c:v>
                </c:pt>
                <c:pt idx="2">
                  <c:v>0</c:v>
                </c:pt>
                <c:pt idx="3">
                  <c:v>21457</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'AFFH-02'!$D$4:$D$7</c:f>
              <c:numCache>
                <c:formatCode>General</c:formatCode>
                <c:ptCount val="4"/>
                <c:pt idx="0">
                  <c:v>0</c:v>
                </c:pt>
                <c:pt idx="1">
                  <c:v>0</c:v>
                </c:pt>
                <c:pt idx="2">
                  <c:v>0</c:v>
                </c:pt>
                <c:pt idx="3">
                  <c:v>1194</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33%</a:t>
                    </a:r>
                  </a:p>
                </c:rich>
              </c:tx>
              <c:dLblPos val="ctr"/>
              <c:showVal val="1"/>
            </c:dLbl>
            <c:dLbl>
              <c:idx val="1"/>
              <c:delete val="1"/>
            </c:dLbl>
            <c:dLbl>
              <c:idx val="2"/>
              <c:layout/>
              <c:tx>
                <c:rich>
                  <a:bodyPr/>
                  <a:lstStyle/>
                  <a:p>
                    <a:r>
                      <a:rPr lang="en-US"/>
                      <a:t>55%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'AFFH-02'!$E$4:$E$7</c:f>
              <c:numCache>
                <c:formatCode>General</c:formatCode>
                <c:ptCount val="4"/>
                <c:pt idx="0">
                  <c:v>0</c:v>
                </c:pt>
                <c:pt idx="1">
                  <c:v>1</c:v>
                </c:pt>
                <c:pt idx="2">
                  <c:v>0</c:v>
                </c:pt>
                <c:pt idx="3">
                  <c:v>36696</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'AFFH-02'!$F$4:$F$7</c:f>
              <c:numCache>
                <c:formatCode>General</c:formatCode>
                <c:ptCount val="4"/>
                <c:pt idx="0">
                  <c:v>0</c:v>
                </c:pt>
                <c:pt idx="1">
                  <c:v>0</c:v>
                </c:pt>
                <c:pt idx="2">
                  <c:v>0</c:v>
                </c:pt>
                <c:pt idx="3">
                  <c:v>3461</c:v>
                </c:pt>
              </c:numCache>
            </c:numRef>
          </c:val>
        </c:ser>
        <c:ser>
          <c:idx val="5"/>
          <c:order val="5"/>
          <c:tx>
            <c:v>Hispanic or Latinx</c:v>
          </c:tx>
          <c:spPr>
            <a:solidFill>
              <a:srgbClr val="00773F"/>
            </a:solidFill>
            <a:ln w="6350">
              <a:solidFill>
                <a:srgbClr val="FFFFFF"/>
              </a:solidFill>
            </a:ln>
          </c:spPr>
          <c:dLbls>
            <c:dLbl>
              <c:idx val="0"/>
              <c:layout/>
              <c:tx>
                <c:rich>
                  <a:bodyPr/>
                  <a:lstStyle/>
                  <a:p>
                    <a:r>
                      <a:rPr lang="en-US"/>
                      <a:t>33%</a:t>
                    </a:r>
                  </a:p>
                </c:rich>
              </c:tx>
              <c:dLblPos val="ctr"/>
              <c:showVal val="1"/>
            </c:dLbl>
            <c:dLbl>
              <c:idx val="1"/>
              <c:delete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'AFFH-02'!$G$4:$G$7</c:f>
              <c:numCache>
                <c:formatCode>General</c:formatCode>
                <c:ptCount val="4"/>
                <c:pt idx="0">
                  <c:v>0</c:v>
                </c:pt>
                <c:pt idx="1">
                  <c:v>1</c:v>
                </c:pt>
                <c:pt idx="2">
                  <c:v>0</c:v>
                </c:pt>
                <c:pt idx="3">
                  <c:v>3878</c:v>
                </c:pt>
              </c:numCache>
            </c:numRef>
          </c:val>
        </c:ser>
        <c:overlap val="100"/>
        <c:axId val="50680001"/>
        <c:axId val="50680002"/>
      </c:barChart>
      <c:catAx>
        <c:axId val="506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80002"/>
        <c:crosses val="autoZero"/>
        <c:auto val="1"/>
        <c:lblAlgn val="ctr"/>
        <c:lblOffset val="100"/>
      </c:catAx>
      <c:valAx>
        <c:axId val="506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6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Population 5 Years and Over Who Speak English "Not well" or "Not at all"</c:v>
          </c:tx>
          <c:spPr>
            <a:solidFill>
              <a:srgbClr val="1174A9"/>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9%</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Palo Alto</c:v>
                </c:pt>
                <c:pt idx="2">
                  <c:v>Santa Clara County</c:v>
                </c:pt>
                <c:pt idx="3">
                  <c:v>Bay Area</c:v>
                </c:pt>
              </c:strCache>
            </c:strRef>
          </c:cat>
          <c:val>
            <c:numRef>
              <c:f>'AFFH-03'!$B$4:$B$7</c:f>
              <c:numCache>
                <c:formatCode>General</c:formatCode>
                <c:ptCount val="4"/>
                <c:pt idx="0">
                  <c:v>0</c:v>
                </c:pt>
                <c:pt idx="1">
                  <c:v>2578</c:v>
                </c:pt>
                <c:pt idx="2">
                  <c:v>159929</c:v>
                </c:pt>
                <c:pt idx="3">
                  <c:v>567528</c:v>
                </c:pt>
              </c:numCache>
            </c:numRef>
          </c:val>
        </c:ser>
        <c:ser>
          <c:idx val="1"/>
          <c:order val="1"/>
          <c:tx>
            <c:v>Population 5 Years and Over Who Speak English "Well" or "Very well"</c:v>
          </c:tx>
          <c:spPr>
            <a:solidFill>
              <a:srgbClr val="71A84F"/>
            </a:solidFill>
            <a:ln w="6350">
              <a:solidFill>
                <a:srgbClr val="FFFFFF"/>
              </a:solidFill>
            </a:ln>
          </c:spPr>
          <c:dLbls>
            <c:dLbl>
              <c:idx val="0"/>
              <c:layout/>
              <c:tx>
                <c:rich>
                  <a:bodyPr/>
                  <a:lstStyle/>
                  <a:p>
                    <a:r>
                      <a:rPr lang="en-US"/>
                      <a:t>96%</a:t>
                    </a:r>
                  </a:p>
                </c:rich>
              </c:tx>
              <c:dLblPos val="ctr"/>
              <c:showVal val="1"/>
            </c:dLbl>
            <c:dLbl>
              <c:idx val="1"/>
              <c:layout/>
              <c:tx>
                <c:rich>
                  <a:bodyPr/>
                  <a:lstStyle/>
                  <a:p>
                    <a:r>
                      <a:rPr lang="en-US"/>
                      <a:t>91%</a:t>
                    </a:r>
                  </a:p>
                </c:rich>
              </c:tx>
              <c:dLblPos val="ctr"/>
              <c:showVal val="1"/>
            </c:dLbl>
            <c:dLbl>
              <c:idx val="2"/>
              <c:layout/>
              <c:tx>
                <c:rich>
                  <a:bodyPr/>
                  <a:lstStyle/>
                  <a:p>
                    <a:r>
                      <a:rPr lang="en-US"/>
                      <a:t>92%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Palo Alto</c:v>
                </c:pt>
                <c:pt idx="2">
                  <c:v>Santa Clara County</c:v>
                </c:pt>
                <c:pt idx="3">
                  <c:v>Bay Area</c:v>
                </c:pt>
              </c:strCache>
            </c:strRef>
          </c:cat>
          <c:val>
            <c:numRef>
              <c:f>'AFFH-03'!$C$4:$C$7</c:f>
              <c:numCache>
                <c:formatCode>General</c:formatCode>
                <c:ptCount val="4"/>
                <c:pt idx="0">
                  <c:v>0</c:v>
                </c:pt>
                <c:pt idx="1">
                  <c:v>60658</c:v>
                </c:pt>
                <c:pt idx="2">
                  <c:v>1651033</c:v>
                </c:pt>
                <c:pt idx="3">
                  <c:v>6709064</c:v>
                </c:pt>
              </c:numCache>
            </c:numRef>
          </c:val>
        </c:ser>
        <c:overlap val="100"/>
        <c:axId val="50690001"/>
        <c:axId val="50690002"/>
      </c:barChart>
      <c:catAx>
        <c:axId val="506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90002"/>
        <c:crosses val="autoZero"/>
        <c:auto val="1"/>
        <c:lblAlgn val="ctr"/>
        <c:lblOffset val="100"/>
      </c:catAx>
      <c:valAx>
        <c:axId val="506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5 and over</a:t>
                </a:r>
              </a:p>
            </c:rich>
          </c:tx>
          <c:layout/>
        </c:title>
        <c:numFmt formatCode="0.0%" sourceLinked="0"/>
        <c:tickLblPos val="low"/>
        <c:txPr>
          <a:bodyPr/>
          <a:lstStyle/>
          <a:p>
            <a:pPr>
              <a:defRPr sz="1100" b="0" baseline="0">
                <a:solidFill>
                  <a:srgbClr val="000000"/>
                </a:solidFill>
                <a:latin typeface="Century Gothic"/>
              </a:defRPr>
            </a:pPr>
            <a:endParaRPr lang="en-US"/>
          </a:p>
        </c:txPr>
        <c:crossAx val="506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Management, Business, Science, And Arts Occupations</c:v>
          </c:tx>
          <c:spPr>
            <a:solidFill>
              <a:srgbClr val="1174A9"/>
            </a:solidFill>
            <a:ln w="6350">
              <a:solidFill>
                <a:srgbClr val="FFFFFF"/>
              </a:solidFill>
            </a:ln>
          </c:spPr>
          <c:dLbls>
            <c:dLbl>
              <c:idx val="0"/>
              <c:layout/>
              <c:tx>
                <c:rich>
                  <a:bodyPr/>
                  <a:lstStyle/>
                  <a:p>
                    <a:r>
                      <a:rPr lang="en-US"/>
                      <a:t>79%</a:t>
                    </a:r>
                  </a:p>
                </c:rich>
              </c:tx>
              <c:dLblPos val="ctr"/>
              <c:showVal val="1"/>
            </c:dLbl>
            <c:dLbl>
              <c:idx val="1"/>
              <c:layout/>
              <c:tx>
                <c:rich>
                  <a:bodyPr/>
                  <a:lstStyle/>
                  <a:p>
                    <a:r>
                      <a:rPr lang="en-US"/>
                      <a:t>54%</a:t>
                    </a:r>
                  </a:p>
                </c:rich>
              </c:tx>
              <c:dLblPos val="ctr"/>
              <c:showVal val="1"/>
            </c:dLbl>
            <c:dLbl>
              <c:idx val="2"/>
              <c:layout/>
              <c:tx>
                <c:rich>
                  <a:bodyPr/>
                  <a:lstStyle/>
                  <a:p>
                    <a:r>
                      <a:rPr lang="en-US"/>
                      <a:t>50%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Palo Alto</c:v>
                </c:pt>
                <c:pt idx="2">
                  <c:v>Santa Clara County</c:v>
                </c:pt>
                <c:pt idx="3">
                  <c:v>Bay Area</c:v>
                </c:pt>
              </c:strCache>
            </c:strRef>
          </c:cat>
          <c:val>
            <c:numRef>
              <c:f>'POPEMP-07'!$B$4:$B$7</c:f>
              <c:numCache>
                <c:formatCode>General</c:formatCode>
                <c:ptCount val="4"/>
                <c:pt idx="0">
                  <c:v>0</c:v>
                </c:pt>
                <c:pt idx="1">
                  <c:v>25311</c:v>
                </c:pt>
                <c:pt idx="2">
                  <c:v>541804</c:v>
                </c:pt>
                <c:pt idx="3">
                  <c:v>1993583</c:v>
                </c:pt>
              </c:numCache>
            </c:numRef>
          </c:val>
        </c:ser>
        <c:ser>
          <c:idx val="1"/>
          <c:order val="1"/>
          <c:tx>
            <c:v>Natural Resources, Construction, And Maintenance Occupations</c:v>
          </c:tx>
          <c:spPr>
            <a:solidFill>
              <a:srgbClr val="71A84F"/>
            </a:solidFill>
            <a:ln w="6350">
              <a:solidFill>
                <a:srgbClr val="FFFFFF"/>
              </a:solidFill>
            </a:ln>
          </c:spPr>
          <c:dLbls>
            <c:dLbl>
              <c:idx val="0"/>
              <c:delete val="1"/>
            </c:dLbl>
            <c:dLbl>
              <c:idx val="1"/>
              <c:layout/>
              <c:tx>
                <c:rich>
                  <a:bodyPr/>
                  <a:lstStyle/>
                  <a:p>
                    <a:r>
                      <a:rPr lang="en-US"/>
                      <a:t>6%</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Palo Alto</c:v>
                </c:pt>
                <c:pt idx="2">
                  <c:v>Santa Clara County</c:v>
                </c:pt>
                <c:pt idx="3">
                  <c:v>Bay Area</c:v>
                </c:pt>
              </c:strCache>
            </c:strRef>
          </c:cat>
          <c:val>
            <c:numRef>
              <c:f>'POPEMP-07'!$C$4:$C$7</c:f>
              <c:numCache>
                <c:formatCode>General</c:formatCode>
                <c:ptCount val="4"/>
                <c:pt idx="0">
                  <c:v>0</c:v>
                </c:pt>
                <c:pt idx="1">
                  <c:v>364</c:v>
                </c:pt>
                <c:pt idx="2">
                  <c:v>60138</c:v>
                </c:pt>
                <c:pt idx="3">
                  <c:v>261724</c:v>
                </c:pt>
              </c:numCache>
            </c:numRef>
          </c:val>
        </c:ser>
        <c:ser>
          <c:idx val="2"/>
          <c:order val="2"/>
          <c:tx>
            <c:v>Production, Transportation, And Material Moving Occupations</c:v>
          </c:tx>
          <c:spPr>
            <a:solidFill>
              <a:srgbClr val="009192"/>
            </a:solidFill>
            <a:ln w="6350">
              <a:solidFill>
                <a:srgbClr val="FFFFFF"/>
              </a:solidFill>
            </a:ln>
          </c:spPr>
          <c:dLbls>
            <c:dLbl>
              <c:idx val="0"/>
              <c:delete val="1"/>
            </c:dLbl>
            <c:dLbl>
              <c:idx val="1"/>
              <c:layout/>
              <c:tx>
                <c:rich>
                  <a:bodyPr/>
                  <a:lstStyle/>
                  <a:p>
                    <a:r>
                      <a:rPr lang="en-US"/>
                      <a:t>8%</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Palo Alto</c:v>
                </c:pt>
                <c:pt idx="2">
                  <c:v>Santa Clara County</c:v>
                </c:pt>
                <c:pt idx="3">
                  <c:v>Bay Area</c:v>
                </c:pt>
              </c:strCache>
            </c:strRef>
          </c:cat>
          <c:val>
            <c:numRef>
              <c:f>'POPEMP-07'!$D$4:$D$7</c:f>
              <c:numCache>
                <c:formatCode>General</c:formatCode>
                <c:ptCount val="4"/>
                <c:pt idx="0">
                  <c:v>0</c:v>
                </c:pt>
                <c:pt idx="1">
                  <c:v>698</c:v>
                </c:pt>
                <c:pt idx="2">
                  <c:v>82218</c:v>
                </c:pt>
                <c:pt idx="3">
                  <c:v>351745</c:v>
                </c:pt>
              </c:numCache>
            </c:numRef>
          </c:val>
        </c:ser>
        <c:ser>
          <c:idx val="3"/>
          <c:order val="3"/>
          <c:tx>
            <c:v>Sales And Office Occupations</c:v>
          </c:tx>
          <c:spPr>
            <a:solidFill>
              <a:srgbClr val="FEB446"/>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17%</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Palo Alto</c:v>
                </c:pt>
                <c:pt idx="2">
                  <c:v>Santa Clara County</c:v>
                </c:pt>
                <c:pt idx="3">
                  <c:v>Bay Area</c:v>
                </c:pt>
              </c:strCache>
            </c:strRef>
          </c:cat>
          <c:val>
            <c:numRef>
              <c:f>'POPEMP-07'!$E$4:$E$7</c:f>
              <c:numCache>
                <c:formatCode>General</c:formatCode>
                <c:ptCount val="4"/>
                <c:pt idx="0">
                  <c:v>0</c:v>
                </c:pt>
                <c:pt idx="1">
                  <c:v>3544</c:v>
                </c:pt>
                <c:pt idx="2">
                  <c:v>167933</c:v>
                </c:pt>
                <c:pt idx="3">
                  <c:v>759735</c:v>
                </c:pt>
              </c:numCache>
            </c:numRef>
          </c:val>
        </c:ser>
        <c:ser>
          <c:idx val="4"/>
          <c:order val="4"/>
          <c:tx>
            <c:v>Service Occupations</c:v>
          </c:tx>
          <c:spPr>
            <a:solidFill>
              <a:srgbClr val="062F87"/>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15%</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Palo Alto</c:v>
                </c:pt>
                <c:pt idx="2">
                  <c:v>Santa Clara County</c:v>
                </c:pt>
                <c:pt idx="3">
                  <c:v>Bay Area</c:v>
                </c:pt>
              </c:strCache>
            </c:strRef>
          </c:cat>
          <c:val>
            <c:numRef>
              <c:f>'POPEMP-07'!$F$4:$F$7</c:f>
              <c:numCache>
                <c:formatCode>General</c:formatCode>
                <c:ptCount val="4"/>
                <c:pt idx="0">
                  <c:v>0</c:v>
                </c:pt>
                <c:pt idx="1">
                  <c:v>2065</c:v>
                </c:pt>
                <c:pt idx="2">
                  <c:v>147001</c:v>
                </c:pt>
                <c:pt idx="3">
                  <c:v>657310</c:v>
                </c:pt>
              </c:numCache>
            </c:numRef>
          </c:val>
        </c:ser>
        <c:overlap val="100"/>
        <c:axId val="50070001"/>
        <c:axId val="50070002"/>
      </c:barChart>
      <c:catAx>
        <c:axId val="500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70002"/>
        <c:crosses val="autoZero"/>
        <c:auto val="1"/>
        <c:lblAlgn val="ctr"/>
        <c:lblOffset val="100"/>
      </c:catAx>
      <c:valAx>
        <c:axId val="500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Palo Alto</c:v>
                </c:pt>
                <c:pt idx="2">
                  <c:v>Santa Clara County</c:v>
                </c:pt>
                <c:pt idx="3">
                  <c:v>Bay Area</c:v>
                </c:pt>
              </c:strCache>
            </c:strRef>
          </c:cat>
          <c:val>
            <c:numRef>
              <c:f>'POPEMP-08'!$B$4:$B$7</c:f>
              <c:numCache>
                <c:formatCode>General</c:formatCode>
                <c:ptCount val="4"/>
                <c:pt idx="0">
                  <c:v>0</c:v>
                </c:pt>
                <c:pt idx="1">
                  <c:v>247</c:v>
                </c:pt>
                <c:pt idx="2">
                  <c:v>11867</c:v>
                </c:pt>
                <c:pt idx="3">
                  <c:v>70204</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Palo Alto</c:v>
                </c:pt>
                <c:pt idx="2">
                  <c:v>Santa Clara County</c:v>
                </c:pt>
                <c:pt idx="3">
                  <c:v>Bay Area</c:v>
                </c:pt>
              </c:strCache>
            </c:strRef>
          </c:cat>
          <c:val>
            <c:numRef>
              <c:f>'POPEMP-08'!$C$4:$C$7</c:f>
              <c:numCache>
                <c:formatCode>General</c:formatCode>
                <c:ptCount val="4"/>
                <c:pt idx="0">
                  <c:v>0</c:v>
                </c:pt>
                <c:pt idx="1">
                  <c:v>1802</c:v>
                </c:pt>
                <c:pt idx="2">
                  <c:v>80420</c:v>
                </c:pt>
                <c:pt idx="3">
                  <c:v>397576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66%</a:t>
                    </a:r>
                  </a:p>
                </c:rich>
              </c:tx>
              <c:dLblPos val="ctr"/>
              <c:showVal val="1"/>
            </c:dLbl>
            <c:dLbl>
              <c:idx val="1"/>
              <c:layout/>
              <c:tx>
                <c:rich>
                  <a:bodyPr/>
                  <a:lstStyle/>
                  <a:p>
                    <a:r>
                      <a:rPr lang="en-US"/>
                      <a:t>75%</a:t>
                    </a:r>
                  </a:p>
                </c:rich>
              </c:tx>
              <c:dLblPos val="ctr"/>
              <c:showVal val="1"/>
            </c:dLbl>
            <c:dLbl>
              <c:idx val="2"/>
              <c:layout/>
              <c:tx>
                <c:rich>
                  <a:bodyPr/>
                  <a:lstStyle/>
                  <a:p>
                    <a:r>
                      <a:rPr lang="en-US"/>
                      <a:t>69%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Palo Alto</c:v>
                </c:pt>
                <c:pt idx="2">
                  <c:v>Santa Clara County</c:v>
                </c:pt>
                <c:pt idx="3">
                  <c:v>Bay Area</c:v>
                </c:pt>
              </c:strCache>
            </c:strRef>
          </c:cat>
          <c:val>
            <c:numRef>
              <c:f>'POPEMP-08'!$D$4:$D$7</c:f>
              <c:numCache>
                <c:formatCode>General</c:formatCode>
                <c:ptCount val="4"/>
                <c:pt idx="0">
                  <c:v>0</c:v>
                </c:pt>
                <c:pt idx="1">
                  <c:v>20612</c:v>
                </c:pt>
                <c:pt idx="2">
                  <c:v>728062</c:v>
                </c:pt>
                <c:pt idx="3">
                  <c:v>2673978</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7%</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Palo Alto</c:v>
                </c:pt>
                <c:pt idx="2">
                  <c:v>Santa Clara County</c:v>
                </c:pt>
                <c:pt idx="3">
                  <c:v>Bay Area</c:v>
                </c:pt>
              </c:strCache>
            </c:strRef>
          </c:cat>
          <c:val>
            <c:numRef>
              <c:f>'POPEMP-08'!$E$4:$E$7</c:f>
              <c:numCache>
                <c:formatCode>General</c:formatCode>
                <c:ptCount val="4"/>
                <c:pt idx="0">
                  <c:v>0</c:v>
                </c:pt>
                <c:pt idx="1">
                  <c:v>4688</c:v>
                </c:pt>
                <c:pt idx="2">
                  <c:v>65305</c:v>
                </c:pt>
                <c:pt idx="3">
                  <c:v>304141</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8%</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Palo Alto</c:v>
                </c:pt>
                <c:pt idx="2">
                  <c:v>Santa Clara County</c:v>
                </c:pt>
                <c:pt idx="3">
                  <c:v>Bay Area</c:v>
                </c:pt>
              </c:strCache>
            </c:strRef>
          </c:cat>
          <c:val>
            <c:numRef>
              <c:f>'POPEMP-08'!$F$4:$F$7</c:f>
              <c:numCache>
                <c:formatCode>General</c:formatCode>
                <c:ptCount val="4"/>
                <c:pt idx="0">
                  <c:v>0</c:v>
                </c:pt>
                <c:pt idx="1">
                  <c:v>3912</c:v>
                </c:pt>
                <c:pt idx="2">
                  <c:v>79887</c:v>
                </c:pt>
                <c:pt idx="3">
                  <c:v>412267</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Palo Alto</c:v>
                </c:pt>
                <c:pt idx="2">
                  <c:v>Santa Clara County</c:v>
                </c:pt>
                <c:pt idx="3">
                  <c:v>Bay Area</c:v>
                </c:pt>
              </c:strCache>
            </c:strRef>
          </c:cat>
          <c:val>
            <c:numRef>
              <c:f>'POPEMP-08'!$G$4:$G$7</c:f>
              <c:numCache>
                <c:formatCode>General</c:formatCode>
                <c:ptCount val="4"/>
                <c:pt idx="0">
                  <c:v>0</c:v>
                </c:pt>
                <c:pt idx="1">
                  <c:v>92</c:v>
                </c:pt>
                <c:pt idx="2">
                  <c:v>1312</c:v>
                </c:pt>
                <c:pt idx="3">
                  <c:v>5871</c:v>
                </c:pt>
              </c:numCache>
            </c:numRef>
          </c:val>
        </c:ser>
        <c:overlap val="100"/>
        <c:axId val="50080001"/>
        <c:axId val="50080002"/>
      </c:barChart>
      <c:catAx>
        <c:axId val="500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80002"/>
        <c:crosses val="autoZero"/>
        <c:auto val="1"/>
        <c:lblAlgn val="ctr"/>
        <c:lblOffset val="100"/>
      </c:catAx>
      <c:valAx>
        <c:axId val="500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Palo Alto</c:v>
                </c:pt>
                <c:pt idx="2">
                  <c:v>Santa Clara County</c:v>
                </c:pt>
                <c:pt idx="3">
                  <c:v>Bay Area</c:v>
                </c:pt>
              </c:strCache>
            </c:strRef>
          </c:cat>
          <c:val>
            <c:numRef>
              <c:f>'POPEMP-09'!$B$4:$B$7</c:f>
              <c:numCache>
                <c:formatCode>General</c:formatCode>
                <c:ptCount val="4"/>
                <c:pt idx="0">
                  <c:v>0</c:v>
                </c:pt>
                <c:pt idx="1">
                  <c:v>2609</c:v>
                </c:pt>
                <c:pt idx="2">
                  <c:v>14078</c:v>
                </c:pt>
                <c:pt idx="3">
                  <c:v>74889</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Palo Alto</c:v>
                </c:pt>
                <c:pt idx="2">
                  <c:v>Santa Clara County</c:v>
                </c:pt>
                <c:pt idx="3">
                  <c:v>Bay Area</c:v>
                </c:pt>
              </c:strCache>
            </c:strRef>
          </c:cat>
          <c:val>
            <c:numRef>
              <c:f>'POPEMP-09'!$C$4:$C$7</c:f>
              <c:numCache>
                <c:formatCode>General</c:formatCode>
                <c:ptCount val="4"/>
                <c:pt idx="0">
                  <c:v>0</c:v>
                </c:pt>
                <c:pt idx="1">
                  <c:v>5443</c:v>
                </c:pt>
                <c:pt idx="2">
                  <c:v>89646</c:v>
                </c:pt>
                <c:pt idx="3">
                  <c:v>409326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71%</a:t>
                    </a:r>
                  </a:p>
                </c:rich>
              </c:tx>
              <c:dLblPos val="ctr"/>
              <c:showVal val="1"/>
            </c:dLbl>
            <c:dLbl>
              <c:idx val="1"/>
              <c:layout/>
              <c:tx>
                <c:rich>
                  <a:bodyPr/>
                  <a:lstStyle/>
                  <a:p>
                    <a:r>
                      <a:rPr lang="en-US"/>
                      <a:t>76%</a:t>
                    </a:r>
                  </a:p>
                </c:rich>
              </c:tx>
              <c:dLblPos val="ctr"/>
              <c:showVal val="1"/>
            </c:dLbl>
            <c:dLbl>
              <c:idx val="2"/>
              <c:layout/>
              <c:tx>
                <c:rich>
                  <a:bodyPr/>
                  <a:lstStyle/>
                  <a:p>
                    <a:r>
                      <a:rPr lang="en-US"/>
                      <a:t>70%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Palo Alto</c:v>
                </c:pt>
                <c:pt idx="2">
                  <c:v>Santa Clara County</c:v>
                </c:pt>
                <c:pt idx="3">
                  <c:v>Bay Area</c:v>
                </c:pt>
              </c:strCache>
            </c:strRef>
          </c:cat>
          <c:val>
            <c:numRef>
              <c:f>'POPEMP-09'!$D$4:$D$7</c:f>
              <c:numCache>
                <c:formatCode>General</c:formatCode>
                <c:ptCount val="4"/>
                <c:pt idx="0">
                  <c:v>0</c:v>
                </c:pt>
                <c:pt idx="1">
                  <c:v>70724</c:v>
                </c:pt>
                <c:pt idx="2">
                  <c:v>838541</c:v>
                </c:pt>
                <c:pt idx="3">
                  <c:v>2807726</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7%</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Palo Alto</c:v>
                </c:pt>
                <c:pt idx="2">
                  <c:v>Santa Clara County</c:v>
                </c:pt>
                <c:pt idx="3">
                  <c:v>Bay Area</c:v>
                </c:pt>
              </c:strCache>
            </c:strRef>
          </c:cat>
          <c:val>
            <c:numRef>
              <c:f>'POPEMP-09'!$E$4:$E$7</c:f>
              <c:numCache>
                <c:formatCode>General</c:formatCode>
                <c:ptCount val="4"/>
                <c:pt idx="0">
                  <c:v>0</c:v>
                </c:pt>
                <c:pt idx="1">
                  <c:v>13453</c:v>
                </c:pt>
                <c:pt idx="2">
                  <c:v>77200</c:v>
                </c:pt>
                <c:pt idx="3">
                  <c:v>310343</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Palo Alto</c:v>
                </c:pt>
                <c:pt idx="2">
                  <c:v>Santa Clara County</c:v>
                </c:pt>
                <c:pt idx="3">
                  <c:v>Bay Area</c:v>
                </c:pt>
              </c:strCache>
            </c:strRef>
          </c:cat>
          <c:val>
            <c:numRef>
              <c:f>'POPEMP-09'!$F$4:$F$7</c:f>
              <c:numCache>
                <c:formatCode>General</c:formatCode>
                <c:ptCount val="4"/>
                <c:pt idx="0">
                  <c:v>0</c:v>
                </c:pt>
                <c:pt idx="1">
                  <c:v>7620</c:v>
                </c:pt>
                <c:pt idx="2">
                  <c:v>88461</c:v>
                </c:pt>
                <c:pt idx="3">
                  <c:v>423131</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Palo Alto</c:v>
                </c:pt>
                <c:pt idx="2">
                  <c:v>Santa Clara County</c:v>
                </c:pt>
                <c:pt idx="3">
                  <c:v>Bay Area</c:v>
                </c:pt>
              </c:strCache>
            </c:strRef>
          </c:cat>
          <c:val>
            <c:numRef>
              <c:f>'POPEMP-09'!$G$4:$G$7</c:f>
              <c:numCache>
                <c:formatCode>General</c:formatCode>
                <c:ptCount val="4"/>
                <c:pt idx="0">
                  <c:v>0</c:v>
                </c:pt>
                <c:pt idx="1">
                  <c:v>142</c:v>
                </c:pt>
                <c:pt idx="2">
                  <c:v>1549</c:v>
                </c:pt>
                <c:pt idx="3">
                  <c:v>5889</c:v>
                </c:pt>
              </c:numCache>
            </c:numRef>
          </c:val>
        </c:ser>
        <c:overlap val="100"/>
        <c:axId val="50090001"/>
        <c:axId val="50090002"/>
      </c:barChart>
      <c:catAx>
        <c:axId val="500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90002"/>
        <c:crosses val="autoZero"/>
        <c:auto val="1"/>
        <c:lblAlgn val="ctr"/>
        <c:lblOffset val="100"/>
      </c:catAx>
      <c:valAx>
        <c:axId val="500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57.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59.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56.xml"/></Relationships>
</file>

<file path=xl/drawings/_rels/drawing61.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62.xml.rels><?xml version="1.0" encoding="UTF-8" standalone="yes"?>
<Relationships xmlns="http://schemas.openxmlformats.org/package/2006/relationships"><Relationship Id="rId1" Type="http://schemas.openxmlformats.org/officeDocument/2006/relationships/chart" Target="../charts/chart58.xml"/></Relationships>
</file>

<file path=xl/drawings/_rels/drawing63.xml.rels><?xml version="1.0" encoding="UTF-8" standalone="yes"?>
<Relationships xmlns="http://schemas.openxmlformats.org/package/2006/relationships"><Relationship Id="rId1" Type="http://schemas.openxmlformats.org/officeDocument/2006/relationships/chart" Target="../charts/chart59.xml"/></Relationships>
</file>

<file path=xl/drawings/_rels/drawing64.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61.xml"/></Relationships>
</file>

<file path=xl/drawings/_rels/drawing67.xml.rels><?xml version="1.0" encoding="UTF-8" standalone="yes"?>
<Relationships xmlns="http://schemas.openxmlformats.org/package/2006/relationships"><Relationship Id="rId1" Type="http://schemas.openxmlformats.org/officeDocument/2006/relationships/chart" Target="../charts/chart62.xml"/></Relationships>
</file>

<file path=xl/drawings/_rels/drawing69.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0.xml.rels><?xml version="1.0" encoding="UTF-8" standalone="yes"?>
<Relationships xmlns="http://schemas.openxmlformats.org/package/2006/relationships"><Relationship Id="rId1" Type="http://schemas.openxmlformats.org/officeDocument/2006/relationships/chart" Target="../charts/chart64.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65.xml"/></Relationships>
</file>

<file path=xl/drawings/_rels/drawing72.xml.rels><?xml version="1.0" encoding="UTF-8" standalone="yes"?>
<Relationships xmlns="http://schemas.openxmlformats.org/package/2006/relationships"><Relationship Id="rId1" Type="http://schemas.openxmlformats.org/officeDocument/2006/relationships/chart" Target="../charts/chart66.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74.xml.rels><?xml version="1.0" encoding="UTF-8" standalone="yes"?>
<Relationships xmlns="http://schemas.openxmlformats.org/package/2006/relationships"><Relationship Id="rId1" Type="http://schemas.openxmlformats.org/officeDocument/2006/relationships/chart" Target="../charts/chart68.xml"/></Relationships>
</file>

<file path=xl/drawings/_rels/drawing75.xml.rels><?xml version="1.0" encoding="UTF-8" standalone="yes"?>
<Relationships xmlns="http://schemas.openxmlformats.org/package/2006/relationships"><Relationship Id="rId1" Type="http://schemas.openxmlformats.org/officeDocument/2006/relationships/chart" Target="../charts/chart6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1724440</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residence.</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B08128</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work.</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B08528</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B08119, B08519</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2002-2018</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residence, regardless of location of workplace.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Residence Area Characteristics (RAC) files, 2002-2018</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-The ratio compares place of work wage and salary jobs with households, or occupied housing units.</a:t>
          </a:r>
        </a:p>
        <a:p>
          <a:pPr algn="l"/>
          <a:r>
            <a:rPr lang="en-US" sz="1000">
              <a:solidFill>
                <a:srgbClr val="000000"/>
              </a:solidFill>
              <a:latin typeface="Century Gothic"/>
              <a:cs typeface="Century Gothic"/>
            </a:rPr>
            <a:t>-A similar measure is the ratio of jobs to housing units. However, this jobs-household ratio serves to compare the number of jobs in a jurisdiction to the number of housing units that are actually occupied. The difference between a jurisdiction's jobs-housing ratio and jobs-household ratio will be most pronounced in jurisdictions with high vacancy rates, a high rate of units used for seasonal use, or a high rate of units used as short-term rentals.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2002-2018; California Department of Finance, E-5 (Households)</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ratio compares job counts by wage group from two tabulations of LEHD data: Counts by place of work relative to counts by place of residence. See text for details.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Residence Area Characteristics (RAC) files (Employed Residents), 2010-2018</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50</xdr:row>
      <xdr:rowOff>0</xdr:rowOff>
    </xdr:from>
    <xdr:to>
      <xdr:col>4</xdr:col>
      <xdr:colOff>230886</xdr:colOff>
      <xdr:row>56</xdr:row>
      <xdr:rowOff>0</xdr:rowOff>
    </xdr:to>
    <xdr:sp macro="" textlink="">
      <xdr:nvSpPr>
        <xdr:cNvPr id="3" name="TextBox 2"/>
        <xdr:cNvSpPr txBox="1"/>
      </xdr:nvSpPr>
      <xdr:spPr>
        <a:xfrm>
          <a:off x="0" y="9525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-Unemployment rates for the jurisdiction level is derived from larger-geography estimates. This method assumes that the rates of change in employment and unemployment are exactly the same in each sub-county area as at the county level. If this assumption is not true for a specific sub-county area, then the estimates for that area may not be representative of the current economic conditions. Since this assumption is untested, caution should be employed when using these data.</a:t>
          </a:r>
        </a:p>
        <a:p>
          <a:pPr algn="l"/>
          <a:r>
            <a:rPr lang="en-US" sz="1000">
              <a:solidFill>
                <a:srgbClr val="000000"/>
              </a:solidFill>
              <a:latin typeface="Century Gothic"/>
              <a:cs typeface="Century Gothic"/>
            </a:rPr>
            <a:t>-Only not seasonally-adjusted labor force (unemployment rates) data are developed for cities and CDPs.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Employment Development Department, Local Area Unemployment Statistics (LAUS), Sub-county areas monthly updates, 2010-2021.</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B25003</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H04; U.S. Census Bureau, Census 2010 SF1, Table H04; U.S. Census Bureau, American Community Survey 5-Year Data (2015-2019), Table B25003</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4</xdr:col>
      <xdr:colOff>533815</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twoCellAnchor>
    <xdr:from>
      <xdr:col>0</xdr:col>
      <xdr:colOff>0</xdr:colOff>
      <xdr:row>8</xdr:row>
      <xdr:rowOff>0</xdr:rowOff>
    </xdr:from>
    <xdr:to>
      <xdr:col>12</xdr:col>
      <xdr:colOff>304800</xdr:colOff>
      <xdr:row>14</xdr:row>
      <xdr:rowOff>0</xdr:rowOff>
    </xdr:to>
    <xdr:sp macro="" textlink="">
      <xdr:nvSpPr>
        <xdr:cNvPr id="3" name="TextBox 2"/>
        <xdr:cNvSpPr txBox="1"/>
      </xdr:nvSpPr>
      <xdr:spPr>
        <a:xfrm>
          <a:off x="0" y="1524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Housing Element law requires local governments to adequately plan to meet their existing and projected housing needs, including their share of the Regional Housing Needs Allocation. In order to effectively plan for developing and preserving an adequate supply of housing, local jurisdictions must first understand the housing needs in their communities. Accordingly, the Housing Needs section of the Housing Element requires local jurisdictions to provide a descriptive analysis of the housing needs of different populations and the resources available to meet those needs.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ABAG/MTC created this Housing Element Data Package to assist local jurisdictions with identifying and illustrating their housing needs in a way that both meets statutory requirements and informs meaningful and equitable policies and programs. Local jurisdiction staff can choose to incorporate the data and visualizations from the Housing Element Data Package in their 6th Cycle Housing Element Updates in whatever ways are most helpful to them.</a:t>
          </a:r>
        </a:p>
        <a:p>
          <a:endParaRPr lang="en-US" sz="1000">
            <a:solidFill>
              <a:srgbClr val="000000"/>
            </a:solidFill>
            <a:latin typeface="Century Gothic"/>
            <a:cs typeface="Century Gothic"/>
          </a:endParaRPr>
        </a:p>
      </xdr:txBody>
    </xdr:sp>
    <xdr:clientData/>
  </xdr:twoCellAnchor>
  <xdr:twoCellAnchor>
    <xdr:from>
      <xdr:col>0</xdr:col>
      <xdr:colOff>0</xdr:colOff>
      <xdr:row>18</xdr:row>
      <xdr:rowOff>0</xdr:rowOff>
    </xdr:from>
    <xdr:to>
      <xdr:col>12</xdr:col>
      <xdr:colOff>304800</xdr:colOff>
      <xdr:row>24</xdr:row>
      <xdr:rowOff>0</xdr:rowOff>
    </xdr:to>
    <xdr:sp macro="" textlink="">
      <xdr:nvSpPr>
        <xdr:cNvPr id="4" name="TextBox 3"/>
        <xdr:cNvSpPr txBox="1"/>
      </xdr:nvSpPr>
      <xdr:spPr>
        <a:xfrm>
          <a:off x="0" y="3429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Using the statutory requirements as a guide, ABAG/MTC has compiled demographic, economic, and housing stock data for each Bay Area jurisdiction. On each tab of this workbook, users will find the raw data and visualizations for each table listed on the Table of Contents (TOC) tab. Local staff can input this data directly in their Housing Element or use the data for additional analyses beyond what is provided here. Similarly, staff can use the visualizations provided or further edit the visualizations before incorporating them in the Housing Element.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The California Department of Housing and Community Development (HCD) has reviewed this workbook to ensure that all state-required information is included. Please refer to the attached letter from HCD, which certifies that this workbook meets statutory requirements for the quantification of existing and projected housing needs, with the exception of the following steps that must be taken by local jurisdictions:</a:t>
          </a:r>
        </a:p>
        <a:p>
          <a:pPr algn="l"/>
          <a:r>
            <a:rPr lang="en-US" sz="1000">
              <a:solidFill>
                <a:srgbClr val="000000"/>
              </a:solidFill>
              <a:latin typeface="Century Gothic"/>
              <a:cs typeface="Century Gothic"/>
            </a:rPr>
            <a:t>1) Estimate the daily average number of people experiencing homelessness at the jurisdiction level</a:t>
          </a:r>
        </a:p>
        <a:p>
          <a:pPr algn="l"/>
          <a:r>
            <a:rPr lang="en-US" sz="1000">
              <a:solidFill>
                <a:srgbClr val="000000"/>
              </a:solidFill>
              <a:latin typeface="Century Gothic"/>
              <a:cs typeface="Century Gothic"/>
            </a:rPr>
            <a:t>2) Estimate the number of units in need of rehabilitation and replacement</a:t>
          </a:r>
        </a:p>
        <a:p>
          <a:pPr algn="l"/>
          <a:r>
            <a:rPr lang="en-US" sz="1000">
              <a:solidFill>
                <a:srgbClr val="000000"/>
              </a:solidFill>
              <a:latin typeface="Century Gothic"/>
              <a:cs typeface="Century Gothic"/>
            </a:rPr>
            <a:t>3) List affordable housing developments at-risk of converting to market rate uses</a:t>
          </a:r>
        </a:p>
        <a:p>
          <a:pPr algn="l"/>
          <a:r>
            <a:rPr lang="en-US" sz="1000">
              <a:solidFill>
                <a:srgbClr val="000000"/>
              </a:solidFill>
              <a:latin typeface="Century Gothic"/>
              <a:cs typeface="Century Gothic"/>
            </a:rPr>
            <a:t>4) Estimate the projected number of extremely low-income households</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Additionally, please see the "HCD Compliance" column on the Table of Contents tab for a summary of which data is required or recommended by HCD. Additionally, ABAG/MTC has provided data beyond what HCD requires that local jurisdictions may also find helpful for analyzing their housing needs.</a:t>
          </a:r>
        </a:p>
        <a:p>
          <a:endParaRPr lang="en-US" sz="1000">
            <a:solidFill>
              <a:srgbClr val="000000"/>
            </a:solidFill>
            <a:latin typeface="Century Gothic"/>
            <a:cs typeface="Century Gothic"/>
          </a:endParaRPr>
        </a:p>
      </xdr:txBody>
    </xdr:sp>
    <xdr:clientData/>
  </xdr:twoCellAnchor>
  <xdr:twoCellAnchor>
    <xdr:from>
      <xdr:col>0</xdr:col>
      <xdr:colOff>0</xdr:colOff>
      <xdr:row>35</xdr:row>
      <xdr:rowOff>0</xdr:rowOff>
    </xdr:from>
    <xdr:to>
      <xdr:col>12</xdr:col>
      <xdr:colOff>304800</xdr:colOff>
      <xdr:row>41</xdr:row>
      <xdr:rowOff>0</xdr:rowOff>
    </xdr:to>
    <xdr:sp macro="" textlink="">
      <xdr:nvSpPr>
        <xdr:cNvPr id="5" name="TextBox 4"/>
        <xdr:cNvSpPr txBox="1"/>
      </xdr:nvSpPr>
      <xdr:spPr>
        <a:xfrm>
          <a:off x="0" y="66675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Many of the tables in this report are sourced from data from the Census Bureau’s American Community Survey (ACS) or U.S. Department of Housing and Urban Development’s Comprehensive Housing Affordability Strategy (CHAS) data, both of which are samples and subject to sampling variability. Therefore, the data is an estimate and has an associated margin of error. For smaller cities, the sample will be based on fewer response and the data is subject to a larger margin of error. Local staff should interpret these results accordingly.</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While ABAG/MTC intends to provide all of the data that local jurisdictions will need to meet statutory requirements, simply inserting these data and associated visualizations in the Housing Element is not adequate to achieve compliance. Local jurisdictions should view the Housing Needs Data Package as a starting point from which they can build an in-depth analysis of their housing needs and the policies and programs needed to address them.</a:t>
          </a:r>
        </a:p>
        <a:p>
          <a:endParaRPr lang="en-US" sz="1000">
            <a:solidFill>
              <a:srgbClr val="000000"/>
            </a:solidFill>
            <a:latin typeface="Century Gothic"/>
            <a:cs typeface="Century Gothic"/>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0</xdr:rowOff>
    </xdr:from>
    <xdr:to>
      <xdr:col>3</xdr:col>
      <xdr:colOff>207264</xdr:colOff>
      <xdr:row>21</xdr:row>
      <xdr:rowOff>0</xdr:rowOff>
    </xdr:to>
    <xdr:sp macro="" textlink="">
      <xdr:nvSpPr>
        <xdr:cNvPr id="3" name="TextBox 2"/>
        <xdr:cNvSpPr txBox="1"/>
      </xdr:nvSpPr>
      <xdr:spPr>
        <a:xfrm>
          <a:off x="0" y="2857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161544</xdr:colOff>
      <xdr:row>18</xdr:row>
      <xdr:rowOff>0</xdr:rowOff>
    </xdr:to>
    <xdr:sp macro="" textlink="">
      <xdr:nvSpPr>
        <xdr:cNvPr id="3" name="TextBox 2"/>
        <xdr:cNvSpPr txBox="1"/>
      </xdr:nvSpPr>
      <xdr:spPr>
        <a:xfrm>
          <a:off x="0" y="2286000"/>
          <a:ext cx="343814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B25038</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388239</xdr:colOff>
      <xdr:row>18</xdr:row>
      <xdr:rowOff>0</xdr:rowOff>
    </xdr:to>
    <xdr:sp macro="" textlink="">
      <xdr:nvSpPr>
        <xdr:cNvPr id="3" name="TextBox 2"/>
        <xdr:cNvSpPr txBox="1"/>
      </xdr:nvSpPr>
      <xdr:spPr>
        <a:xfrm>
          <a:off x="0" y="22860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B25003(A-I)</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180975</xdr:colOff>
      <xdr:row>17</xdr:row>
      <xdr:rowOff>0</xdr:rowOff>
    </xdr:to>
    <xdr:sp macro="" textlink="">
      <xdr:nvSpPr>
        <xdr:cNvPr id="3" name="TextBox 2"/>
        <xdr:cNvSpPr txBox="1"/>
      </xdr:nvSpPr>
      <xdr:spPr>
        <a:xfrm>
          <a:off x="0" y="2095500"/>
          <a:ext cx="36576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B25032</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B11001</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B11005</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278130</xdr:colOff>
      <xdr:row>17</xdr:row>
      <xdr:rowOff>0</xdr:rowOff>
    </xdr:to>
    <xdr:sp macro="" textlink="">
      <xdr:nvSpPr>
        <xdr:cNvPr id="3" name="TextBox 2"/>
        <xdr:cNvSpPr txBox="1"/>
      </xdr:nvSpPr>
      <xdr:spPr>
        <a:xfrm>
          <a:off x="0" y="20955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-Displacement data is available at the census tract level. Staff aggregated tracts up to jurisdiction level using census 2010 population weights, assigning a tract to jurisdiction in proportion to block level population weights. Total household count may differ slightly from counts in other tables sourced from jurisdiction level sources.</a:t>
          </a:r>
        </a:p>
        <a:p>
          <a:pPr algn="l"/>
          <a:r>
            <a:rPr lang="en-US" sz="1000">
              <a:solidFill>
                <a:srgbClr val="000000"/>
              </a:solidFill>
              <a:latin typeface="Century Gothic"/>
              <a:cs typeface="Century Gothic"/>
            </a:rPr>
            <a:t>-Categories are combined as follows for simplicity: </a:t>
          </a:r>
        </a:p>
        <a:p>
          <a:pPr algn="l"/>
          <a:r>
            <a:rPr lang="en-US" sz="1000">
              <a:solidFill>
                <a:srgbClr val="000000"/>
              </a:solidFill>
              <a:latin typeface="Century Gothic"/>
              <a:cs typeface="Century Gothic"/>
            </a:rPr>
            <a:t>--At risk of or Experiencing Exclusion: At Risk of Becoming Exclusive; Becoming Exclusive; Stable/Advanced Exclusive</a:t>
          </a:r>
        </a:p>
        <a:p>
          <a:pPr algn="l"/>
          <a:r>
            <a:rPr lang="en-US" sz="1000">
              <a:solidFill>
                <a:srgbClr val="000000"/>
              </a:solidFill>
              <a:latin typeface="Century Gothic"/>
              <a:cs typeface="Century Gothic"/>
            </a:rPr>
            <a:t>--At risk of or Experiencing Gentrification: At Risk of Gentrification; Early/Ongoing Gentrification; Advanced Gentrification</a:t>
          </a:r>
        </a:p>
        <a:p>
          <a:pPr algn="l"/>
          <a:r>
            <a:rPr lang="en-US" sz="1000">
              <a:solidFill>
                <a:srgbClr val="000000"/>
              </a:solidFill>
              <a:latin typeface="Century Gothic"/>
              <a:cs typeface="Century Gothic"/>
            </a:rPr>
            <a:t>--Stable Moderate/Mixed Income: Stable Moderate/Mixed Income</a:t>
          </a:r>
        </a:p>
        <a:p>
          <a:pPr algn="l"/>
          <a:r>
            <a:rPr lang="en-US" sz="1000">
              <a:solidFill>
                <a:srgbClr val="000000"/>
              </a:solidFill>
              <a:latin typeface="Century Gothic"/>
              <a:cs typeface="Century Gothic"/>
            </a:rPr>
            <a:t>--Susceptible to or Experiencing Displacement: Low-Income/Susceptible to Displacement; Ongoing Displacement</a:t>
          </a:r>
        </a:p>
        <a:p>
          <a:pPr algn="l"/>
          <a:r>
            <a:rPr lang="en-US" sz="1000">
              <a:solidFill>
                <a:srgbClr val="000000"/>
              </a:solidFill>
              <a:latin typeface="Century Gothic"/>
              <a:cs typeface="Century Gothic"/>
            </a:rPr>
            <a:t>--Other: High Student Population; Unavailable or Unreliable Data</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Urban Displacement Project for classification,  American Community Survey 5-Year Data (2015-2019), Table B25003 for tenure.</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245745</xdr:colOff>
      <xdr:row>17</xdr:row>
      <xdr:rowOff>0</xdr:rowOff>
    </xdr:to>
    <xdr:sp macro="" textlink="">
      <xdr:nvSpPr>
        <xdr:cNvPr id="3" name="TextBox 2"/>
        <xdr:cNvSpPr txBox="1"/>
      </xdr:nvSpPr>
      <xdr:spPr>
        <a:xfrm>
          <a:off x="0" y="2095500"/>
          <a:ext cx="438912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California Department of Finance, E-5 series</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B25002</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36</xdr:row>
      <xdr:rowOff>0</xdr:rowOff>
    </xdr:from>
    <xdr:to>
      <xdr:col>7</xdr:col>
      <xdr:colOff>301752</xdr:colOff>
      <xdr:row>42</xdr:row>
      <xdr:rowOff>0</xdr:rowOff>
    </xdr:to>
    <xdr:sp macro="" textlink="">
      <xdr:nvSpPr>
        <xdr:cNvPr id="3" name="TextBox 2"/>
        <xdr:cNvSpPr txBox="1"/>
      </xdr:nvSpPr>
      <xdr:spPr>
        <a:xfrm>
          <a:off x="0" y="6858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shown on the graph represents population for the jurisdiction, county, and region indexed to the population in the year 1990. The data points represent the relative population growth in each of these geographies relative to their populations in 1990.</a:t>
          </a:r>
        </a:p>
        <a:p>
          <a:pPr algn="l"/>
          <a:r>
            <a:rPr lang="en-US" sz="1000">
              <a:solidFill>
                <a:srgbClr val="000000"/>
              </a:solidFill>
              <a:latin typeface="Century Gothic"/>
              <a:cs typeface="Century Gothic"/>
            </a:rPr>
            <a:t>-For some jurisdictions, a break may appear between 2009 (estimated data) and 2010 (census count data). DOF uses the decennial census to benchmark subsequent population estimates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Finance, E-5 series</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B25004</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355092</xdr:colOff>
      <xdr:row>18</xdr:row>
      <xdr:rowOff>0</xdr:rowOff>
    </xdr:to>
    <xdr:sp macro="" textlink="">
      <xdr:nvSpPr>
        <xdr:cNvPr id="3" name="TextBox 2"/>
        <xdr:cNvSpPr txBox="1"/>
      </xdr:nvSpPr>
      <xdr:spPr>
        <a:xfrm>
          <a:off x="0" y="2286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B25034</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B25042</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-Per HCD guidance, this data should be supplemented by local estimates of units needing to be rehabilitated or replaced based on recent windshield surveys, local building department data, knowledgeable builders/developers in the community, or nonprofit housing developers or organizations.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B25053, Table B25043, Table B25049</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B25075</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0</xdr:rowOff>
    </xdr:from>
    <xdr:to>
      <xdr:col>4</xdr:col>
      <xdr:colOff>230886</xdr:colOff>
      <xdr:row>31</xdr:row>
      <xdr:rowOff>0</xdr:rowOff>
    </xdr:to>
    <xdr:sp macro="" textlink="">
      <xdr:nvSpPr>
        <xdr:cNvPr id="3" name="TextBox 2"/>
        <xdr:cNvSpPr txBox="1"/>
      </xdr:nvSpPr>
      <xdr:spPr>
        <a:xfrm>
          <a:off x="0" y="47625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-Zillow describes the ZHVI as a smoothed, seasonally adjusted measure of the typical home value and market changes across a given region and housing type. The ZHVI reflects the typical value for homes in the 35th to 65th percentile range. The ZHVI includes all owner-occupied housing units, including both single-family homes and condominiums. More information on the ZHVI is available from Zillow.</a:t>
          </a:r>
        </a:p>
        <a:p>
          <a:pPr algn="l"/>
          <a:r>
            <a:rPr lang="en-US" sz="1000">
              <a:solidFill>
                <a:srgbClr val="000000"/>
              </a:solidFill>
              <a:latin typeface="Century Gothic"/>
              <a:cs typeface="Century Gothic"/>
            </a:rPr>
            <a:t>-The regional estimate is a household-weighted average of county-level ZHVI files, where household counts are yearly estimates from DOF's E-5 series</a:t>
          </a:r>
        </a:p>
        <a:p>
          <a:pPr algn="l"/>
          <a:r>
            <a:rPr lang="en-US" sz="1000">
              <a:solidFill>
                <a:srgbClr val="000000"/>
              </a:solidFill>
              <a:latin typeface="Century Gothic"/>
              <a:cs typeface="Century Gothic"/>
            </a:rPr>
            <a:t>-For unincorporated areas, the value is a population weighted average of unincorporated communities in the county matched to census-designated population counts.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Zillow, Zillow Home Value Index (ZHVI)</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B25056</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unincorporated areas, median is calculated using distribution in B25056.</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releases, starting with 2005-2009 through 2015-2019,  B25058, B25056 (for unincorporated areas). County and regional counts are weighted averages of jurisdiction median using B25003 rental unit counts from the relevant year.</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2</xdr:col>
      <xdr:colOff>335280</xdr:colOff>
      <xdr:row>16</xdr:row>
      <xdr:rowOff>0</xdr:rowOff>
    </xdr:to>
    <xdr:sp macro="" textlink="">
      <xdr:nvSpPr>
        <xdr:cNvPr id="3" name="TextBox 2"/>
        <xdr:cNvSpPr txBox="1"/>
      </xdr:nvSpPr>
      <xdr:spPr>
        <a:xfrm>
          <a:off x="0" y="1905000"/>
          <a:ext cx="29260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-HCD uses the following definitions for the four income categories:</a:t>
          </a:r>
        </a:p>
        <a:p>
          <a:pPr algn="l"/>
          <a:r>
            <a:rPr lang="en-US" sz="1000">
              <a:solidFill>
                <a:srgbClr val="000000"/>
              </a:solidFill>
              <a:latin typeface="Century Gothic"/>
              <a:cs typeface="Century Gothic"/>
            </a:rPr>
            <a:t>--Very Low Income: units affordable to households making less than 50% of the Area Median Income for the county in which the jurisdiction is located.</a:t>
          </a:r>
        </a:p>
        <a:p>
          <a:pPr algn="l"/>
          <a:r>
            <a:rPr lang="en-US" sz="1000">
              <a:solidFill>
                <a:srgbClr val="000000"/>
              </a:solidFill>
              <a:latin typeface="Century Gothic"/>
              <a:cs typeface="Century Gothic"/>
            </a:rPr>
            <a:t>--Low Income: units affordable to households making between 50% and 80% of the Area Median Income for the county in which the jurisdiction is located.</a:t>
          </a:r>
        </a:p>
        <a:p>
          <a:pPr algn="l"/>
          <a:r>
            <a:rPr lang="en-US" sz="1000">
              <a:solidFill>
                <a:srgbClr val="000000"/>
              </a:solidFill>
              <a:latin typeface="Century Gothic"/>
              <a:cs typeface="Century Gothic"/>
            </a:rPr>
            <a:t>--Moderate Income: units affordable to households making between 80% and 120% of the Area Median Income for the county in which the jurisdiction is located.</a:t>
          </a:r>
        </a:p>
        <a:p>
          <a:pPr algn="l"/>
          <a:r>
            <a:rPr lang="en-US" sz="1000">
              <a:solidFill>
                <a:srgbClr val="000000"/>
              </a:solidFill>
              <a:latin typeface="Century Gothic"/>
              <a:cs typeface="Century Gothic"/>
            </a:rPr>
            <a:t>--Above Moderate Income: units affordable to households making above 120% of the Area Median Income for the county in which the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Housing and Community Development (HCD), 5th Cycle Annual Progress Report Permit Summary (2020)</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0</xdr:colOff>
      <xdr:row>8</xdr:row>
      <xdr:rowOff>0</xdr:rowOff>
    </xdr:from>
    <xdr:to>
      <xdr:col>6</xdr:col>
      <xdr:colOff>49530</xdr:colOff>
      <xdr:row>14</xdr:row>
      <xdr:rowOff>0</xdr:rowOff>
    </xdr:to>
    <xdr:sp macro="" textlink="">
      <xdr:nvSpPr>
        <xdr:cNvPr id="2" name="TextBox 1"/>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-While California Housing Partnership’s Preservation Database is the state’s most comprehensive source of information on subsidized affordable housing at risk of losing its affordable status and converting to market-rate housing, this database does not include all deed-restricted affordable units in the state. Consequently, there may be at-risk assisted units in a jurisdiction that are not captured in this data table.</a:t>
          </a:r>
        </a:p>
        <a:p>
          <a:pPr algn="l"/>
          <a:r>
            <a:rPr lang="en-US" sz="1000">
              <a:solidFill>
                <a:srgbClr val="000000"/>
              </a:solidFill>
              <a:latin typeface="Century Gothic"/>
              <a:cs typeface="Century Gothic"/>
            </a:rPr>
            <a:t>-Per HCD guidance, local jurisdictions must also list the specific affordable housing developments at-risk of converting to market rate uses. This document provides aggregate numbers of at-risk units for each jurisdiction, but local planning staff should contact Danielle Mazzella with the California Housing Partnership at dmazzella@chpc.net to obtain a list of affordable properties that fall under this designation.</a:t>
          </a:r>
        </a:p>
        <a:p>
          <a:pPr algn="l"/>
          <a:r>
            <a:rPr lang="en-US" sz="1000">
              <a:solidFill>
                <a:srgbClr val="000000"/>
              </a:solidFill>
              <a:latin typeface="Century Gothic"/>
              <a:cs typeface="Century Gothic"/>
            </a:rPr>
            <a:t>-California Housing Partnership uses the following categories for assisted housing developments in its database:</a:t>
          </a:r>
        </a:p>
        <a:p>
          <a:pPr algn="l"/>
          <a:r>
            <a:rPr lang="en-US" sz="1000">
              <a:solidFill>
                <a:srgbClr val="000000"/>
              </a:solidFill>
              <a:latin typeface="Century Gothic"/>
              <a:cs typeface="Century Gothic"/>
            </a:rPr>
            <a:t>--Very-High Risk: affordable homes that are at-risk of converting to market rate within the next year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--High Risk: affordable homes that are at-risk of converting to market rate in the next 1-5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--Moderate Risk: affordable homes that are at-risk of converting to market rate in the next 5-10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--Low Risk: affordable homes that are at-risk of converting to market rate in 10+ years and/or are owned by a large/stable non-profit, mission-driven developer.</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Housing Partnership, Preservation Database (2020)</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Census 2000, Table P004; U.S. Census Bureau, American Community Survey 5-Year Data (2015-2019), Table B03002</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0</xdr:rowOff>
    </xdr:from>
    <xdr:to>
      <xdr:col>8</xdr:col>
      <xdr:colOff>324993</xdr:colOff>
      <xdr:row>12</xdr:row>
      <xdr:rowOff>0</xdr:rowOff>
    </xdr:to>
    <xdr:sp macro="" textlink="">
      <xdr:nvSpPr>
        <xdr:cNvPr id="3" name="TextBox 2"/>
        <xdr:cNvSpPr txBox="1"/>
      </xdr:nvSpPr>
      <xdr:spPr>
        <a:xfrm>
          <a:off x="0" y="1143000"/>
          <a:ext cx="797356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B25014</a:t>
          </a: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3</xdr:col>
      <xdr:colOff>155067</xdr:colOff>
      <xdr:row>16</xdr:row>
      <xdr:rowOff>0</xdr:rowOff>
    </xdr:to>
    <xdr:sp macro="" textlink="">
      <xdr:nvSpPr>
        <xdr:cNvPr id="3" name="TextBox 2"/>
        <xdr:cNvSpPr txBox="1"/>
      </xdr:nvSpPr>
      <xdr:spPr>
        <a:xfrm>
          <a:off x="0" y="19050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5</xdr:col>
      <xdr:colOff>344805</xdr:colOff>
      <xdr:row>18</xdr:row>
      <xdr:rowOff>0</xdr:rowOff>
    </xdr:to>
    <xdr:sp macro="" textlink="">
      <xdr:nvSpPr>
        <xdr:cNvPr id="3" name="TextBox 2"/>
        <xdr:cNvSpPr txBox="1"/>
      </xdr:nvSpPr>
      <xdr:spPr>
        <a:xfrm>
          <a:off x="0" y="2286000"/>
          <a:ext cx="65836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185166</xdr:colOff>
      <xdr:row>14</xdr:row>
      <xdr:rowOff>0</xdr:rowOff>
    </xdr:to>
    <xdr:sp macro="" textlink="">
      <xdr:nvSpPr>
        <xdr:cNvPr id="3" name="TextBox 2"/>
        <xdr:cNvSpPr txBox="1"/>
      </xdr:nvSpPr>
      <xdr:spPr>
        <a:xfrm>
          <a:off x="0" y="1524000"/>
          <a:ext cx="42428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B03002</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-Farm workers are considered seasonal if they work on a farm less than 150 days in a year, while farm workers who work on a farm more than 150 days are considered to be permanent workers for that farm.</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Agriculture, Census of Farmworkers (2002, 2007, 2012, 2017), Table 7: Hired Farm Labor</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174498</xdr:colOff>
      <xdr:row>17</xdr:row>
      <xdr:rowOff>0</xdr:rowOff>
    </xdr:to>
    <xdr:sp macro="" textlink="">
      <xdr:nvSpPr>
        <xdr:cNvPr id="3" name="TextBox 2"/>
        <xdr:cNvSpPr txBox="1"/>
      </xdr:nvSpPr>
      <xdr:spPr>
        <a:xfrm>
          <a:off x="0" y="2095500"/>
          <a:ext cx="358444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B25009</a:t>
          </a: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B11016</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251841</xdr:colOff>
      <xdr:row>14</xdr:row>
      <xdr:rowOff>0</xdr:rowOff>
    </xdr:to>
    <xdr:sp macro="" textlink="">
      <xdr:nvSpPr>
        <xdr:cNvPr id="3" name="TextBox 2"/>
        <xdr:cNvSpPr txBox="1"/>
      </xdr:nvSpPr>
      <xdr:spPr>
        <a:xfrm>
          <a:off x="0" y="1524000"/>
          <a:ext cx="60716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206883</xdr:colOff>
      <xdr:row>17</xdr:row>
      <xdr:rowOff>0</xdr:rowOff>
    </xdr:to>
    <xdr:sp macro="" textlink="">
      <xdr:nvSpPr>
        <xdr:cNvPr id="3" name="TextBox 2"/>
        <xdr:cNvSpPr txBox="1"/>
      </xdr:nvSpPr>
      <xdr:spPr>
        <a:xfrm>
          <a:off x="0" y="2095500"/>
          <a:ext cx="39502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B25011</a:t>
          </a: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B17012</a:t>
          </a: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 the sources for this table, the Census Bureau does not disaggregate racial groups by Hispanic/Latinx ethnicity, and an overlapping category of Hispanic / non-Hispanic groups has not been shown to avoid double counting in the stacked bar chart.</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B01001(A-G)</a:t>
          </a:r>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P12; U.S. Census Bureau, Census 2010 SF1, Table P12; U.S. Census Bureau, American Community Survey 5-Year Data (2015-2019), Table B01001</a:t>
          </a:r>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B18101</a:t>
          </a:r>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considers individuals to not be in the labor force if they are not employed and are either not available to take job or are not looking for one. This category typically includes discouraged workers, students, retired workers, stay-at-home parents, and seasonal workers in an off season who are not looking for work.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C18120</a:t>
          </a:r>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2</xdr:col>
      <xdr:colOff>355092</xdr:colOff>
      <xdr:row>14</xdr:row>
      <xdr:rowOff>0</xdr:rowOff>
    </xdr:to>
    <xdr:sp macro="" textlink="">
      <xdr:nvSpPr>
        <xdr:cNvPr id="3" name="TextBox 2"/>
        <xdr:cNvSpPr txBox="1"/>
      </xdr:nvSpPr>
      <xdr:spPr>
        <a:xfrm>
          <a:off x="0" y="1524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Age Group (2020)</a:t>
          </a:r>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354711</xdr:colOff>
      <xdr:row>18</xdr:row>
      <xdr:rowOff>0</xdr:rowOff>
    </xdr:to>
    <xdr:sp macro="" textlink="">
      <xdr:nvSpPr>
        <xdr:cNvPr id="3" name="TextBox 2"/>
        <xdr:cNvSpPr txBox="1"/>
      </xdr:nvSpPr>
      <xdr:spPr>
        <a:xfrm>
          <a:off x="0" y="2286000"/>
          <a:ext cx="31455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Residence Type (2020)</a:t>
          </a:r>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87630</xdr:colOff>
      <xdr:row>14</xdr:row>
      <xdr:rowOff>0</xdr:rowOff>
    </xdr:to>
    <xdr:sp macro="" textlink="">
      <xdr:nvSpPr>
        <xdr:cNvPr id="2" name="TextBox 1"/>
        <xdr:cNvSpPr txBox="1"/>
      </xdr:nvSpPr>
      <xdr:spPr>
        <a:xfrm>
          <a:off x="0" y="15240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388239</xdr:colOff>
      <xdr:row>17</xdr:row>
      <xdr:rowOff>0</xdr:rowOff>
    </xdr:to>
    <xdr:sp macro="" textlink="">
      <xdr:nvSpPr>
        <xdr:cNvPr id="3" name="TextBox 2"/>
        <xdr:cNvSpPr txBox="1"/>
      </xdr:nvSpPr>
      <xdr:spPr>
        <a:xfrm>
          <a:off x="0" y="20955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-HUD does not disaggregate racial demographic data by Hispanic/Latinx ethnicity for people experiencing homelessness. Instead, HUD reports data on Hispanic/Latinx ethnicity for people experiencing homelessness in a separate table. Accordingly, the racial group data listed here includes both Hispanic/Latinx and non-Hispanic/Latinx individuals.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 data from HUD on Hispanic/Latinx ethnicity for individuals experiencing homelessness does not specify racial group identity. Accordingly, individuals in either ethnic group identity category (Hispanic/Latinx or non-Hispanic/Latinx) could be of any racial background.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0</xdr:col>
      <xdr:colOff>0</xdr:colOff>
      <xdr:row>8</xdr:row>
      <xdr:rowOff>0</xdr:rowOff>
    </xdr:from>
    <xdr:to>
      <xdr:col>7</xdr:col>
      <xdr:colOff>134874</xdr:colOff>
      <xdr:row>14</xdr:row>
      <xdr:rowOff>0</xdr:rowOff>
    </xdr:to>
    <xdr:sp macro="" textlink="">
      <xdr:nvSpPr>
        <xdr:cNvPr id="2" name="TextBox 1"/>
        <xdr:cNvSpPr txBox="1"/>
      </xdr:nvSpPr>
      <xdr:spPr>
        <a:xfrm>
          <a:off x="0" y="1524000"/>
          <a:ext cx="63642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-These challenges/characteristics are counted separately and are not mutually exclusive, as an individual may report more than one challenge/characteristic. These counts should not be summed.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Education considers students to be homeless if they are unsheltered, living in temporary shelters for people experiencing homelessness, living in hotels/motels, or temporarily doubled up and sharing the housing of other persons due to the loss of housing or economic hardship. </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-All categories are mutually exclusive, going from narrow to wider geographies; "Same city or town" means a person was not in the same house, but elsewhere in town;  "Same county" means a person was not in the same town, but elsewhere in the county, and so on.</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B07204</a:t>
          </a:r>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 The data that is reported for the Bay Area is not based on a regional AMI but instead refers to the regional total of households in an income group relative to the AMI for the county where that household is located. </a:t>
          </a:r>
        </a:p>
        <a:p>
          <a:pPr algn="l"/>
          <a:r>
            <a:rPr lang="en-US" sz="1000">
              <a:solidFill>
                <a:srgbClr val="000000"/>
              </a:solidFill>
              <a:latin typeface="Century Gothic"/>
              <a:cs typeface="Century Gothic"/>
            </a:rPr>
            <a:t>-Local jurisdictions are required to provide an estimate for their projected extremely low-income households (0-30% AMI) in their Housing Elements. HCD’s official Housing Element guidance notes that jurisdictions can use their RHNA for very low-income households (those making 0-50% AMI) to calculate their projected extremely low-income households. As Bay Area jurisdictions have not yet received their final RHNA numbers, this document does not contain the required data point of projected extremely low-income households. The report portion of the housing data needs packet contains more specific guidance for how local staff can calculate an estimate for projected extremely low-income households once jurisdictions receive their 6th cycle RHNA numbers.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536067</xdr:colOff>
      <xdr:row>18</xdr:row>
      <xdr:rowOff>0</xdr:rowOff>
    </xdr:to>
    <xdr:sp macro="" textlink="">
      <xdr:nvSpPr>
        <xdr:cNvPr id="3" name="TextBox 2"/>
        <xdr:cNvSpPr txBox="1"/>
      </xdr:nvSpPr>
      <xdr:spPr>
        <a:xfrm>
          <a:off x="0" y="2286000"/>
          <a:ext cx="51937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population for whom poverty status is determined for this jurisdiction. However, all groups labelled “Hispanic and Non-Hispanic” are mutually exclusive, and the sum of the data for these groups is equivalent to the population for whom poverty status is determined.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B17001(A-I)</a:t>
          </a:r>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-“Loan originated” means that the application was accepted a loan was made by a financial institution to the applicant. “File incomplete or withdrawn” means a loan was not originated because the application was withdrawn before a credit decision was made or the file was closed for incompleteness. “Application denied” means a loan was not originated because the financial institution did not approve the mortgage application. “Application approved but not accepted” means the financial institution approved the loan application but the applicant did not complete the transaction and a loan was not originated.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Federal Financial Institutions Examination Council's (FFIEC) Home Mortgage Disclosure Act loan/application register (LAR) files</a:t>
          </a:r>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0</xdr:rowOff>
    </xdr:from>
    <xdr:to>
      <xdr:col>7</xdr:col>
      <xdr:colOff>411480</xdr:colOff>
      <xdr:row>15</xdr:row>
      <xdr:rowOff>0</xdr:rowOff>
    </xdr:to>
    <xdr:sp macro="" textlink="">
      <xdr:nvSpPr>
        <xdr:cNvPr id="3" name="TextBox 2"/>
        <xdr:cNvSpPr txBox="1"/>
      </xdr:nvSpPr>
      <xdr:spPr>
        <a:xfrm>
          <a:off x="0" y="1714500"/>
          <a:ext cx="84124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-TCAC and HCD created the Opportunity Map using reliable and publicly available data sources to identify areas in the state whose characteristics have been shown by research to support positive economic, educational, and health outcomes for low-income families and their children. The TCAC/HCD Opportunity Map uses 21 indicators to calculate opportunity index scores for census tracts in each region in California. For more information on these indicators, see the Opportunity Map methodology document.</a:t>
          </a:r>
        </a:p>
        <a:p>
          <a:pPr algn="l"/>
          <a:r>
            <a:rPr lang="en-US" sz="1000">
              <a:solidFill>
                <a:srgbClr val="000000"/>
              </a:solidFill>
              <a:latin typeface="Century Gothic"/>
              <a:cs typeface="Century Gothic"/>
            </a:rPr>
            <a:t>-The TCAC/HCD Opportunity Map categorizes census tracts into five groups based on opportunity index scores:</a:t>
          </a:r>
        </a:p>
        <a:p>
          <a:pPr algn="l"/>
          <a:r>
            <a:rPr lang="en-US" sz="1000">
              <a:solidFill>
                <a:srgbClr val="000000"/>
              </a:solidFill>
              <a:latin typeface="Century Gothic"/>
              <a:cs typeface="Century Gothic"/>
            </a:rPr>
            <a:t>--Highest Resource</a:t>
          </a:r>
        </a:p>
        <a:p>
          <a:pPr algn="l"/>
          <a:r>
            <a:rPr lang="en-US" sz="1000">
              <a:solidFill>
                <a:srgbClr val="000000"/>
              </a:solidFill>
              <a:latin typeface="Century Gothic"/>
              <a:cs typeface="Century Gothic"/>
            </a:rPr>
            <a:t>--High Resource</a:t>
          </a:r>
        </a:p>
        <a:p>
          <a:pPr algn="l"/>
          <a:r>
            <a:rPr lang="en-US" sz="1000">
              <a:solidFill>
                <a:srgbClr val="000000"/>
              </a:solidFill>
              <a:latin typeface="Century Gothic"/>
              <a:cs typeface="Century Gothic"/>
            </a:rPr>
            <a:t>--Moderate Resource/Moderate Resource (Rapidly Changing)</a:t>
          </a:r>
        </a:p>
        <a:p>
          <a:pPr algn="l"/>
          <a:r>
            <a:rPr lang="en-US" sz="1000">
              <a:solidFill>
                <a:srgbClr val="000000"/>
              </a:solidFill>
              <a:latin typeface="Century Gothic"/>
              <a:cs typeface="Century Gothic"/>
            </a:rPr>
            <a:t>--Low Resource</a:t>
          </a:r>
        </a:p>
        <a:p>
          <a:pPr algn="l"/>
          <a:r>
            <a:rPr lang="en-US" sz="1000">
              <a:solidFill>
                <a:srgbClr val="000000"/>
              </a:solidFill>
              <a:latin typeface="Century Gothic"/>
              <a:cs typeface="Century Gothic"/>
            </a:rPr>
            <a:t>--High Segregation &amp; Poverty</a:t>
          </a:r>
        </a:p>
        <a:p>
          <a:pPr algn="l"/>
          <a:r>
            <a:rPr lang="en-US" sz="1000">
              <a:solidFill>
                <a:srgbClr val="000000"/>
              </a:solidFill>
              <a:latin typeface="Century Gothic"/>
              <a:cs typeface="Century Gothic"/>
            </a:rPr>
            <a:t>-Before an area receives an opportunity index score, census tracts are filtered into the High Segregation &amp; Poverty category. The filter identifies census tracts identify tracts where at least 30% of population is below the federal poverty line and there is a disproportionate share of households of color. After filtering out High Segregation and Poverty areas, the TCAC/HCD Opportunity Map allocates the 20% of tracts in each region with the highest relative opportunity index scores to the Highest Resource designation and the next 20% to the High Resource designation. The remaining non-filtered tracts are then evenly divided into Low Resource and Moderate Resource categories.</a:t>
          </a:r>
        </a:p>
        <a:p>
          <a:pPr algn="l"/>
          <a:r>
            <a:rPr lang="en-US" sz="1000">
              <a:solidFill>
                <a:srgbClr val="000000"/>
              </a:solidFill>
              <a:latin typeface="Century Gothic"/>
              <a:cs typeface="Century Gothic"/>
            </a:rPr>
            <a:t>-HRA data is available at the census tract level. Staff aggregated tracts up to jurisdiction level using census 2010 population weights, assigning a tract to jurisdiction in proportion to block level population weights.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Tax Credit Allocation Committee (TCAC)/California Housing and Community Development (HCD), Opportunity Maps (2020); U.S. Census Bureau, American Community Survey 5-Year Data (2015-2019), Table B03002</a:t>
          </a:r>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B16005</a:t>
          </a:r>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-Methodology and tentative numbers were approved per Resolution No. 02-2021 by ABAG's Executive board on January 21, 2021. The numbers will be submitted for review by California Housing and Community Development, after which an appeals process will take place during the Fall of 2021.</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Association of Bay Area Governments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11</xdr:col>
      <xdr:colOff>0</xdr:colOff>
      <xdr:row>2</xdr:row>
      <xdr:rowOff>0</xdr:rowOff>
    </xdr:from>
    <xdr:to>
      <xdr:col>23</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9</xdr:col>
      <xdr:colOff>348996</xdr:colOff>
      <xdr:row>14</xdr:row>
      <xdr:rowOff>0</xdr:rowOff>
    </xdr:to>
    <xdr:sp macro="" textlink="">
      <xdr:nvSpPr>
        <xdr:cNvPr id="3" name="TextBox 2"/>
        <xdr:cNvSpPr txBox="1"/>
      </xdr:nvSpPr>
      <xdr:spPr>
        <a:xfrm>
          <a:off x="0" y="1524000"/>
          <a:ext cx="8083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industries in which jurisdiction residents work,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Agriculture &amp; Natural Resources: C24030_003E, C24030_030E; Construction: C24030_006E, C24030_033E; Manufacturing, Wholesale &amp; Transportation: C24030_007E, C24030_034E, C24030_008E, C24030_035E, C24030_010E, C24030_037E; Retail: C24030_009E, C24030_036E; Information: C24030_013E, C24030_040E; Financial &amp; Professional Services: C24030_014E, C24030_041E, C24030_017E, C24030_044E; Health &amp; Educational Services: C24030_021E, C24030_024E, C24030_048E, C24030_051E; Other: C24030_027E, C24030_054E, C24030_028E, C24030_055E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C24030</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occupations of jurisdiction residents,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management, business, science, and arts occupations: C24010_003E, C24010_039E; service occupations: C24010_019E, C24010_055E; sales and office occupations: C24010_027E, C24010_063E; natural resources, construction, and maintenance occupations: C24010_030E, C24010_066E; production, transportation, and material moving occupations: C24010_034E, C24010_070E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C24010</a:t>
          </a:r>
        </a:p>
      </xdr:txBody>
    </xdr:sp>
    <xdr:clientData/>
  </xdr:twoCellAnchor>
</xdr:wsDr>
</file>

<file path=xl/tables/table1.xml><?xml version="1.0" encoding="utf-8"?>
<table xmlns="http://schemas.openxmlformats.org/spreadsheetml/2006/main" id="1" name="Table1" displayName="Table1" ref="A4:G35" totalsRowShown="0">
  <tableColumns count="7">
    <tableColumn id="1" name="Year" totalsRowLabel="Totals" dataDxfId="0"/>
    <tableColumn id="2" name="Index&#10;Palo Alto" totalsRowFunction="sum" dataDxfId="1"/>
    <tableColumn id="3" name="Index&#10;Santa Clara County" totalsRowFunction="sum" dataDxfId="1"/>
    <tableColumn id="4" name="Index&#10;Bay Area" totalsRowFunction="sum" dataDxfId="1"/>
    <tableColumn id="5" name="Population&#10;Palo Alto" totalsRowFunction="sum" dataDxfId="1"/>
    <tableColumn id="6" name="Population&#10;Santa Clara County" totalsRowFunction="sum" dataDxfId="1"/>
    <tableColumn id="7" name="Population&#10;Bay Area" totalsRowFunction="sum" dataDxfId="1"/>
  </tableColumns>
  <tableStyleInfo name="TableStyleLight1" showFirstColumn="0" showLastColumn="0" showRowStripes="1" showColumnStripes="0"/>
</table>
</file>

<file path=xl/tables/table10.xml><?xml version="1.0" encoding="utf-8"?>
<table xmlns="http://schemas.openxmlformats.org/spreadsheetml/2006/main" id="10" name="Table10" displayName="Table10" ref="A4:C10" totalsRowCount="1">
  <tableColumns count="3">
    <tableColumn id="1" name="Earnings Group" totalsRowLabel="Totals" dataDxfId="0"/>
    <tableColumn id="2" name="Place of Residence" totalsRowFunction="sum" dataDxfId="1"/>
    <tableColumn id="3" name="Place of Work" totalsRowFunction="sum" dataDxfId="1"/>
  </tableColumns>
  <tableStyleInfo name="TableStyleLight1" showFirstColumn="0" showLastColumn="0" showRowStripes="1" showColumnStripes="0"/>
</table>
</file>

<file path=xl/tables/table11.xml><?xml version="1.0" encoding="utf-8"?>
<table xmlns="http://schemas.openxmlformats.org/spreadsheetml/2006/main" id="11" name="Table11" displayName="Table11"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2.xml><?xml version="1.0" encoding="utf-8"?>
<table xmlns="http://schemas.openxmlformats.org/spreadsheetml/2006/main" id="12" name="Table12" displayName="Table12"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3.xml><?xml version="1.0" encoding="utf-8"?>
<table xmlns="http://schemas.openxmlformats.org/spreadsheetml/2006/main" id="13" name="Table13" displayName="Table13" ref="A4:D21" totalsRowShown="0">
  <tableColumns count="4">
    <tableColumn id="1" name="Year" totalsRowLabel="Totals" dataDxfId="0"/>
    <tableColumn id="2" name="Palo Alto" totalsRowFunction="sum" dataDxfId="2"/>
    <tableColumn id="3" name="Santa Clara County" totalsRowFunction="sum" dataDxfId="2"/>
    <tableColumn id="4" name="Bay Area" totalsRowFunction="sum" dataDxfId="2"/>
  </tableColumns>
  <tableStyleInfo name="TableStyleLight1" showFirstColumn="0" showLastColumn="0" showRowStripes="1" showColumnStripes="0"/>
</table>
</file>

<file path=xl/tables/table14.xml><?xml version="1.0" encoding="utf-8"?>
<table xmlns="http://schemas.openxmlformats.org/spreadsheetml/2006/main" id="14" name="Table14" displayName="Table14" ref="A4:D21" totalsRowShown="0">
  <tableColumns count="4">
    <tableColumn id="1" name="Year" totalsRowLabel="Totals" dataDxfId="0"/>
    <tableColumn id="2" name="Wages Less Than $1,250/Mo" totalsRowFunction="sum" dataDxfId="2"/>
    <tableColumn id="3" name="Wages $1,250-$3,333/Mo" totalsRowFunction="sum" dataDxfId="2"/>
    <tableColumn id="4" name="Wages More than $3,333/Mo" totalsRowFunction="sum" dataDxfId="2"/>
  </tableColumns>
  <tableStyleInfo name="TableStyleLight1" showFirstColumn="0" showLastColumn="0" showRowStripes="1" showColumnStripes="0"/>
</table>
</file>

<file path=xl/tables/table15.xml><?xml version="1.0" encoding="utf-8"?>
<table xmlns="http://schemas.openxmlformats.org/spreadsheetml/2006/main" id="15" name="Table15" displayName="Table15" ref="A4:D49" totalsRowShown="0">
  <tableColumns count="4">
    <tableColumn id="1" name="Date" totalsRowLabel="Totals" dataDxfId="3"/>
    <tableColumn id="2" name="Palo Alto" totalsRowFunction="sum" dataDxfId="4"/>
    <tableColumn id="3" name="Santa Clara County" totalsRowFunction="sum" dataDxfId="4"/>
    <tableColumn id="4" name="Bay Area" totalsRowFunction="sum" dataDxfId="4"/>
  </tableColumns>
  <tableStyleInfo name="TableStyleLight1" showFirstColumn="0" showLastColumn="0" showRowStripes="1" showColumnStripes="0"/>
</table>
</file>

<file path=xl/tables/table16.xml><?xml version="1.0" encoding="utf-8"?>
<table xmlns="http://schemas.openxmlformats.org/spreadsheetml/2006/main" id="16" name="Table16" displayName="Table16" ref="A4:C7" totalsRowShown="0">
  <tableColumns count="3">
    <tableColumn id="1" name="Geography"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7.xml><?xml version="1.0" encoding="utf-8"?>
<table xmlns="http://schemas.openxmlformats.org/spreadsheetml/2006/main" id="17" name="Table17" displayName="Table17" ref="A4:D7" totalsRowCount="1">
  <tableColumns count="4">
    <tableColumn id="1" name="Tenure"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18.xml><?xml version="1.0" encoding="utf-8"?>
<table xmlns="http://schemas.openxmlformats.org/spreadsheetml/2006/main" id="18" name="Table18" displayName="Table18" ref="A4:C14" totalsRowCount="1">
  <tableColumns count="3">
    <tableColumn id="1" name="Ag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9.xml><?xml version="1.0" encoding="utf-8"?>
<table xmlns="http://schemas.openxmlformats.org/spreadsheetml/2006/main" id="19" name="Table19" displayName="Table19" ref="A4:C11" totalsRowCount="1">
  <tableColumns count="3">
    <tableColumn id="1" name="Move In Year"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G7" totalsRowShown="0">
  <tableColumns count="7">
    <tableColumn id="1" name="Year"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20.xml><?xml version="1.0" encoding="utf-8"?>
<table xmlns="http://schemas.openxmlformats.org/spreadsheetml/2006/main" id="20" name="Table20" displayName="Table20" ref="A4:C11" totalsRowShown="0">
  <tableColumns count="3">
    <tableColumn id="1" name="Racial / Ethic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1.xml><?xml version="1.0" encoding="utf-8"?>
<table xmlns="http://schemas.openxmlformats.org/spreadsheetml/2006/main" id="21" name="Table21" displayName="Table21"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2.xml><?xml version="1.0" encoding="utf-8"?>
<table xmlns="http://schemas.openxmlformats.org/spreadsheetml/2006/main" id="22" name="Table22" displayName="Table22" ref="A4:C10" totalsRowCount="1">
  <tableColumns count="3">
    <tableColumn id="1" name="Building Type"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3.xml><?xml version="1.0" encoding="utf-8"?>
<table xmlns="http://schemas.openxmlformats.org/spreadsheetml/2006/main" id="23" name="Table23" displayName="Table23" ref="A4:F7" totalsRowShown="0">
  <tableColumns count="6">
    <tableColumn id="1" name="Geography" totalsRowLabel="Totals" dataDxfId="0"/>
    <tableColumn id="2" name="Female-Headed Family Households" totalsRowFunction="sum" dataDxfId="1"/>
    <tableColumn id="3" name="Male-headed Family Households" totalsRowFunction="sum" dataDxfId="1"/>
    <tableColumn id="4" name="Married-couple Family Households" totalsRowFunction="sum" dataDxfId="1"/>
    <tableColumn id="5" name="Other Non-Family Households" totalsRowFunction="sum" dataDxfId="1"/>
    <tableColumn id="6" name="Single-person Households" totalsRowFunction="sum" dataDxfId="1"/>
  </tableColumns>
  <tableStyleInfo name="TableStyleLight1" showFirstColumn="0" showLastColumn="0" showRowStripes="1" showColumnStripes="0"/>
</table>
</file>

<file path=xl/tables/table24.xml><?xml version="1.0" encoding="utf-8"?>
<table xmlns="http://schemas.openxmlformats.org/spreadsheetml/2006/main" id="24" name="Table24" displayName="Table24" ref="A4:C7" totalsRowShown="0">
  <tableColumns count="3">
    <tableColumn id="1" name="Geography" totalsRowLabel="Totals" dataDxfId="0"/>
    <tableColumn id="2" name="Households with 1 or More Children Under 18" totalsRowFunction="sum" dataDxfId="1"/>
    <tableColumn id="3" name="Households with no Children" totalsRowFunction="sum" dataDxfId="1"/>
  </tableColumns>
  <tableStyleInfo name="TableStyleLight1" showFirstColumn="0" showLastColumn="0" showRowStripes="1" showColumnStripes="0"/>
</table>
</file>

<file path=xl/tables/table25.xml><?xml version="1.0" encoding="utf-8"?>
<table xmlns="http://schemas.openxmlformats.org/spreadsheetml/2006/main" id="25" name="Table25" displayName="Table25" ref="A4:C10" totalsRowCount="1">
  <tableColumns count="3">
    <tableColumn id="1" name="Displacement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6.xml><?xml version="1.0" encoding="utf-8"?>
<table xmlns="http://schemas.openxmlformats.org/spreadsheetml/2006/main" id="26" name="Table26" displayName="Table26" ref="A4:C10" totalsRowCount="1">
  <tableColumns count="3">
    <tableColumn id="1" name="Building Type" totalsRowLabel="Totals" dataDxfId="0"/>
    <tableColumn id="2" name="2010" totalsRowFunction="sum" dataDxfId="1"/>
    <tableColumn id="3" name="2020" totalsRowFunction="sum" dataDxfId="1"/>
  </tableColumns>
  <tableStyleInfo name="TableStyleLight1" showFirstColumn="0" showLastColumn="0" showRowStripes="1" showColumnStripes="0"/>
</table>
</file>

<file path=xl/tables/table27.xml><?xml version="1.0" encoding="utf-8"?>
<table xmlns="http://schemas.openxmlformats.org/spreadsheetml/2006/main" id="27" name="Table27" displayName="Table27" ref="A4:C7" totalsRowShown="0">
  <tableColumns count="3">
    <tableColumn id="1" name="Geography" totalsRowLabel="Totals" dataDxfId="0"/>
    <tableColumn id="2" name="Occupied Housing Units" totalsRowFunction="sum" dataDxfId="1"/>
    <tableColumn id="3" name="Vacant Housing Units" totalsRowFunction="sum" dataDxfId="1"/>
  </tableColumns>
  <tableStyleInfo name="TableStyleLight1" showFirstColumn="0" showLastColumn="0" showRowStripes="1" showColumnStripes="0"/>
</table>
</file>

<file path=xl/tables/table28.xml><?xml version="1.0" encoding="utf-8"?>
<table xmlns="http://schemas.openxmlformats.org/spreadsheetml/2006/main" id="28" name="Table28" displayName="Table28" ref="A4:G7" totalsRowShown="0">
  <tableColumns count="7">
    <tableColumn id="1" name="Geography" totalsRowLabel="Totals" dataDxfId="0"/>
    <tableColumn id="2" name="For Rent" totalsRowFunction="sum" dataDxfId="1"/>
    <tableColumn id="3" name="For Sale" totalsRowFunction="sum" dataDxfId="1"/>
    <tableColumn id="4" name="For Seasonal, Recreational, Or Occasional Use" totalsRowFunction="sum" dataDxfId="1"/>
    <tableColumn id="5" name="Other Vacant" totalsRowFunction="sum" dataDxfId="1"/>
    <tableColumn id="6" name="Rented, Not Occupied" totalsRowFunction="sum" dataDxfId="1"/>
    <tableColumn id="7" name="Sold, Not Occupied" totalsRowFunction="sum" dataDxfId="1"/>
  </tableColumns>
  <tableStyleInfo name="TableStyleLight1" showFirstColumn="0" showLastColumn="0" showRowStripes="1" showColumnStripes="0"/>
</table>
</file>

<file path=xl/tables/table29.xml><?xml version="1.0" encoding="utf-8"?>
<table xmlns="http://schemas.openxmlformats.org/spreadsheetml/2006/main" id="29" name="Table29" displayName="Table29" ref="A4:B11" totalsRowCount="1">
  <tableColumns count="2">
    <tableColumn id="1" name="Year Built" totalsRowLabel="Totals" dataDxfId="0"/>
    <tableColumn id="2" name="value" totalsRowFunction="sum" dataDxfId="1"/>
  </tableColumns>
  <tableStyleInfo name="TableStyleLight1" showFirstColumn="0" showLastColumn="0" showRowStripes="1" showColumnStripes="0"/>
</table>
</file>

<file path=xl/tables/table3.xml><?xml version="1.0" encoding="utf-8"?>
<table xmlns="http://schemas.openxmlformats.org/spreadsheetml/2006/main" id="3" name="Table3" displayName="Table3" ref="A4:G7" totalsRowShown="0">
  <tableColumns count="7">
    <tableColumn id="1" name="Geography"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30.xml><?xml version="1.0" encoding="utf-8"?>
<table xmlns="http://schemas.openxmlformats.org/spreadsheetml/2006/main" id="30" name="Table30" displayName="Table30" ref="A4:C10" totalsRowCount="1">
  <tableColumns count="3">
    <tableColumn id="1" name="Number of Bedrooms"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31.xml><?xml version="1.0" encoding="utf-8"?>
<table xmlns="http://schemas.openxmlformats.org/spreadsheetml/2006/main" id="31" name="Table31" displayName="Table31" ref="A4:C6" totalsRowShown="0">
  <tableColumns count="3">
    <tableColumn id="1" name="Building Amenity" totalsRowLabel="Totals" dataDxfId="0"/>
    <tableColumn id="2" name="Owner" totalsRowFunction="sum" dataDxfId="4"/>
    <tableColumn id="3" name="Renter" totalsRowFunction="sum" dataDxfId="4"/>
  </tableColumns>
  <tableStyleInfo name="TableStyleLight1" showFirstColumn="0" showLastColumn="0" showRowStripes="1" showColumnStripes="0"/>
</table>
</file>

<file path=xl/tables/table32.xml><?xml version="1.0" encoding="utf-8"?>
<table xmlns="http://schemas.openxmlformats.org/spreadsheetml/2006/main" id="32" name="Table32" displayName="Table32" ref="A4:H7" totalsRowShown="0">
  <tableColumns count="8">
    <tableColumn id="1" name="Geography" totalsRowLabel="Totals" dataDxfId="0"/>
    <tableColumn id="2" name="Units Valued Less than $250k" totalsRowFunction="sum" dataDxfId="4"/>
    <tableColumn id="3" name="Units Valued $250k-$500k" totalsRowFunction="sum" dataDxfId="4"/>
    <tableColumn id="4" name="Units Valued $500k-$750k" totalsRowFunction="sum" dataDxfId="4"/>
    <tableColumn id="5" name="Units Valued $750k-$1M" totalsRowFunction="sum" dataDxfId="4"/>
    <tableColumn id="6" name="Units Valued $1M-$1.5M" totalsRowFunction="sum" dataDxfId="4"/>
    <tableColumn id="7" name="Units Valued $1M-$2M" totalsRowFunction="sum" dataDxfId="4"/>
    <tableColumn id="8" name="Units Valued $2M+" totalsRowFunction="sum" dataDxfId="4"/>
  </tableColumns>
  <tableStyleInfo name="TableStyleLight1" showFirstColumn="0" showLastColumn="0" showRowStripes="1" showColumnStripes="0"/>
</table>
</file>

<file path=xl/tables/table33.xml><?xml version="1.0" encoding="utf-8"?>
<table xmlns="http://schemas.openxmlformats.org/spreadsheetml/2006/main" id="33" name="Table33" displayName="Table33" ref="A4:D24" totalsRowShown="0">
  <tableColumns count="4">
    <tableColumn id="1" name="Date" totalsRowLabel="Totals" dataDxfId="3"/>
    <tableColumn id="2" name="Bay Area" totalsRowFunction="sum" dataDxfId="1"/>
    <tableColumn id="3" name="Santa Clara County" totalsRowFunction="sum" dataDxfId="1"/>
    <tableColumn id="4" name="Palo Alto" totalsRowFunction="sum" dataDxfId="1"/>
  </tableColumns>
  <tableStyleInfo name="TableStyleLight1" showFirstColumn="0" showLastColumn="0" showRowStripes="1" showColumnStripes="0"/>
</table>
</file>

<file path=xl/tables/table34.xml><?xml version="1.0" encoding="utf-8"?>
<table xmlns="http://schemas.openxmlformats.org/spreadsheetml/2006/main" id="34" name="Table34" displayName="Table34" ref="A4:H7" totalsRowShown="0">
  <tableColumns count="8">
    <tableColumn id="1" name="Geography" totalsRowLabel="Totals" dataDxfId="0"/>
    <tableColumn id="2" name="Rent less than $500" totalsRowFunction="sum" dataDxfId="4"/>
    <tableColumn id="3" name="Rent $500-$1000" totalsRowFunction="sum" dataDxfId="4"/>
    <tableColumn id="4" name="Rent $1000-$1500" totalsRowFunction="sum" dataDxfId="4"/>
    <tableColumn id="5" name="Rent $1500-$2000" totalsRowFunction="sum" dataDxfId="4"/>
    <tableColumn id="6" name="Rent $2000-$2500" totalsRowFunction="sum" dataDxfId="4"/>
    <tableColumn id="7" name="Rent $2500-$3000" totalsRowFunction="sum" dataDxfId="4"/>
    <tableColumn id="8" name="Rent $3000 or more" totalsRowFunction="sum" dataDxfId="4"/>
  </tableColumns>
  <tableStyleInfo name="TableStyleLight1" showFirstColumn="0" showLastColumn="0" showRowStripes="1" showColumnStripes="0"/>
</table>
</file>

<file path=xl/tables/table35.xml><?xml version="1.0" encoding="utf-8"?>
<table xmlns="http://schemas.openxmlformats.org/spreadsheetml/2006/main" id="35" name="Table35" displayName="Table35" ref="A4:D15" totalsRowShown="0">
  <tableColumns count="4">
    <tableColumn id="1" name="Year" totalsRowLabel="Totals" dataDxfId="0"/>
    <tableColumn id="2" name="Palo Alto" totalsRowFunction="sum" dataDxfId="1"/>
    <tableColumn id="3" name="Santa Clara County" totalsRowFunction="sum" dataDxfId="1"/>
    <tableColumn id="4" name="Bay Area" totalsRowFunction="sum" dataDxfId="1"/>
  </tableColumns>
  <tableStyleInfo name="TableStyleLight1" showFirstColumn="0" showLastColumn="0" showRowStripes="1" showColumnStripes="0"/>
</table>
</file>

<file path=xl/tables/table36.xml><?xml version="1.0" encoding="utf-8"?>
<table xmlns="http://schemas.openxmlformats.org/spreadsheetml/2006/main" id="36" name="Table36" displayName="Table36" ref="A4:B9" totalsRowCount="1">
  <tableColumns count="2">
    <tableColumn id="1" name="Income Group" totalsRowLabel="Totals" dataDxfId="0"/>
    <tableColumn id="2" name="value" totalsRowFunction="sum" dataDxfId="1"/>
  </tableColumns>
  <tableStyleInfo name="TableStyleLight1" showFirstColumn="0" showLastColumn="0" showRowStripes="1" showColumnStripes="0"/>
</table>
</file>

<file path=xl/tables/table37.xml><?xml version="1.0" encoding="utf-8"?>
<table xmlns="http://schemas.openxmlformats.org/spreadsheetml/2006/main" id="37" name="Table37" displayName="Table37" ref="A4:F7" totalsRowShown="0">
  <tableColumns count="6">
    <tableColumn id="1" name="Geography" totalsRowLabel="Totals" dataDxfId="0"/>
    <tableColumn id="2" name="Low" totalsRowFunction="sum" dataDxfId="1"/>
    <tableColumn id="3" name="Moderate" totalsRowFunction="sum" dataDxfId="1"/>
    <tableColumn id="4" name="High" totalsRowFunction="sum" dataDxfId="1"/>
    <tableColumn id="5" name="Very High" totalsRowFunction="sum" dataDxfId="1"/>
    <tableColumn id="6" name="Total Assisted Units in Database" totalsRowFunction="sum" dataDxfId="1"/>
  </tableColumns>
  <tableStyleInfo name="TableStyleLight1" showFirstColumn="0" showLastColumn="0" showRowStripes="1" showColumnStripes="0"/>
</table>
</file>

<file path=xl/tables/table38.xml><?xml version="1.0" encoding="utf-8"?>
<table xmlns="http://schemas.openxmlformats.org/spreadsheetml/2006/main" id="38" name="Table38" displayName="Table38" ref="A4:C6" totalsRowShown="0">
  <tableColumns count="3">
    <tableColumn id="1" name="Tenure"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39.xml><?xml version="1.0" encoding="utf-8"?>
<table xmlns="http://schemas.openxmlformats.org/spreadsheetml/2006/main" id="39" name="Table39" displayName="Table39" ref="A4:D7" totalsRowShown="0">
  <tableColumns count="4">
    <tableColumn id="1" name="Geography" totalsRowLabel="Totals" dataDxfId="0"/>
    <tableColumn id="2" name="1.00 occupants per room or less" totalsRowFunction="sum" dataDxfId="1"/>
    <tableColumn id="3" name="1.01 to 1.50 occupants per room" totalsRowFunction="sum" dataDxfId="1"/>
    <tableColumn id="4" name="1.50 occupants per room or more" totalsRowFunction="sum" dataDxfId="1"/>
  </tableColumns>
  <tableStyleInfo name="TableStyleLight1" showFirstColumn="0" showLastColumn="0" showRowStripes="1" showColumnStripes="0"/>
</table>
</file>

<file path=xl/tables/table4.xml><?xml version="1.0" encoding="utf-8"?>
<table xmlns="http://schemas.openxmlformats.org/spreadsheetml/2006/main" id="4" name="Table4" displayName="Table4" ref="A4:D15" totalsRowCount="1">
  <tableColumns count="4">
    <tableColumn id="1" name="Age Group"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40.xml><?xml version="1.0" encoding="utf-8"?>
<table xmlns="http://schemas.openxmlformats.org/spreadsheetml/2006/main" id="40" name="Table40" displayName="Table40" ref="A4:H5" totalsRowShown="0">
  <tableColumns count="8">
    <tableColumn id="1" name="Tenure" totalsRowLabel="Totals" dataDxfId="0"/>
    <tableColumn id="2" name="American Indian or Alaska Native (Hispanic and Non-Hispanic)" totalsRowFunction="sum" dataDxfId="4"/>
    <tableColumn id="3" name="Asian / API (Hispanic and Non-Hispanic)" totalsRowFunction="sum" dataDxfId="4"/>
    <tableColumn id="4" name="Black or African American (Hispanic and Non-Hispanic)" totalsRowFunction="sum" dataDxfId="4"/>
    <tableColumn id="5" name="Hispanic or Latinx" totalsRowFunction="sum" dataDxfId="4"/>
    <tableColumn id="6" name="Other Race or Multiple Races (Hispanic and Non-Hispanic)" totalsRowFunction="sum" dataDxfId="4"/>
    <tableColumn id="7" name="White (Hispanic and Non-Hispanic)" totalsRowFunction="sum" dataDxfId="4"/>
    <tableColumn id="8" name="White, Non-Hispanic" totalsRowFunction="sum" dataDxfId="4"/>
  </tableColumns>
  <tableStyleInfo name="TableStyleLight1" showFirstColumn="0" showLastColumn="0" showRowStripes="1" showColumnStripes="0"/>
</table>
</file>

<file path=xl/tables/table41.xml><?xml version="1.0" encoding="utf-8"?>
<table xmlns="http://schemas.openxmlformats.org/spreadsheetml/2006/main" id="41" name="Table41" displayName="Table41" ref="A4:C9" totalsRowShown="0">
  <tableColumns count="3">
    <tableColumn id="1" name="Income Group"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42.xml><?xml version="1.0" encoding="utf-8"?>
<table xmlns="http://schemas.openxmlformats.org/spreadsheetml/2006/main" id="42" name="Table42" displayName="Table42"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3.xml><?xml version="1.0" encoding="utf-8"?>
<table xmlns="http://schemas.openxmlformats.org/spreadsheetml/2006/main" id="43" name="Table43" displayName="Table43" ref="A4:E7" totalsRowCount="1">
  <tableColumns count="5">
    <tableColumn id="1" name="Tenur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4.xml><?xml version="1.0" encoding="utf-8"?>
<table xmlns="http://schemas.openxmlformats.org/spreadsheetml/2006/main" id="44" name="Table44" displayName="Table44" ref="A4:E7" totalsRowShown="0">
  <tableColumns count="5">
    <tableColumn id="1" name="Geography"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5.xml><?xml version="1.0" encoding="utf-8"?>
<table xmlns="http://schemas.openxmlformats.org/spreadsheetml/2006/main" id="45" name="Table45" displayName="Table45" ref="A4:E11" totalsRowCount="1">
  <tableColumns count="5">
    <tableColumn id="1" name="Racial / Ethic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Cost Burden Not computed" totalsRowFunction="sum" dataDxfId="1"/>
  </tableColumns>
  <tableStyleInfo name="TableStyleLight1" showFirstColumn="0" showLastColumn="0" showRowStripes="1" showColumnStripes="0"/>
</table>
</file>

<file path=xl/tables/table46.xml><?xml version="1.0" encoding="utf-8"?>
<table xmlns="http://schemas.openxmlformats.org/spreadsheetml/2006/main" id="46" name="Table46" displayName="Table46" ref="A4:D7" totalsRowCount="1">
  <tableColumns count="4">
    <tableColumn id="1" name="Household Siz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7.xml><?xml version="1.0" encoding="utf-8"?>
<table xmlns="http://schemas.openxmlformats.org/spreadsheetml/2006/main" id="47" name="Table47" displayName="Table4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48.xml><?xml version="1.0" encoding="utf-8"?>
<table xmlns="http://schemas.openxmlformats.org/spreadsheetml/2006/main" id="48" name="Table48" displayName="Table48" ref="A4:E7" totalsRowCount="1">
  <tableColumns count="5">
    <tableColumn id="1" name="variable" totalsRowLabel="Totals" dataDxfId="0"/>
    <tableColumn id="2" name="2002" totalsRowFunction="sum" dataDxfId="1"/>
    <tableColumn id="3" name="2007" totalsRowFunction="sum" dataDxfId="1"/>
    <tableColumn id="4" name="2012" totalsRowFunction="sum" dataDxfId="1"/>
    <tableColumn id="5" name="2017" totalsRowFunction="sum" dataDxfId="1"/>
  </tableColumns>
  <tableStyleInfo name="TableStyleLight1" showFirstColumn="0" showLastColumn="0" showRowStripes="1" showColumnStripes="0"/>
</table>
</file>

<file path=xl/tables/table49.xml><?xml version="1.0" encoding="utf-8"?>
<table xmlns="http://schemas.openxmlformats.org/spreadsheetml/2006/main" id="49" name="Table49" displayName="Table49"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xml><?xml version="1.0" encoding="utf-8"?>
<table xmlns="http://schemas.openxmlformats.org/spreadsheetml/2006/main" id="5" name="Table5" displayName="Table5" ref="A4:G7" totalsRowShown="0">
  <tableColumns count="7">
    <tableColumn id="1" name="Geography" totalsRowLabel="Totals" dataDxfId="0"/>
    <tableColumn id="2" name="Same house" totalsRowFunction="sum" dataDxfId="1"/>
    <tableColumn id="3" name="Same city or town" totalsRowFunction="sum" dataDxfId="1"/>
    <tableColumn id="4" name="Same county" totalsRowFunction="sum" dataDxfId="1"/>
    <tableColumn id="5" name="Elsewhere in CA" totalsRowFunction="sum" dataDxfId="1"/>
    <tableColumn id="6" name="Elsewhere in U.S." totalsRowFunction="sum" dataDxfId="1"/>
    <tableColumn id="7" name="Abroad" totalsRowFunction="sum" dataDxfId="1"/>
  </tableColumns>
  <tableStyleInfo name="TableStyleLight1" showFirstColumn="0" showLastColumn="0" showRowStripes="1" showColumnStripes="0"/>
</table>
</file>

<file path=xl/tables/table50.xml><?xml version="1.0" encoding="utf-8"?>
<table xmlns="http://schemas.openxmlformats.org/spreadsheetml/2006/main" id="50" name="Table50" displayName="Table50" ref="A4:E7" totalsRowShown="0">
  <tableColumns count="5">
    <tableColumn id="1" name="Geography" totalsRowLabel="Totals" dataDxfId="0"/>
    <tableColumn id="2" name="1-Person Household" totalsRowFunction="sum" dataDxfId="1"/>
    <tableColumn id="3" name="2-Person Household" totalsRowFunction="sum" dataDxfId="1"/>
    <tableColumn id="4" name="3-4-Person Household" totalsRowFunction="sum" dataDxfId="1"/>
    <tableColumn id="5" name="5-Person or More Household" totalsRowFunction="sum" dataDxfId="1"/>
  </tableColumns>
  <tableStyleInfo name="TableStyleLight1" showFirstColumn="0" showLastColumn="0" showRowStripes="1" showColumnStripes="0"/>
</table>
</file>

<file path=xl/tables/table51.xml><?xml version="1.0" encoding="utf-8"?>
<table xmlns="http://schemas.openxmlformats.org/spreadsheetml/2006/main" id="51" name="Table51" displayName="Table51" ref="A4:F7" totalsRowCount="1">
  <tableColumns count="6">
    <tableColumn id="1" name="variable"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52.xml><?xml version="1.0" encoding="utf-8"?>
<table xmlns="http://schemas.openxmlformats.org/spreadsheetml/2006/main" id="52" name="Table52" displayName="Table52"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3.xml><?xml version="1.0" encoding="utf-8"?>
<table xmlns="http://schemas.openxmlformats.org/spreadsheetml/2006/main" id="53" name="Table53" displayName="Table53" ref="A4:C6" totalsRowShown="0">
  <tableColumns count="3">
    <tableColumn id="1" name="Group" totalsRowLabel="Totals" dataDxfId="0"/>
    <tableColumn id="2" name="Above Poverty Level" totalsRowFunction="sum" dataDxfId="1"/>
    <tableColumn id="3" name="Below Poverty Level" totalsRowFunction="sum" dataDxfId="1"/>
  </tableColumns>
  <tableStyleInfo name="TableStyleLight1" showFirstColumn="0" showLastColumn="0" showRowStripes="1" showColumnStripes="0"/>
</table>
</file>

<file path=xl/tables/table54.xml><?xml version="1.0" encoding="utf-8"?>
<table xmlns="http://schemas.openxmlformats.org/spreadsheetml/2006/main" id="54" name="Table54" displayName="Table54" ref="A4:C10" totalsRowCount="1">
  <tableColumns count="3">
    <tableColumn id="1" name="Incom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5.xml><?xml version="1.0" encoding="utf-8"?>
<table xmlns="http://schemas.openxmlformats.org/spreadsheetml/2006/main" id="55" name="Table55" displayName="Table55" ref="A4:F7" totalsRowShown="0">
  <tableColumns count="6">
    <tableColumn id="1" name="age" totalsRowLabel="Totals" dataDxfId="0"/>
    <tableColumn id="2" name="American Indian or Alaska Native (Hispanic and Non-Hispanic)" totalsRowFunction="sum" dataDxfId="1"/>
    <tableColumn id="3" name="Asian / API (Hispanic and Non-Hispanic)" totalsRowFunction="sum" dataDxfId="1"/>
    <tableColumn id="4" name="Black or African American (Hispanic and Non-Hispanic)" totalsRowFunction="sum" dataDxfId="1"/>
    <tableColumn id="5" name="Other Race or Multiple Races (Hispanic and Non-Hispanic)" totalsRowFunction="sum" dataDxfId="1"/>
    <tableColumn id="6" name="White (Hispanic and Non-Hispanic)" totalsRowFunction="sum" dataDxfId="1"/>
  </tableColumns>
  <tableStyleInfo name="TableStyleLight1" showFirstColumn="0" showLastColumn="0" showRowStripes="1" showColumnStripes="0"/>
</table>
</file>

<file path=xl/tables/table56.xml><?xml version="1.0" encoding="utf-8"?>
<table xmlns="http://schemas.openxmlformats.org/spreadsheetml/2006/main" id="56" name="Table56" displayName="Table56"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57.xml><?xml version="1.0" encoding="utf-8"?>
<table xmlns="http://schemas.openxmlformats.org/spreadsheetml/2006/main" id="57" name="Table57" displayName="Table57"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8.xml><?xml version="1.0" encoding="utf-8"?>
<table xmlns="http://schemas.openxmlformats.org/spreadsheetml/2006/main" id="58" name="Table58" displayName="Table58"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9.xml><?xml version="1.0" encoding="utf-8"?>
<table xmlns="http://schemas.openxmlformats.org/spreadsheetml/2006/main" id="59" name="Table59" displayName="Table59" ref="A4:C7" totalsRowShown="0">
  <tableColumns count="3">
    <tableColumn id="1" name="Geography" totalsRowLabel="Totals" dataDxfId="0"/>
    <tableColumn id="2" name="No disability" totalsRowFunction="sum" dataDxfId="1"/>
    <tableColumn id="3" name="With a disability" totalsRowFunction="sum" dataDxfId="1"/>
  </tableColumns>
  <tableStyleInfo name="TableStyleLight1" showFirstColumn="0" showLastColumn="0" showRowStripes="1" showColumnStripes="0"/>
</table>
</file>

<file path=xl/tables/table6.xml><?xml version="1.0" encoding="utf-8"?>
<table xmlns="http://schemas.openxmlformats.org/spreadsheetml/2006/main" id="6" name="Table6" displayName="Table6" ref="A4:I7" totalsRowShown="0">
  <tableColumns count="9">
    <tableColumn id="1" name="Geography" totalsRowLabel="Totals" dataDxfId="0"/>
    <tableColumn id="2" name="Agriculture &amp; Natural Resources" totalsRowFunction="sum" dataDxfId="1"/>
    <tableColumn id="3" name="Construction" totalsRowFunction="sum" dataDxfId="1"/>
    <tableColumn id="4" name="Financial &amp; Professional Services" totalsRowFunction="sum" dataDxfId="1"/>
    <tableColumn id="5" name="Health &amp; Educational Services" totalsRowFunction="sum" dataDxfId="1"/>
    <tableColumn id="6" name="Information" totalsRowFunction="sum" dataDxfId="1"/>
    <tableColumn id="7" name="Manufacturing, Wholesale &amp; Transportation" totalsRowFunction="sum" dataDxfId="1"/>
    <tableColumn id="8" name="Retail" totalsRowFunction="sum" dataDxfId="1"/>
    <tableColumn id="9" name="Other" totalsRowFunction="sum" dataDxfId="1"/>
  </tableColumns>
  <tableStyleInfo name="TableStyleLight1" showFirstColumn="0" showLastColumn="0" showRowStripes="1" showColumnStripes="0"/>
</table>
</file>

<file path=xl/tables/table60.xml><?xml version="1.0" encoding="utf-8"?>
<table xmlns="http://schemas.openxmlformats.org/spreadsheetml/2006/main" id="60" name="Table60" displayName="Table60" ref="A4:C7" totalsRowCount="1">
  <tableColumns count="3">
    <tableColumn id="1" name="Age Group" totalsRowLabel="Totals" dataDxfId="0"/>
    <tableColumn id="2" name="Employed" totalsRowFunction="sum" dataDxfId="1"/>
    <tableColumn id="3" name="Unemployed" totalsRowFunction="sum" dataDxfId="1"/>
  </tableColumns>
  <tableStyleInfo name="TableStyleLight1" showFirstColumn="0" showLastColumn="0" showRowStripes="1" showColumnStripes="0"/>
</table>
</file>

<file path=xl/tables/table61.xml><?xml version="1.0" encoding="utf-8"?>
<table xmlns="http://schemas.openxmlformats.org/spreadsheetml/2006/main" id="61" name="Table61" displayName="Table61" ref="A4:B7" totalsRowCount="1">
  <tableColumns count="2">
    <tableColumn id="1" name="Age Group" totalsRowLabel="Totals" dataDxfId="0"/>
    <tableColumn id="2" name="value" totalsRowFunction="sum" dataDxfId="1"/>
  </tableColumns>
  <tableStyleInfo name="TableStyleLight1" showFirstColumn="0" showLastColumn="0" showRowStripes="1" showColumnStripes="0"/>
</table>
</file>

<file path=xl/tables/table62.xml><?xml version="1.0" encoding="utf-8"?>
<table xmlns="http://schemas.openxmlformats.org/spreadsheetml/2006/main" id="62" name="Table62" displayName="Table62" ref="A4:B11" totalsRowCount="1">
  <tableColumns count="2">
    <tableColumn id="1" name="Residence Type" totalsRowLabel="Totals" dataDxfId="0"/>
    <tableColumn id="2" name="value" totalsRowFunction="sum" dataDxfId="1"/>
  </tableColumns>
  <tableStyleInfo name="TableStyleLight1" showFirstColumn="0" showLastColumn="0" showRowStripes="1" showColumnStripes="0"/>
</table>
</file>

<file path=xl/tables/table63.xml><?xml version="1.0" encoding="utf-8"?>
<table xmlns="http://schemas.openxmlformats.org/spreadsheetml/2006/main" id="63" name="Table63" displayName="Table63" ref="A4:D7" totalsRowShown="0">
  <tableColumns count="4">
    <tableColumn id="1" name="variable" totalsRowLabel="Totals" dataDxfId="0"/>
    <tableColumn id="2" name="People in Households Composed Solely of Children Under 18" totalsRowFunction="sum" dataDxfId="1"/>
    <tableColumn id="3" name="People in Households with Adults and Children" totalsRowFunction="sum" dataDxfId="1"/>
    <tableColumn id="4" name="People in Households without Children Under 18" totalsRowFunction="sum" dataDxfId="1"/>
  </tableColumns>
  <tableStyleInfo name="TableStyleLight1" showFirstColumn="0" showLastColumn="0" showRowStripes="1" showColumnStripes="0"/>
</table>
</file>

<file path=xl/tables/table64.xml><?xml version="1.0" encoding="utf-8"?>
<table xmlns="http://schemas.openxmlformats.org/spreadsheetml/2006/main" id="64" name="Table64" displayName="Table64" ref="A4:C10" totalsRowCount="1">
  <tableColumns count="3">
    <tableColumn id="1" name="Racial / Ethic Group"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5.xml><?xml version="1.0" encoding="utf-8"?>
<table xmlns="http://schemas.openxmlformats.org/spreadsheetml/2006/main" id="65" name="Table65" displayName="Table65" ref="A4:C7" totalsRowCount="1">
  <tableColumns count="3">
    <tableColumn id="1" name="Latinx Status"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6.xml><?xml version="1.0" encoding="utf-8"?>
<table xmlns="http://schemas.openxmlformats.org/spreadsheetml/2006/main" id="66" name="Table66" displayName="Table66" ref="A4:F7" totalsRowShown="0">
  <tableColumns count="6">
    <tableColumn id="1" name="variable" totalsRowLabel="Totals" dataDxfId="0"/>
    <tableColumn id="2" name="Chronic Substance Abuse" totalsRowFunction="sum" dataDxfId="1"/>
    <tableColumn id="3" name="HIV/AIDS" totalsRowFunction="sum" dataDxfId="1"/>
    <tableColumn id="4" name="Severely Mentally Ill" totalsRowFunction="sum" dataDxfId="1"/>
    <tableColumn id="5" name="Veterans" totalsRowFunction="sum" dataDxfId="1"/>
    <tableColumn id="6" name="Victims of Domestic Violence" totalsRowFunction="sum" dataDxfId="1"/>
  </tableColumns>
  <tableStyleInfo name="TableStyleLight1" showFirstColumn="0" showLastColumn="0" showRowStripes="1" showColumnStripes="0"/>
</table>
</file>

<file path=xl/tables/table67.xml><?xml version="1.0" encoding="utf-8"?>
<table xmlns="http://schemas.openxmlformats.org/spreadsheetml/2006/main" id="67" name="Table67" displayName="Table6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68.xml><?xml version="1.0" encoding="utf-8"?>
<table xmlns="http://schemas.openxmlformats.org/spreadsheetml/2006/main" id="68" name="Table68" displayName="Table68" ref="A4:F7" totalsRowShown="0">
  <tableColumns count="6">
    <tableColumn id="1" name="Geography"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69.xml><?xml version="1.0" encoding="utf-8"?>
<table xmlns="http://schemas.openxmlformats.org/spreadsheetml/2006/main" id="69" name="Table69" displayName="Table69" ref="A4:F11" totalsRowCount="1">
  <tableColumns count="6">
    <tableColumn id="1" name="Racial / Ethic Group"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7.xml><?xml version="1.0" encoding="utf-8"?>
<table xmlns="http://schemas.openxmlformats.org/spreadsheetml/2006/main" id="7" name="Table7" displayName="Table7" ref="A4:F7" totalsRowShown="0">
  <tableColumns count="6">
    <tableColumn id="1" name="Geography" totalsRowLabel="Totals" dataDxfId="0"/>
    <tableColumn id="2" name="Management, Business, Science, And Arts Occupations" totalsRowFunction="sum" dataDxfId="1"/>
    <tableColumn id="3" name="Natural Resources, Construction, And Maintenance Occupations" totalsRowFunction="sum" dataDxfId="1"/>
    <tableColumn id="4" name="Production, Transportation, And Material Moving Occupations" totalsRowFunction="sum" dataDxfId="1"/>
    <tableColumn id="5" name="Sales And Office Occupations" totalsRowFunction="sum" dataDxfId="1"/>
    <tableColumn id="6" name="Service Occupations" totalsRowFunction="sum" dataDxfId="1"/>
  </tableColumns>
  <tableStyleInfo name="TableStyleLight1" showFirstColumn="0" showLastColumn="0" showRowStripes="1" showColumnStripes="0"/>
</table>
</file>

<file path=xl/tables/table70.xml><?xml version="1.0" encoding="utf-8"?>
<table xmlns="http://schemas.openxmlformats.org/spreadsheetml/2006/main" id="70" name="Table70" displayName="Table70" ref="A4:B11" totalsRowShown="0">
  <tableColumns count="2">
    <tableColumn id="1" name="Racial / Ethic Group" totalsRowLabel="Totals" dataDxfId="0"/>
    <tableColumn id="2" name="value" totalsRowFunction="sum" dataDxfId="4"/>
  </tableColumns>
  <tableStyleInfo name="TableStyleLight1" showFirstColumn="0" showLastColumn="0" showRowStripes="1" showColumnStripes="0"/>
</table>
</file>

<file path=xl/tables/table71.xml><?xml version="1.0" encoding="utf-8"?>
<table xmlns="http://schemas.openxmlformats.org/spreadsheetml/2006/main" id="71" name="Table71" displayName="Table71" ref="A4:F11" totalsRowCount="1">
  <tableColumns count="6">
    <tableColumn id="1" name="Racial / Ethic Group" totalsRowLabel="Totals" dataDxfId="0"/>
    <tableColumn id="2" name="Application approved but not accepted" totalsRowFunction="sum" dataDxfId="1"/>
    <tableColumn id="3" name="Application denied" totalsRowFunction="sum" dataDxfId="1"/>
    <tableColumn id="4" name="Application withdrawn by applicant" totalsRowFunction="sum" dataDxfId="1"/>
    <tableColumn id="5" name="File closed for incompleteness" totalsRowFunction="sum" dataDxfId="1"/>
    <tableColumn id="6" name="Loan originated" totalsRowFunction="sum" dataDxfId="1"/>
  </tableColumns>
  <tableStyleInfo name="TableStyleLight1" showFirstColumn="0" showLastColumn="0" showRowStripes="1" showColumnStripes="0"/>
</table>
</file>

<file path=xl/tables/table72.xml><?xml version="1.0" encoding="utf-8"?>
<table xmlns="http://schemas.openxmlformats.org/spreadsheetml/2006/main" id="72" name="Table72" displayName="Table72" ref="A4:G8" totalsRowCount="1">
  <tableColumns count="7">
    <tableColumn id="1" name="Racial / Ethic Group"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73.xml><?xml version="1.0" encoding="utf-8"?>
<table xmlns="http://schemas.openxmlformats.org/spreadsheetml/2006/main" id="73" name="Table73" displayName="Table73" ref="A4:C7" totalsRowShown="0">
  <tableColumns count="3">
    <tableColumn id="1" name="Geography" totalsRowLabel="Totals" dataDxfId="0"/>
    <tableColumn id="2" name="Population 5 Years and Over Who Speak English &quot;Not well&quot; or &quot;Not at all&quot;" totalsRowFunction="sum" dataDxfId="1"/>
    <tableColumn id="3" name="Population 5 Years and Over Who Speak English &quot;Well&quot; or &quot;Very well&quot;" totalsRowFunction="sum" dataDxfId="1"/>
  </tableColumns>
  <tableStyleInfo name="TableStyleLight1" showFirstColumn="0" showLastColumn="0" showRowStripes="1" showColumnStripes="0"/>
</table>
</file>

<file path=xl/tables/table74.xml><?xml version="1.0" encoding="utf-8"?>
<table xmlns="http://schemas.openxmlformats.org/spreadsheetml/2006/main" id="74" name="Table74" displayName="Table74" ref="A4:E7" totalsRowShown="0">
  <tableColumns count="5">
    <tableColumn id="1" name="Geography" totalsRowLabel="Totals" dataDxfId="0"/>
    <tableColumn id="2" name="Very Low Income (&lt;50% of AMI)" totalsRowFunction="sum" dataDxfId="1"/>
    <tableColumn id="3" name="Low Income (50%-80% of AMI)" totalsRowFunction="sum" dataDxfId="1"/>
    <tableColumn id="4" name="Moderate Income (80%-120% of AMI)" totalsRowFunction="sum" dataDxfId="1"/>
    <tableColumn id="5" name="Above Moderate Income (&gt;120% of AMI)" totalsRowFunction="sum" dataDxfId="1"/>
  </tableColumns>
  <tableStyleInfo name="TableStyleLight1" showFirstColumn="0" showLastColumn="0" showRowStripes="1" showColumnStripes="0"/>
</table>
</file>

<file path=xl/tables/table8.xml><?xml version="1.0" encoding="utf-8"?>
<table xmlns="http://schemas.openxmlformats.org/spreadsheetml/2006/main" id="8" name="Table8" displayName="Table8"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ables/table9.xml><?xml version="1.0" encoding="utf-8"?>
<table xmlns="http://schemas.openxmlformats.org/spreadsheetml/2006/main" id="9" name="Table9" displayName="Table9"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hcd.ca.gov/community-development/building-blocks/housing-needs/population-employment-household-characteristics.shtml" TargetMode="External"/><Relationship Id="rId2" Type="http://schemas.openxmlformats.org/officeDocument/2006/relationships/hyperlink" Target="https://www.hcd.ca.gov/community-development/building-blocks/housing-needs/population-employment-household-characteristics.shtml" TargetMode="External"/><Relationship Id="rId3" Type="http://schemas.openxmlformats.org/officeDocument/2006/relationships/hyperlink" Target="https://www.hcd.ca.gov/community-development/building-blocks/housing-needs/population-employment-household-characteristics.shtml" TargetMode="External"/><Relationship Id="rId4" Type="http://schemas.openxmlformats.org/officeDocument/2006/relationships/hyperlink" Target="https://www.hcd.ca.gov/community-development/building-blocks/housing-needs/population-employment-household-characteristics.shtml" TargetMode="External"/><Relationship Id="rId5" Type="http://schemas.openxmlformats.org/officeDocument/2006/relationships/hyperlink" Target="https://www.hcd.ca.gov/community-development/building-blocks/housing-needs/population-employment-household-characteristics.shtml" TargetMode="External"/><Relationship Id="rId6" Type="http://schemas.openxmlformats.org/officeDocument/2006/relationships/hyperlink" Target="https://www.hcd.ca.gov/community-development/building-blocks/housing-needs/population-employment-household-characteristics.shtml" TargetMode="External"/><Relationship Id="rId7" Type="http://schemas.openxmlformats.org/officeDocument/2006/relationships/hyperlink" Target="https://www.hcd.ca.gov/community-development/building-blocks/housing-needs/population-employment-household-characteristics.shtml" TargetMode="External"/><Relationship Id="rId8" Type="http://schemas.openxmlformats.org/officeDocument/2006/relationships/hyperlink" Target="https://www.hcd.ca.gov/community-development/building-blocks/housing-needs/population-employment-household-characteristics.shtml" TargetMode="External"/><Relationship Id="rId9" Type="http://schemas.openxmlformats.org/officeDocument/2006/relationships/hyperlink" Target="https://www.hcd.ca.gov/community-development/building-blocks/housing-needs/population-employment-household-characteristics.shtml" TargetMode="External"/><Relationship Id="rId10" Type="http://schemas.openxmlformats.org/officeDocument/2006/relationships/hyperlink" Target="https://www.hcd.ca.gov/community-development/building-blocks/housing-needs/population-employment-household-characteristics.shtml" TargetMode="External"/><Relationship Id="rId11" Type="http://schemas.openxmlformats.org/officeDocument/2006/relationships/hyperlink" Target="https://www.hcd.ca.gov/community-development/building-blocks/housing-needs/population-employment-household-characteristics.shtml" TargetMode="External"/><Relationship Id="rId12" Type="http://schemas.openxmlformats.org/officeDocument/2006/relationships/hyperlink" Target="https://www.hcd.ca.gov/community-development/building-blocks/housing-needs/population-employment-household-characteristics.shtml" TargetMode="External"/><Relationship Id="rId13" Type="http://schemas.openxmlformats.org/officeDocument/2006/relationships/hyperlink" Target="https://www.hcd.ca.gov/community-development/building-blocks/housing-needs/population-employment-household-characteristics.shtml" TargetMode="External"/><Relationship Id="rId14" Type="http://schemas.openxmlformats.org/officeDocument/2006/relationships/hyperlink" Target="https://www.hcd.ca.gov/community-development/building-blocks/housing-needs/population-employment-household-characteristics.shtml" TargetMode="External"/><Relationship Id="rId15" Type="http://schemas.openxmlformats.org/officeDocument/2006/relationships/hyperlink" Target="https://www.hcd.ca.gov/community-development/building-blocks/housing-needs/population-employment-household-characteristics.shtml" TargetMode="External"/><Relationship Id="rId16" Type="http://schemas.openxmlformats.org/officeDocument/2006/relationships/hyperlink" Target="https://www.hcd.ca.gov/community-development/building-blocks/housing-needs/population-employment-household-characteristics.shtml" TargetMode="External"/><Relationship Id="rId17" Type="http://schemas.openxmlformats.org/officeDocument/2006/relationships/hyperlink" Target="https://www.hcd.ca.gov/community-development/building-blocks/housing-needs/population-employment-household-characteristics.shtml" TargetMode="External"/><Relationship Id="rId18" Type="http://schemas.openxmlformats.org/officeDocument/2006/relationships/hyperlink" Target="https://www.hcd.ca.gov/community-development/building-blocks/housing-needs/population-employment-household-characteristics.shtml" TargetMode="External"/><Relationship Id="rId19" Type="http://schemas.openxmlformats.org/officeDocument/2006/relationships/hyperlink" Target="https://www.hcd.ca.gov/community-development/building-blocks/housing-needs/population-employment-household-characteristics.shtml" TargetMode="External"/><Relationship Id="rId20" Type="http://schemas.openxmlformats.org/officeDocument/2006/relationships/hyperlink" Target="https://www.hcd.ca.gov/community-development/building-blocks/housing-needs/population-employment-household-characteristics.shtml" TargetMode="External"/><Relationship Id="rId21" Type="http://schemas.openxmlformats.org/officeDocument/2006/relationships/hyperlink" Target="https://www.hcd.ca.gov/community-development/building-blocks/housing-needs/population-employment-household-characteristics.shtml" TargetMode="External"/><Relationship Id="rId22" Type="http://schemas.openxmlformats.org/officeDocument/2006/relationships/hyperlink" Target="https://www.hcd.ca.gov/community-development/building-blocks/housing-needs/population-employment-household-characteristics.shtml" TargetMode="External"/><Relationship Id="rId23" Type="http://schemas.openxmlformats.org/officeDocument/2006/relationships/hyperlink" Target="https://www.hcd.ca.gov/community-development/building-blocks/housing-needs/large-families-female-head-household.shtml" TargetMode="External"/><Relationship Id="rId24" Type="http://schemas.openxmlformats.org/officeDocument/2006/relationships/hyperlink" Target="https://www.hcd.ca.gov/community-development/building-blocks/housing-needs/population-employment-household-characteristics.shtml" TargetMode="External"/><Relationship Id="rId25" Type="http://schemas.openxmlformats.org/officeDocument/2006/relationships/hyperlink" Target="https://www.hcd.ca.gov/community-development/building-blocks/housing-needs/population-employment-household-characteristics.shtml" TargetMode="External"/><Relationship Id="rId26" Type="http://schemas.openxmlformats.org/officeDocument/2006/relationships/hyperlink" Target="https://www.hcd.ca.gov/community-development/building-blocks/housing-needs/housing-stock-characteristics.shtml" TargetMode="External"/><Relationship Id="rId27" Type="http://schemas.openxmlformats.org/officeDocument/2006/relationships/hyperlink" Target="https://www.hcd.ca.gov/community-development/building-blocks/housing-needs/housing-stock-characteristics.shtml" TargetMode="External"/><Relationship Id="rId28" Type="http://schemas.openxmlformats.org/officeDocument/2006/relationships/hyperlink" Target="https://www.hcd.ca.gov/community-development/building-blocks/housing-needs/housing-stock-characteristics.shtml" TargetMode="External"/><Relationship Id="rId29" Type="http://schemas.openxmlformats.org/officeDocument/2006/relationships/hyperlink" Target="https://www.hcd.ca.gov/community-development/building-blocks/housing-needs/housing-stock-characteristics.shtml" TargetMode="External"/><Relationship Id="rId30" Type="http://schemas.openxmlformats.org/officeDocument/2006/relationships/hyperlink" Target="https://www.hcd.ca.gov/community-development/building-blocks/housing-needs/housing-stock-characteristics.shtml" TargetMode="External"/><Relationship Id="rId31" Type="http://schemas.openxmlformats.org/officeDocument/2006/relationships/hyperlink" Target="https://www.hcd.ca.gov/community-development/building-blocks/housing-needs/housing-stock-characteristics.shtml" TargetMode="External"/><Relationship Id="rId32" Type="http://schemas.openxmlformats.org/officeDocument/2006/relationships/hyperlink" Target="https://www.hcd.ca.gov/community-development/building-blocks/housing-needs/housing-stock-characteristics.shtml" TargetMode="External"/><Relationship Id="rId33" Type="http://schemas.openxmlformats.org/officeDocument/2006/relationships/hyperlink" Target="https://www.hcd.ca.gov/community-development/building-blocks/housing-needs/housing-stock-characteristics.shtml" TargetMode="External"/><Relationship Id="rId34" Type="http://schemas.openxmlformats.org/officeDocument/2006/relationships/hyperlink" Target="https://www.hcd.ca.gov/community-development/building-blocks/housing-needs/housing-stock-characteristics.shtml" TargetMode="External"/><Relationship Id="rId35" Type="http://schemas.openxmlformats.org/officeDocument/2006/relationships/hyperlink" Target="https://www.hcd.ca.gov/community-development/building-blocks/housing-needs/population-employment-household-characteristics.shtml" TargetMode="External"/><Relationship Id="rId36" Type="http://schemas.openxmlformats.org/officeDocument/2006/relationships/hyperlink" Target="https://www.hcd.ca.gov/community-development/building-blocks/housing-needs/housing-stock-characteristics.shtml" TargetMode="External"/><Relationship Id="rId37" Type="http://schemas.openxmlformats.org/officeDocument/2006/relationships/hyperlink" Target="https://www.hcd.ca.gov/community-development/building-blocks/housing-needs/assisted-housing-developments.shtml" TargetMode="External"/><Relationship Id="rId38" Type="http://schemas.openxmlformats.org/officeDocument/2006/relationships/hyperlink" Target="https://www.hcd.ca.gov/community-development/building-blocks/housing-needs/overpayment-overcrowding.shtml" TargetMode="External"/><Relationship Id="rId39" Type="http://schemas.openxmlformats.org/officeDocument/2006/relationships/hyperlink" Target="https://www.hcd.ca.gov/community-development/building-blocks/housing-needs/overpayment-overcrowding.shtml" TargetMode="External"/><Relationship Id="rId40" Type="http://schemas.openxmlformats.org/officeDocument/2006/relationships/hyperlink" Target="https://www.hcd.ca.gov/community-development/building-blocks/housing-needs/overpayment-overcrowding.shtml" TargetMode="External"/><Relationship Id="rId41" Type="http://schemas.openxmlformats.org/officeDocument/2006/relationships/hyperlink" Target="https://www.hcd.ca.gov/community-development/building-blocks/housing-needs/overpayment-overcrowding.shtml" TargetMode="External"/><Relationship Id="rId42" Type="http://schemas.openxmlformats.org/officeDocument/2006/relationships/hyperlink" Target="https://www.hcd.ca.gov/community-development/building-blocks/housing-needs/overpayment-overcrowding.shtml" TargetMode="External"/><Relationship Id="rId43" Type="http://schemas.openxmlformats.org/officeDocument/2006/relationships/hyperlink" Target="https://www.hcd.ca.gov/community-development/building-blocks/housing-needs/overpayment-overcrowding.shtml" TargetMode="External"/><Relationship Id="rId44" Type="http://schemas.openxmlformats.org/officeDocument/2006/relationships/hyperlink" Target="https://www.hcd.ca.gov/community-development/building-blocks/housing-needs/overpayment-overcrowding.shtml" TargetMode="External"/><Relationship Id="rId45" Type="http://schemas.openxmlformats.org/officeDocument/2006/relationships/hyperlink" Target="https://www.hcd.ca.gov/community-development/building-blocks/housing-needs/overpayment-overcrowding.shtml" TargetMode="External"/><Relationship Id="rId46" Type="http://schemas.openxmlformats.org/officeDocument/2006/relationships/hyperlink" Target="https://www.hcd.ca.gov/community-development/building-blocks/housing-needs/overpayment-overcrowding.shtml" TargetMode="External"/><Relationship Id="rId47" Type="http://schemas.openxmlformats.org/officeDocument/2006/relationships/hyperlink" Target="https://www.hcd.ca.gov/community-development/building-blocks/housing-needs/farmworkers.shtml" TargetMode="External"/><Relationship Id="rId48" Type="http://schemas.openxmlformats.org/officeDocument/2006/relationships/hyperlink" Target="https://www.hcd.ca.gov/community-development/building-blocks/housing-needs/farmworkers.shtml" TargetMode="External"/><Relationship Id="rId49" Type="http://schemas.openxmlformats.org/officeDocument/2006/relationships/hyperlink" Target="https://www.hcd.ca.gov/community-development/building-blocks/housing-needs/large-families-female-head-household.shtml" TargetMode="External"/><Relationship Id="rId50" Type="http://schemas.openxmlformats.org/officeDocument/2006/relationships/hyperlink" Target="https://www.hcd.ca.gov/community-development/building-blocks/housing-needs/large-families-female-head-household.shtml" TargetMode="External"/><Relationship Id="rId51" Type="http://schemas.openxmlformats.org/officeDocument/2006/relationships/hyperlink" Target="https://www.hcd.ca.gov/community-development/building-blocks/housing-needs/large-families-female-head-household.shtml" TargetMode="External"/><Relationship Id="rId52" Type="http://schemas.openxmlformats.org/officeDocument/2006/relationships/hyperlink" Target="https://www.hcd.ca.gov/community-development/building-blocks/housing-needs/large-families-female-head-household.shtml" TargetMode="External"/><Relationship Id="rId53" Type="http://schemas.openxmlformats.org/officeDocument/2006/relationships/hyperlink" Target="https://www.hcd.ca.gov/community-development/building-blocks/housing-needs/large-families-female-head-household.shtml" TargetMode="External"/><Relationship Id="rId54" Type="http://schemas.openxmlformats.org/officeDocument/2006/relationships/hyperlink" Target="https://www.hcd.ca.gov/community-development/building-blocks/housing-needs/seniors.shtml" TargetMode="External"/><Relationship Id="rId55" Type="http://schemas.openxmlformats.org/officeDocument/2006/relationships/hyperlink" Target="https://www.hcd.ca.gov/community-development/building-blocks/housing-needs/seniors.shtml" TargetMode="External"/><Relationship Id="rId56" Type="http://schemas.openxmlformats.org/officeDocument/2006/relationships/hyperlink" Target="https://www.hcd.ca.gov/community-development/building-blocks/housing-needs/seniors.shtml" TargetMode="External"/><Relationship Id="rId57" Type="http://schemas.openxmlformats.org/officeDocument/2006/relationships/hyperlink" Target="https://www.hcd.ca.gov/community-development/building-blocks/housing-needs/seniors.shtml" TargetMode="External"/><Relationship Id="rId58" Type="http://schemas.openxmlformats.org/officeDocument/2006/relationships/hyperlink" Target="https://www.hcd.ca.gov/community-development/building-blocks/housing-needs/people-with-disabilities.shtml" TargetMode="External"/><Relationship Id="rId59" Type="http://schemas.openxmlformats.org/officeDocument/2006/relationships/hyperlink" Target="https://www.hcd.ca.gov/community-development/building-blocks/housing-needs/people-with-disabilities.shtml" TargetMode="External"/><Relationship Id="rId60" Type="http://schemas.openxmlformats.org/officeDocument/2006/relationships/hyperlink" Target="https://www.hcd.ca.gov/community-development/building-blocks/housing-needs/people-with-disabilities.shtml" TargetMode="External"/><Relationship Id="rId61" Type="http://schemas.openxmlformats.org/officeDocument/2006/relationships/hyperlink" Target="https://www.hcd.ca.gov/community-development/building-blocks/housing-needs/people-with-disabilities.shtml" TargetMode="External"/><Relationship Id="rId62" Type="http://schemas.openxmlformats.org/officeDocument/2006/relationships/hyperlink" Target="https://www.hcd.ca.gov/community-development/building-blocks/housing-needs/people-with-disabilities.shtml" TargetMode="External"/><Relationship Id="rId63" Type="http://schemas.openxmlformats.org/officeDocument/2006/relationships/hyperlink" Target="https://www.hcd.ca.gov/community-development/building-blocks/housing-needs/people-experiencing-homelessness.shtml" TargetMode="External"/><Relationship Id="rId64" Type="http://schemas.openxmlformats.org/officeDocument/2006/relationships/hyperlink" Target="https://www.hcd.ca.gov/community-development/building-blocks/housing-needs/people-experiencing-homelessness.shtml" TargetMode="External"/><Relationship Id="rId65" Type="http://schemas.openxmlformats.org/officeDocument/2006/relationships/hyperlink" Target="https://www.hcd.ca.gov/community-development/building-blocks/housing-needs/people-experiencing-homelessness.shtml" TargetMode="External"/><Relationship Id="rId66" Type="http://schemas.openxmlformats.org/officeDocument/2006/relationships/hyperlink" Target="https://www.hcd.ca.gov/community-development/building-blocks/housing-needs/people-experiencing-homelessness.shtml" TargetMode="External"/><Relationship Id="rId67" Type="http://schemas.openxmlformats.org/officeDocument/2006/relationships/hyperlink" Target="https://www.hcd.ca.gov/community-development/building-blocks/housing-needs/housing-stock-characteristics.shtml" TargetMode="External"/><Relationship Id="rId68" Type="http://schemas.openxmlformats.org/officeDocument/2006/relationships/hyperlink" Target="https://www.hcd.ca.gov/community-development/building-blocks/housing-needs/extremely-low-income-housing-needs.shtml" TargetMode="External"/><Relationship Id="rId69" Type="http://schemas.openxmlformats.org/officeDocument/2006/relationships/hyperlink" Target="https://www.hcd.ca.gov/community-development/building-blocks/housing-needs/extremely-low-income-housing-needs.shtml" TargetMode="External"/><Relationship Id="rId70" Type="http://schemas.openxmlformats.org/officeDocument/2006/relationships/hyperlink" Target="https://www.hcd.ca.gov/community-development/building-blocks/housing-needs/extremely-low-income-housing-needs.shtml" TargetMode="External"/><Relationship Id="rId71" Type="http://schemas.openxmlformats.org/officeDocument/2006/relationships/hyperlink" Target="https://www.hcd.ca.gov/community-development/building-blocks/housing-needs/projected-housing-needs.shtml" TargetMode="External"/><Relationship Id="rId7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2"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2"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2"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2"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2"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2"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2"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 Id="rId2"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2"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 Id="rId2"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 Id="rId2"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 Id="rId2"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 Id="rId2"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 Id="rId2"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 Id="rId2"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 Id="rId2"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 Id="rId2"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 Id="rId2" Type="http://schemas.openxmlformats.org/officeDocument/2006/relationships/table" Target="../tables/table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 Id="rId2" Type="http://schemas.openxmlformats.org/officeDocument/2006/relationships/table" Target="../tables/table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table" Target="../tables/table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 Id="rId2" Type="http://schemas.openxmlformats.org/officeDocument/2006/relationships/table" Target="../tables/table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 Id="rId2" Type="http://schemas.openxmlformats.org/officeDocument/2006/relationships/table" Target="../tables/table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 Id="rId2" Type="http://schemas.openxmlformats.org/officeDocument/2006/relationships/table" Target="../tables/table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 Id="rId2" Type="http://schemas.openxmlformats.org/officeDocument/2006/relationships/table" Target="../tables/table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 Id="rId2" Type="http://schemas.openxmlformats.org/officeDocument/2006/relationships/table" Target="../tables/table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 Id="rId2" Type="http://schemas.openxmlformats.org/officeDocument/2006/relationships/table" Target="../tables/table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 Id="rId2" Type="http://schemas.openxmlformats.org/officeDocument/2006/relationships/table" Target="../tables/table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 Id="rId2" Type="http://schemas.openxmlformats.org/officeDocument/2006/relationships/table" Target="../tables/table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 Id="rId2" Type="http://schemas.openxmlformats.org/officeDocument/2006/relationships/table" Target="../tables/table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 Id="rId2" Type="http://schemas.openxmlformats.org/officeDocument/2006/relationships/table" Target="../tables/table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 Id="rId2" Type="http://schemas.openxmlformats.org/officeDocument/2006/relationships/table" Target="../tables/table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 Id="rId2" Type="http://schemas.openxmlformats.org/officeDocument/2006/relationships/table" Target="../tables/table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 Id="rId2" Type="http://schemas.openxmlformats.org/officeDocument/2006/relationships/table" Target="../tables/table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 Id="rId2" Type="http://schemas.openxmlformats.org/officeDocument/2006/relationships/table" Target="../tables/table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 Id="rId2" Type="http://schemas.openxmlformats.org/officeDocument/2006/relationships/table" Target="../tables/table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 Id="rId2" Type="http://schemas.openxmlformats.org/officeDocument/2006/relationships/table" Target="../tables/table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 Id="rId2" Type="http://schemas.openxmlformats.org/officeDocument/2006/relationships/table" Target="../tables/table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 Id="rId2" Type="http://schemas.openxmlformats.org/officeDocument/2006/relationships/table" Target="../tables/table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 Id="rId2" Type="http://schemas.openxmlformats.org/officeDocument/2006/relationships/table" Target="../tables/table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 Id="rId2" Type="http://schemas.openxmlformats.org/officeDocument/2006/relationships/table" Target="../tables/table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table" Target="../tables/table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 Id="rId2" Type="http://schemas.openxmlformats.org/officeDocument/2006/relationships/table" Target="../tables/table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 Id="rId2" Type="http://schemas.openxmlformats.org/officeDocument/2006/relationships/table" Target="../tables/table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 Id="rId2" Type="http://schemas.openxmlformats.org/officeDocument/2006/relationships/table" Target="../tables/table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 Id="rId2" Type="http://schemas.openxmlformats.org/officeDocument/2006/relationships/table" Target="../tables/table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 Id="rId2" Type="http://schemas.openxmlformats.org/officeDocument/2006/relationships/table" Target="../tables/table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 Id="rId2" Type="http://schemas.openxmlformats.org/officeDocument/2006/relationships/table" Target="../tables/table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 Id="rId2" Type="http://schemas.openxmlformats.org/officeDocument/2006/relationships/table" Target="../tables/table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 Id="rId2" Type="http://schemas.openxmlformats.org/officeDocument/2006/relationships/table" Target="../tables/table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 Id="rId2" Type="http://schemas.openxmlformats.org/officeDocument/2006/relationships/table" Target="../tables/table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 Id="rId2" Type="http://schemas.openxmlformats.org/officeDocument/2006/relationships/table" Target="../tables/table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table" Target="../tables/table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 Id="rId2" Type="http://schemas.openxmlformats.org/officeDocument/2006/relationships/table" Target="../tables/table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 Id="rId2" Type="http://schemas.openxmlformats.org/officeDocument/2006/relationships/table" Target="../tables/table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 Id="rId2" Type="http://schemas.openxmlformats.org/officeDocument/2006/relationships/table" Target="../tables/table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 Id="rId2" Type="http://schemas.openxmlformats.org/officeDocument/2006/relationships/table" Target="../tables/table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 Id="rId2" Type="http://schemas.openxmlformats.org/officeDocument/2006/relationships/table" Target="../tables/table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 Id="rId2" Type="http://schemas.openxmlformats.org/officeDocument/2006/relationships/table" Target="../tables/table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 Id="rId2" Type="http://schemas.openxmlformats.org/officeDocument/2006/relationships/table" Target="../tables/table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 Id="rId2" Type="http://schemas.openxmlformats.org/officeDocument/2006/relationships/table" Target="../tables/table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 Id="rId2" Type="http://schemas.openxmlformats.org/officeDocument/2006/relationships/table" Target="../tables/table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 Id="rId2" Type="http://schemas.openxmlformats.org/officeDocument/2006/relationships/table" Target="../tables/table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table" Target="../tables/table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 Id="rId2" Type="http://schemas.openxmlformats.org/officeDocument/2006/relationships/table" Target="../tables/table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1.xml"/><Relationship Id="rId2" Type="http://schemas.openxmlformats.org/officeDocument/2006/relationships/table" Target="../tables/table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2.xml"/><Relationship Id="rId2" Type="http://schemas.openxmlformats.org/officeDocument/2006/relationships/table" Target="../tables/table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3.xml"/><Relationship Id="rId2" Type="http://schemas.openxmlformats.org/officeDocument/2006/relationships/table" Target="../tables/table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4.xml"/><Relationship Id="rId2" Type="http://schemas.openxmlformats.org/officeDocument/2006/relationships/table" Target="../tables/table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5.xml"/><Relationship Id="rId2" Type="http://schemas.openxmlformats.org/officeDocument/2006/relationships/table" Target="../tables/table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6.xml"/><Relationship Id="rId2" Type="http://schemas.openxmlformats.org/officeDocument/2006/relationships/table" Target="../tables/table7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2"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2"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dimension ref="A1:E83"/>
  <sheetViews>
    <sheetView tabSelected="1" workbookViewId="0"/>
  </sheetViews>
  <sheetFormatPr defaultRowHeight="15"/>
  <cols>
    <col min="1" max="1" width="18.7109375" customWidth="1"/>
    <col min="2" max="3" width="65.7109375" customWidth="1"/>
    <col min="3" max="4" width="45.7109375" customWidth="1"/>
    <col min="5" max="5" width="40.7109375" customWidth="1"/>
  </cols>
  <sheetData>
    <row r="1" spans="1:5">
      <c r="A1" s="1" t="s">
        <v>383</v>
      </c>
    </row>
    <row r="6" spans="1:5">
      <c r="A6" s="1" t="s">
        <v>384</v>
      </c>
    </row>
    <row r="8" spans="1:5">
      <c r="A8" s="2" t="s">
        <v>385</v>
      </c>
      <c r="B8" s="2" t="s">
        <v>386</v>
      </c>
      <c r="C8" s="2" t="s">
        <v>387</v>
      </c>
      <c r="D8" s="2" t="s">
        <v>388</v>
      </c>
      <c r="E8" s="2" t="s">
        <v>389</v>
      </c>
    </row>
    <row r="10" spans="1:5">
      <c r="A10" t="s">
        <v>390</v>
      </c>
      <c r="B10" s="3" t="s">
        <v>394</v>
      </c>
      <c r="C10" t="s">
        <v>391</v>
      </c>
      <c r="D10" s="4" t="s">
        <v>392</v>
      </c>
      <c r="E10" t="s">
        <v>393</v>
      </c>
    </row>
    <row r="11" spans="1:5">
      <c r="A11" t="s">
        <v>395</v>
      </c>
      <c r="B11" s="3" t="s">
        <v>397</v>
      </c>
      <c r="C11" t="s">
        <v>396</v>
      </c>
      <c r="D11" s="4" t="s">
        <v>392</v>
      </c>
      <c r="E11" t="s">
        <v>393</v>
      </c>
    </row>
    <row r="12" spans="1:5">
      <c r="A12" t="s">
        <v>398</v>
      </c>
      <c r="B12" s="3" t="s">
        <v>400</v>
      </c>
      <c r="C12" t="s">
        <v>399</v>
      </c>
      <c r="D12" s="4" t="s">
        <v>392</v>
      </c>
      <c r="E12" t="s">
        <v>393</v>
      </c>
    </row>
    <row r="13" spans="1:5">
      <c r="A13" t="s">
        <v>401</v>
      </c>
      <c r="B13" s="3" t="s">
        <v>403</v>
      </c>
      <c r="C13" t="s">
        <v>402</v>
      </c>
      <c r="D13" s="4" t="s">
        <v>392</v>
      </c>
      <c r="E13" t="s">
        <v>393</v>
      </c>
    </row>
    <row r="14" spans="1:5">
      <c r="A14" t="s">
        <v>404</v>
      </c>
      <c r="B14" s="3" t="s">
        <v>407</v>
      </c>
      <c r="C14" t="s">
        <v>405</v>
      </c>
      <c r="D14" s="4" t="s">
        <v>392</v>
      </c>
      <c r="E14" t="s">
        <v>406</v>
      </c>
    </row>
    <row r="15" spans="1:5">
      <c r="A15" t="s">
        <v>408</v>
      </c>
      <c r="B15" s="3" t="s">
        <v>410</v>
      </c>
      <c r="C15" t="s">
        <v>409</v>
      </c>
      <c r="D15" s="4" t="s">
        <v>392</v>
      </c>
      <c r="E15" t="s">
        <v>393</v>
      </c>
    </row>
    <row r="16" spans="1:5">
      <c r="A16" t="s">
        <v>411</v>
      </c>
      <c r="B16" s="3" t="s">
        <v>413</v>
      </c>
      <c r="C16" t="s">
        <v>412</v>
      </c>
      <c r="D16" s="4" t="s">
        <v>392</v>
      </c>
      <c r="E16" t="s">
        <v>406</v>
      </c>
    </row>
    <row r="17" spans="1:5">
      <c r="A17" t="s">
        <v>414</v>
      </c>
      <c r="B17" s="3" t="s">
        <v>416</v>
      </c>
      <c r="C17" t="s">
        <v>415</v>
      </c>
      <c r="D17" s="4" t="s">
        <v>392</v>
      </c>
      <c r="E17" t="s">
        <v>406</v>
      </c>
    </row>
    <row r="18" spans="1:5">
      <c r="A18" t="s">
        <v>417</v>
      </c>
      <c r="B18" s="3" t="s">
        <v>419</v>
      </c>
      <c r="C18" t="s">
        <v>418</v>
      </c>
      <c r="D18" s="4" t="s">
        <v>392</v>
      </c>
      <c r="E18" t="s">
        <v>406</v>
      </c>
    </row>
    <row r="19" spans="1:5">
      <c r="A19" t="s">
        <v>420</v>
      </c>
      <c r="B19" s="3" t="s">
        <v>422</v>
      </c>
      <c r="C19" t="s">
        <v>421</v>
      </c>
      <c r="D19" s="4" t="s">
        <v>392</v>
      </c>
      <c r="E19" t="s">
        <v>406</v>
      </c>
    </row>
    <row r="20" spans="1:5">
      <c r="A20" t="s">
        <v>423</v>
      </c>
      <c r="B20" s="3" t="s">
        <v>425</v>
      </c>
      <c r="C20" t="s">
        <v>424</v>
      </c>
      <c r="D20" s="4" t="s">
        <v>392</v>
      </c>
      <c r="E20" t="s">
        <v>406</v>
      </c>
    </row>
    <row r="21" spans="1:5">
      <c r="A21" t="s">
        <v>426</v>
      </c>
      <c r="B21" s="3" t="s">
        <v>428</v>
      </c>
      <c r="C21" t="s">
        <v>427</v>
      </c>
      <c r="D21" s="4" t="s">
        <v>392</v>
      </c>
      <c r="E21" t="s">
        <v>406</v>
      </c>
    </row>
    <row r="22" spans="1:5">
      <c r="A22" t="s">
        <v>429</v>
      </c>
      <c r="B22" s="3" t="s">
        <v>431</v>
      </c>
      <c r="C22" t="s">
        <v>430</v>
      </c>
      <c r="D22" s="4" t="s">
        <v>392</v>
      </c>
      <c r="E22" t="s">
        <v>406</v>
      </c>
    </row>
    <row r="23" spans="1:5">
      <c r="A23" t="s">
        <v>432</v>
      </c>
      <c r="B23" s="3" t="s">
        <v>434</v>
      </c>
      <c r="C23" t="s">
        <v>433</v>
      </c>
      <c r="D23" s="4" t="s">
        <v>392</v>
      </c>
      <c r="E23" t="s">
        <v>406</v>
      </c>
    </row>
    <row r="24" spans="1:5">
      <c r="A24" t="s">
        <v>435</v>
      </c>
      <c r="B24" s="3" t="s">
        <v>438</v>
      </c>
      <c r="C24" t="s">
        <v>436</v>
      </c>
      <c r="D24" s="4" t="s">
        <v>392</v>
      </c>
      <c r="E24" t="s">
        <v>437</v>
      </c>
    </row>
    <row r="25" spans="1:5">
      <c r="A25" t="s">
        <v>439</v>
      </c>
      <c r="B25" s="3" t="s">
        <v>441</v>
      </c>
      <c r="C25" t="s">
        <v>440</v>
      </c>
      <c r="D25" s="4" t="s">
        <v>392</v>
      </c>
      <c r="E25" t="s">
        <v>393</v>
      </c>
    </row>
    <row r="26" spans="1:5">
      <c r="A26" t="s">
        <v>442</v>
      </c>
      <c r="B26" s="3" t="s">
        <v>444</v>
      </c>
      <c r="C26" t="s">
        <v>443</v>
      </c>
      <c r="D26" s="4" t="s">
        <v>392</v>
      </c>
      <c r="E26" t="s">
        <v>437</v>
      </c>
    </row>
    <row r="27" spans="1:5">
      <c r="A27" t="s">
        <v>445</v>
      </c>
      <c r="B27" s="3" t="s">
        <v>447</v>
      </c>
      <c r="C27" t="s">
        <v>446</v>
      </c>
      <c r="D27" s="4" t="s">
        <v>392</v>
      </c>
      <c r="E27" t="s">
        <v>406</v>
      </c>
    </row>
    <row r="28" spans="1:5">
      <c r="A28" t="s">
        <v>448</v>
      </c>
      <c r="B28" s="3" t="s">
        <v>450</v>
      </c>
      <c r="C28" t="s">
        <v>449</v>
      </c>
      <c r="D28" s="4" t="s">
        <v>392</v>
      </c>
      <c r="E28" t="s">
        <v>406</v>
      </c>
    </row>
    <row r="29" spans="1:5">
      <c r="A29" t="s">
        <v>451</v>
      </c>
      <c r="B29" s="3" t="s">
        <v>453</v>
      </c>
      <c r="C29" t="s">
        <v>452</v>
      </c>
      <c r="D29" s="4" t="s">
        <v>392</v>
      </c>
      <c r="E29" t="s">
        <v>406</v>
      </c>
    </row>
    <row r="30" spans="1:5">
      <c r="A30" t="s">
        <v>454</v>
      </c>
      <c r="B30" s="3" t="s">
        <v>456</v>
      </c>
      <c r="C30" t="s">
        <v>455</v>
      </c>
      <c r="D30" s="4" t="s">
        <v>392</v>
      </c>
      <c r="E30" t="s">
        <v>437</v>
      </c>
    </row>
    <row r="31" spans="1:5">
      <c r="A31" t="s">
        <v>457</v>
      </c>
      <c r="B31" s="3" t="s">
        <v>459</v>
      </c>
      <c r="C31" t="s">
        <v>458</v>
      </c>
      <c r="D31" s="4" t="s">
        <v>392</v>
      </c>
      <c r="E31" t="s">
        <v>437</v>
      </c>
    </row>
    <row r="32" spans="1:5">
      <c r="A32" t="s">
        <v>460</v>
      </c>
      <c r="B32" s="3" t="s">
        <v>462</v>
      </c>
      <c r="C32" t="s">
        <v>461</v>
      </c>
      <c r="D32" s="4" t="s">
        <v>463</v>
      </c>
      <c r="E32" t="s">
        <v>393</v>
      </c>
    </row>
    <row r="33" spans="1:5">
      <c r="A33" t="s">
        <v>464</v>
      </c>
      <c r="B33" s="3" t="s">
        <v>466</v>
      </c>
      <c r="C33" t="s">
        <v>465</v>
      </c>
      <c r="D33" s="4" t="s">
        <v>392</v>
      </c>
      <c r="E33" t="s">
        <v>406</v>
      </c>
    </row>
    <row r="34" spans="1:5">
      <c r="A34" t="s">
        <v>467</v>
      </c>
      <c r="B34" s="3" t="s">
        <v>469</v>
      </c>
      <c r="C34" t="s">
        <v>468</v>
      </c>
      <c r="D34" s="4" t="s">
        <v>392</v>
      </c>
      <c r="E34" t="s">
        <v>406</v>
      </c>
    </row>
    <row r="35" spans="1:5">
      <c r="A35" t="s">
        <v>470</v>
      </c>
      <c r="B35" s="3" t="s">
        <v>472</v>
      </c>
      <c r="C35" t="s">
        <v>391</v>
      </c>
      <c r="D35" s="4" t="s">
        <v>471</v>
      </c>
      <c r="E35" t="s">
        <v>393</v>
      </c>
    </row>
    <row r="36" spans="1:5">
      <c r="A36" t="s">
        <v>473</v>
      </c>
      <c r="B36" s="3" t="s">
        <v>475</v>
      </c>
      <c r="C36" t="s">
        <v>474</v>
      </c>
      <c r="D36" s="4" t="s">
        <v>471</v>
      </c>
      <c r="E36" t="s">
        <v>406</v>
      </c>
    </row>
    <row r="37" spans="1:5">
      <c r="A37" t="s">
        <v>476</v>
      </c>
      <c r="B37" s="3" t="s">
        <v>478</v>
      </c>
      <c r="C37" t="s">
        <v>477</v>
      </c>
      <c r="D37" s="4" t="s">
        <v>471</v>
      </c>
      <c r="E37" t="s">
        <v>393</v>
      </c>
    </row>
    <row r="38" spans="1:5">
      <c r="A38" t="s">
        <v>479</v>
      </c>
      <c r="B38" s="3" t="s">
        <v>481</v>
      </c>
      <c r="C38" t="s">
        <v>480</v>
      </c>
      <c r="D38" s="4" t="s">
        <v>471</v>
      </c>
      <c r="E38" t="s">
        <v>393</v>
      </c>
    </row>
    <row r="39" spans="1:5">
      <c r="A39" t="s">
        <v>482</v>
      </c>
      <c r="B39" s="3" t="s">
        <v>484</v>
      </c>
      <c r="C39" t="s">
        <v>483</v>
      </c>
      <c r="D39" s="4" t="s">
        <v>471</v>
      </c>
      <c r="E39" t="s">
        <v>406</v>
      </c>
    </row>
    <row r="40" spans="1:5">
      <c r="A40" t="s">
        <v>485</v>
      </c>
      <c r="B40" s="3" t="s">
        <v>487</v>
      </c>
      <c r="C40" t="s">
        <v>486</v>
      </c>
      <c r="D40" s="4" t="s">
        <v>471</v>
      </c>
      <c r="E40" t="s">
        <v>393</v>
      </c>
    </row>
    <row r="41" spans="1:5">
      <c r="A41" t="s">
        <v>488</v>
      </c>
      <c r="B41" s="3" t="s">
        <v>490</v>
      </c>
      <c r="C41" t="s">
        <v>489</v>
      </c>
      <c r="D41" s="4" t="s">
        <v>471</v>
      </c>
      <c r="E41" t="s">
        <v>393</v>
      </c>
    </row>
    <row r="42" spans="1:5">
      <c r="A42" t="s">
        <v>491</v>
      </c>
      <c r="B42" s="3" t="s">
        <v>493</v>
      </c>
      <c r="C42" t="s">
        <v>492</v>
      </c>
      <c r="D42" s="4" t="s">
        <v>471</v>
      </c>
      <c r="E42" t="s">
        <v>406</v>
      </c>
    </row>
    <row r="43" spans="1:5">
      <c r="A43" t="s">
        <v>494</v>
      </c>
      <c r="B43" s="3" t="s">
        <v>496</v>
      </c>
      <c r="C43" t="s">
        <v>495</v>
      </c>
      <c r="D43" s="4" t="s">
        <v>471</v>
      </c>
      <c r="E43" t="s">
        <v>393</v>
      </c>
    </row>
    <row r="44" spans="1:5">
      <c r="A44" t="s">
        <v>497</v>
      </c>
      <c r="B44" s="3" t="s">
        <v>499</v>
      </c>
      <c r="C44" t="s">
        <v>498</v>
      </c>
      <c r="D44" s="4" t="s">
        <v>392</v>
      </c>
      <c r="E44" t="s">
        <v>393</v>
      </c>
    </row>
    <row r="45" spans="1:5">
      <c r="A45" t="s">
        <v>500</v>
      </c>
      <c r="B45" s="3" t="s">
        <v>502</v>
      </c>
      <c r="C45" t="s">
        <v>501</v>
      </c>
      <c r="D45" s="4" t="s">
        <v>471</v>
      </c>
      <c r="E45" t="s">
        <v>393</v>
      </c>
    </row>
    <row r="46" spans="1:5">
      <c r="A46" t="s">
        <v>503</v>
      </c>
      <c r="B46" s="3" t="s">
        <v>506</v>
      </c>
      <c r="C46" t="s">
        <v>504</v>
      </c>
      <c r="D46" s="4" t="s">
        <v>505</v>
      </c>
      <c r="E46" t="s">
        <v>393</v>
      </c>
    </row>
    <row r="47" spans="1:5">
      <c r="A47" t="s">
        <v>507</v>
      </c>
      <c r="B47" s="3" t="s">
        <v>509</v>
      </c>
      <c r="C47" t="s">
        <v>455</v>
      </c>
      <c r="D47" s="4" t="s">
        <v>508</v>
      </c>
      <c r="E47" t="s">
        <v>393</v>
      </c>
    </row>
    <row r="48" spans="1:5">
      <c r="A48" t="s">
        <v>510</v>
      </c>
      <c r="B48" s="3" t="s">
        <v>511</v>
      </c>
      <c r="C48" t="s">
        <v>455</v>
      </c>
      <c r="D48" s="4" t="s">
        <v>508</v>
      </c>
      <c r="E48" t="s">
        <v>393</v>
      </c>
    </row>
    <row r="49" spans="1:5">
      <c r="A49" t="s">
        <v>512</v>
      </c>
      <c r="B49" s="3" t="s">
        <v>514</v>
      </c>
      <c r="C49" t="s">
        <v>513</v>
      </c>
      <c r="D49" s="4" t="s">
        <v>508</v>
      </c>
      <c r="E49" t="s">
        <v>406</v>
      </c>
    </row>
    <row r="50" spans="1:5">
      <c r="A50" t="s">
        <v>515</v>
      </c>
      <c r="B50" s="3" t="s">
        <v>516</v>
      </c>
      <c r="C50" t="s">
        <v>455</v>
      </c>
      <c r="D50" s="4" t="s">
        <v>508</v>
      </c>
      <c r="E50" t="s">
        <v>437</v>
      </c>
    </row>
    <row r="51" spans="1:5">
      <c r="A51" t="s">
        <v>517</v>
      </c>
      <c r="B51" s="3" t="s">
        <v>518</v>
      </c>
      <c r="C51" t="s">
        <v>455</v>
      </c>
      <c r="D51" s="4" t="s">
        <v>508</v>
      </c>
      <c r="E51" t="s">
        <v>393</v>
      </c>
    </row>
    <row r="52" spans="1:5">
      <c r="A52" t="s">
        <v>519</v>
      </c>
      <c r="B52" s="3" t="s">
        <v>521</v>
      </c>
      <c r="C52" t="s">
        <v>520</v>
      </c>
      <c r="D52" s="4" t="s">
        <v>508</v>
      </c>
      <c r="E52" t="s">
        <v>393</v>
      </c>
    </row>
    <row r="53" spans="1:5">
      <c r="A53" t="s">
        <v>522</v>
      </c>
      <c r="B53" s="3" t="s">
        <v>523</v>
      </c>
      <c r="C53" t="s">
        <v>520</v>
      </c>
      <c r="D53" s="4" t="s">
        <v>508</v>
      </c>
      <c r="E53" t="s">
        <v>393</v>
      </c>
    </row>
    <row r="54" spans="1:5">
      <c r="A54" t="s">
        <v>524</v>
      </c>
      <c r="B54" s="3" t="s">
        <v>525</v>
      </c>
      <c r="C54" t="s">
        <v>455</v>
      </c>
      <c r="D54" s="4" t="s">
        <v>508</v>
      </c>
      <c r="E54" t="s">
        <v>437</v>
      </c>
    </row>
    <row r="55" spans="1:5">
      <c r="A55" t="s">
        <v>526</v>
      </c>
      <c r="B55" s="3" t="s">
        <v>527</v>
      </c>
      <c r="C55" t="s">
        <v>455</v>
      </c>
      <c r="D55" s="4" t="s">
        <v>508</v>
      </c>
      <c r="E55" t="s">
        <v>437</v>
      </c>
    </row>
    <row r="56" spans="1:5">
      <c r="A56" t="s">
        <v>528</v>
      </c>
      <c r="B56" s="3" t="s">
        <v>531</v>
      </c>
      <c r="C56" t="s">
        <v>529</v>
      </c>
      <c r="D56" s="4" t="s">
        <v>530</v>
      </c>
      <c r="E56" t="s">
        <v>393</v>
      </c>
    </row>
    <row r="57" spans="1:5">
      <c r="A57" t="s">
        <v>532</v>
      </c>
      <c r="B57" s="3" t="s">
        <v>534</v>
      </c>
      <c r="C57" t="s">
        <v>533</v>
      </c>
      <c r="D57" s="4" t="s">
        <v>530</v>
      </c>
      <c r="E57" t="s">
        <v>393</v>
      </c>
    </row>
    <row r="58" spans="1:5">
      <c r="A58" t="s">
        <v>535</v>
      </c>
      <c r="B58" s="3" t="s">
        <v>537</v>
      </c>
      <c r="C58" t="s">
        <v>536</v>
      </c>
      <c r="D58" s="4" t="s">
        <v>463</v>
      </c>
      <c r="E58" t="s">
        <v>393</v>
      </c>
    </row>
    <row r="59" spans="1:5">
      <c r="A59" t="s">
        <v>538</v>
      </c>
      <c r="B59" s="3" t="s">
        <v>540</v>
      </c>
      <c r="C59" t="s">
        <v>539</v>
      </c>
      <c r="D59" s="4" t="s">
        <v>463</v>
      </c>
      <c r="E59" t="s">
        <v>406</v>
      </c>
    </row>
    <row r="60" spans="1:5">
      <c r="A60" t="s">
        <v>541</v>
      </c>
      <c r="B60" s="3" t="s">
        <v>542</v>
      </c>
      <c r="C60" t="s">
        <v>455</v>
      </c>
      <c r="D60" s="4" t="s">
        <v>463</v>
      </c>
      <c r="E60" t="s">
        <v>393</v>
      </c>
    </row>
    <row r="61" spans="1:5">
      <c r="A61" t="s">
        <v>543</v>
      </c>
      <c r="B61" s="3" t="s">
        <v>545</v>
      </c>
      <c r="C61" t="s">
        <v>544</v>
      </c>
      <c r="D61" s="4" t="s">
        <v>463</v>
      </c>
      <c r="E61" t="s">
        <v>406</v>
      </c>
    </row>
    <row r="62" spans="1:5">
      <c r="A62" t="s">
        <v>546</v>
      </c>
      <c r="B62" s="3" t="s">
        <v>548</v>
      </c>
      <c r="C62" t="s">
        <v>547</v>
      </c>
      <c r="D62" s="4" t="s">
        <v>463</v>
      </c>
      <c r="E62" t="s">
        <v>393</v>
      </c>
    </row>
    <row r="63" spans="1:5">
      <c r="A63" t="s">
        <v>549</v>
      </c>
      <c r="B63" s="3" t="s">
        <v>551</v>
      </c>
      <c r="C63" t="s">
        <v>455</v>
      </c>
      <c r="D63" s="4" t="s">
        <v>550</v>
      </c>
      <c r="E63" t="s">
        <v>393</v>
      </c>
    </row>
    <row r="64" spans="1:5">
      <c r="A64" t="s">
        <v>552</v>
      </c>
      <c r="B64" s="3" t="s">
        <v>554</v>
      </c>
      <c r="C64" t="s">
        <v>553</v>
      </c>
      <c r="D64" s="4" t="s">
        <v>550</v>
      </c>
      <c r="E64" t="s">
        <v>406</v>
      </c>
    </row>
    <row r="65" spans="1:5">
      <c r="A65" t="s">
        <v>555</v>
      </c>
      <c r="B65" s="3" t="s">
        <v>556</v>
      </c>
      <c r="C65" t="s">
        <v>455</v>
      </c>
      <c r="D65" s="4" t="s">
        <v>550</v>
      </c>
      <c r="E65" t="s">
        <v>437</v>
      </c>
    </row>
    <row r="66" spans="1:5">
      <c r="A66" t="s">
        <v>557</v>
      </c>
      <c r="B66" s="3" t="s">
        <v>559</v>
      </c>
      <c r="C66" t="s">
        <v>558</v>
      </c>
      <c r="D66" s="4" t="s">
        <v>550</v>
      </c>
      <c r="E66" t="s">
        <v>406</v>
      </c>
    </row>
    <row r="67" spans="1:5">
      <c r="A67" t="s">
        <v>560</v>
      </c>
      <c r="B67" s="3" t="s">
        <v>562</v>
      </c>
      <c r="C67" t="s">
        <v>558</v>
      </c>
      <c r="D67" s="4" t="s">
        <v>561</v>
      </c>
      <c r="E67" t="s">
        <v>393</v>
      </c>
    </row>
    <row r="68" spans="1:5">
      <c r="A68" t="s">
        <v>563</v>
      </c>
      <c r="B68" s="3" t="s">
        <v>565</v>
      </c>
      <c r="C68" t="s">
        <v>564</v>
      </c>
      <c r="D68" s="4" t="s">
        <v>561</v>
      </c>
      <c r="E68" t="s">
        <v>393</v>
      </c>
    </row>
    <row r="69" spans="1:5">
      <c r="A69" t="s">
        <v>566</v>
      </c>
      <c r="B69" s="3" t="s">
        <v>568</v>
      </c>
      <c r="C69" t="s">
        <v>567</v>
      </c>
      <c r="D69" s="4" t="s">
        <v>561</v>
      </c>
      <c r="E69" t="s">
        <v>406</v>
      </c>
    </row>
    <row r="70" spans="1:5">
      <c r="A70" t="s">
        <v>569</v>
      </c>
      <c r="B70" s="3" t="s">
        <v>571</v>
      </c>
      <c r="C70" t="s">
        <v>570</v>
      </c>
      <c r="D70" s="4" t="s">
        <v>561</v>
      </c>
      <c r="E70" t="s">
        <v>393</v>
      </c>
    </row>
    <row r="71" spans="1:5">
      <c r="A71" t="s">
        <v>572</v>
      </c>
      <c r="B71" s="3" t="s">
        <v>574</v>
      </c>
      <c r="C71" t="s">
        <v>573</v>
      </c>
      <c r="D71" s="4" t="s">
        <v>561</v>
      </c>
      <c r="E71" t="s">
        <v>437</v>
      </c>
    </row>
    <row r="72" spans="1:5">
      <c r="A72" t="s">
        <v>575</v>
      </c>
      <c r="B72" s="3" t="s">
        <v>578</v>
      </c>
      <c r="C72" t="s">
        <v>576</v>
      </c>
      <c r="D72" s="4" t="s">
        <v>577</v>
      </c>
      <c r="E72" t="s">
        <v>393</v>
      </c>
    </row>
    <row r="73" spans="1:5">
      <c r="A73" t="s">
        <v>579</v>
      </c>
      <c r="B73" s="3" t="s">
        <v>581</v>
      </c>
      <c r="C73" t="s">
        <v>580</v>
      </c>
      <c r="D73" s="4" t="s">
        <v>577</v>
      </c>
      <c r="E73" t="s">
        <v>437</v>
      </c>
    </row>
    <row r="74" spans="1:5">
      <c r="A74" t="s">
        <v>582</v>
      </c>
      <c r="B74" s="3" t="s">
        <v>583</v>
      </c>
      <c r="C74" t="s">
        <v>580</v>
      </c>
      <c r="D74" s="4" t="s">
        <v>577</v>
      </c>
      <c r="E74" t="s">
        <v>406</v>
      </c>
    </row>
    <row r="75" spans="1:5">
      <c r="A75" t="s">
        <v>584</v>
      </c>
      <c r="B75" s="3" t="s">
        <v>585</v>
      </c>
      <c r="C75" t="s">
        <v>576</v>
      </c>
      <c r="D75" s="4" t="s">
        <v>577</v>
      </c>
      <c r="E75" t="s">
        <v>437</v>
      </c>
    </row>
    <row r="76" spans="1:5">
      <c r="A76" t="s">
        <v>586</v>
      </c>
      <c r="B76" s="3" t="s">
        <v>587</v>
      </c>
      <c r="C76" t="s">
        <v>529</v>
      </c>
      <c r="D76" s="4" t="s">
        <v>471</v>
      </c>
      <c r="E76" t="s">
        <v>406</v>
      </c>
    </row>
    <row r="77" spans="1:5">
      <c r="A77" t="s">
        <v>588</v>
      </c>
      <c r="B77" s="3" t="s">
        <v>590</v>
      </c>
      <c r="C77" t="s">
        <v>455</v>
      </c>
      <c r="D77" s="4" t="s">
        <v>589</v>
      </c>
      <c r="E77" t="s">
        <v>393</v>
      </c>
    </row>
    <row r="78" spans="1:5">
      <c r="A78" t="s">
        <v>591</v>
      </c>
      <c r="B78" s="3" t="s">
        <v>592</v>
      </c>
      <c r="C78" t="s">
        <v>455</v>
      </c>
      <c r="D78" s="4" t="s">
        <v>589</v>
      </c>
      <c r="E78" t="s">
        <v>406</v>
      </c>
    </row>
    <row r="79" spans="1:5">
      <c r="A79" t="s">
        <v>593</v>
      </c>
      <c r="B79" s="3" t="s">
        <v>595</v>
      </c>
      <c r="C79" t="s">
        <v>594</v>
      </c>
      <c r="D79" s="4" t="s">
        <v>589</v>
      </c>
      <c r="E79" t="s">
        <v>437</v>
      </c>
    </row>
    <row r="80" spans="1:5">
      <c r="A80" t="s">
        <v>596</v>
      </c>
      <c r="B80" s="3" t="s">
        <v>599</v>
      </c>
      <c r="C80" t="s">
        <v>597</v>
      </c>
      <c r="D80" t="s">
        <v>598</v>
      </c>
      <c r="E80" t="s">
        <v>406</v>
      </c>
    </row>
    <row r="81" spans="1:5">
      <c r="A81" t="s">
        <v>600</v>
      </c>
      <c r="B81" s="3" t="s">
        <v>602</v>
      </c>
      <c r="C81" t="s">
        <v>601</v>
      </c>
      <c r="D81" t="s">
        <v>598</v>
      </c>
      <c r="E81" t="s">
        <v>393</v>
      </c>
    </row>
    <row r="82" spans="1:5">
      <c r="A82" t="s">
        <v>603</v>
      </c>
      <c r="B82" s="3" t="s">
        <v>605</v>
      </c>
      <c r="C82" t="s">
        <v>604</v>
      </c>
      <c r="D82" t="s">
        <v>598</v>
      </c>
      <c r="E82" t="s">
        <v>406</v>
      </c>
    </row>
    <row r="83" spans="1:5">
      <c r="A83" t="s">
        <v>606</v>
      </c>
      <c r="B83" s="3" t="s">
        <v>609</v>
      </c>
      <c r="C83" t="s">
        <v>607</v>
      </c>
      <c r="D83" s="4" t="s">
        <v>608</v>
      </c>
      <c r="E83" t="s">
        <v>393</v>
      </c>
    </row>
  </sheetData>
  <hyperlinks>
    <hyperlink ref="B10" location="'POPEMP-01'!A1" display="Population Growth Trends"/>
    <hyperlink ref="D10" r:id="rId1"/>
    <hyperlink ref="B11" location="'POPEMP-02'!A1" display="Population by Race, 2000-2019"/>
    <hyperlink ref="D11" r:id="rId2"/>
    <hyperlink ref="B12" location="'POPEMP-03'!A1" display="Population by Race"/>
    <hyperlink ref="D12" r:id="rId3"/>
    <hyperlink ref="B13" location="'POPEMP-04'!A1" display="Population by Age"/>
    <hyperlink ref="D13" r:id="rId4"/>
    <hyperlink ref="B14" location="'POPEMP-05'!A1" display="Location of Population 1 Year Ago"/>
    <hyperlink ref="D14" r:id="rId5"/>
    <hyperlink ref="B15" location="'POPEMP-06'!A1" display="Resident Employment by Industry"/>
    <hyperlink ref="D15" r:id="rId6"/>
    <hyperlink ref="B16" location="'POPEMP-07'!A1" display="Resident Employment by Occupation"/>
    <hyperlink ref="D16" r:id="rId7"/>
    <hyperlink ref="B17" location="'POPEMP-08'!A1" display="Workers, by Class of Worker"/>
    <hyperlink ref="D17" r:id="rId8"/>
    <hyperlink ref="B18" location="'POPEMP-09'!A1" display="Workers, by Class of Worker, by Place of Work"/>
    <hyperlink ref="D18" r:id="rId9"/>
    <hyperlink ref="B19" location="'POPEMP-10'!A1" display="Workers by Earnings, by Jurisdiction as Place of Work and Place of Residence"/>
    <hyperlink ref="D19" r:id="rId10"/>
    <hyperlink ref="B20" location="'POPEMP-11'!A1" display="Jobs in a Jurisdiction by Industry"/>
    <hyperlink ref="D20" r:id="rId11"/>
    <hyperlink ref="B21" location="'POPEMP-12'!A1" display="Job Holders in a Jurisdiction by Industry"/>
    <hyperlink ref="D21" r:id="rId12"/>
    <hyperlink ref="B22" location="'POPEMP-13'!A1" display="Jobs-Household Ratio"/>
    <hyperlink ref="D22" r:id="rId13"/>
    <hyperlink ref="B23" location="'POPEMP-14'!A1" display="Jobs-Worker Ratios, By Wage Group"/>
    <hyperlink ref="D23" r:id="rId14"/>
    <hyperlink ref="B24" location="'POPEMP-15'!A1" display="Unemployment Rate"/>
    <hyperlink ref="D24" r:id="rId15"/>
    <hyperlink ref="B25" location="'POPEMP-16'!A1" display="Housing Tenure"/>
    <hyperlink ref="D25" r:id="rId16"/>
    <hyperlink ref="B26" location="'POPEMP-17'!A1" display="Housing Tenure 2000-2019"/>
    <hyperlink ref="D26" r:id="rId17"/>
    <hyperlink ref="B27" location="'POPEMP-18'!A1" display="Housing Tenure by Age"/>
    <hyperlink ref="D27" r:id="rId18"/>
    <hyperlink ref="B28" location="'POPEMP-19'!A1" display="Housing Tenure by Year Moved to Current Residence"/>
    <hyperlink ref="D28" r:id="rId19"/>
    <hyperlink ref="B29" location="'POPEMP-20'!A1" display="Housing Tenure by Race of Householder"/>
    <hyperlink ref="D29" r:id="rId20"/>
    <hyperlink ref="B30" location="'POPEMP-21'!A1" display="Household Income Level by Tenure"/>
    <hyperlink ref="D30" r:id="rId21"/>
    <hyperlink ref="B31" location="'POPEMP-22'!A1" display="Housing Tenure by Housing Type"/>
    <hyperlink ref="D31" r:id="rId22"/>
    <hyperlink ref="B32" location="'POPEMP-23'!A1" display="Household Type"/>
    <hyperlink ref="D32" r:id="rId23"/>
    <hyperlink ref="B33" location="'POPEMP-24'!A1" display="Households by Presence of Children"/>
    <hyperlink ref="D33" r:id="rId24"/>
    <hyperlink ref="B34" location="'POPEMP-25'!A1" display="Households by Displacement Risk and Tenure"/>
    <hyperlink ref="D34" r:id="rId25"/>
    <hyperlink ref="B35" location="'HSG-01'!A1" display="Housing Type Trends"/>
    <hyperlink ref="D35" r:id="rId26"/>
    <hyperlink ref="B36" location="'HSG-02'!A1" display="Occupancy Status"/>
    <hyperlink ref="D36" r:id="rId27"/>
    <hyperlink ref="B37" location="'HSG-03'!A1" display="Vacant Units by Type"/>
    <hyperlink ref="D37" r:id="rId28"/>
    <hyperlink ref="B38" location="'HSG-04'!A1" display="Housing Units by Year Structure Built"/>
    <hyperlink ref="D38" r:id="rId29"/>
    <hyperlink ref="B39" location="'HSG-05'!A1" display="Housing Units by Number of Bedrooms"/>
    <hyperlink ref="D39" r:id="rId30"/>
    <hyperlink ref="B40" location="'HSG-06'!A1" display="Substandard Housing Issues"/>
    <hyperlink ref="D40" r:id="rId31"/>
    <hyperlink ref="B41" location="'HSG-07'!A1" display="Home Values of Owner-Occupied Units"/>
    <hyperlink ref="D41" r:id="rId32"/>
    <hyperlink ref="B42" location="'HSG-08'!A1" display="Zillow Home Value Index (ZHVI)"/>
    <hyperlink ref="D42" r:id="rId33"/>
    <hyperlink ref="B43" location="'HSG-09'!A1" display="Contract Rents for Renter-Occupied Units"/>
    <hyperlink ref="D43" r:id="rId34"/>
    <hyperlink ref="B44" location="'HSG-10'!A1" display="Median Contract Rent"/>
    <hyperlink ref="D44" r:id="rId35"/>
    <hyperlink ref="B45" location="'HSG-11'!A1" display="Permitted Housing, by Income Level"/>
    <hyperlink ref="D45" r:id="rId36"/>
    <hyperlink ref="B46" location="'RISK-01'!A1" display="Assisted Units at Risk of Converstion"/>
    <hyperlink ref="D46" r:id="rId37"/>
    <hyperlink ref="B47" location="'OVER-01'!A1" display="Overcrowding by Tenure and Severity"/>
    <hyperlink ref="D47" r:id="rId38"/>
    <hyperlink ref="B48" location="'OVER-02'!A1" display="Overcrowding Severity"/>
    <hyperlink ref="D48" r:id="rId39"/>
    <hyperlink ref="B49" location="'OVER-03'!A1" display="Overcrowding by Race"/>
    <hyperlink ref="D49" r:id="rId40"/>
    <hyperlink ref="B50" location="'OVER-04'!A1" display="Overcrowding by Income Level"/>
    <hyperlink ref="D50" r:id="rId41"/>
    <hyperlink ref="B51" location="'OVER-05'!A1" display="Cost Burden by Income Level"/>
    <hyperlink ref="D51" r:id="rId42"/>
    <hyperlink ref="B52" location="'OVER-06'!A1" display="Cost Burden by Tenure"/>
    <hyperlink ref="D52" r:id="rId43"/>
    <hyperlink ref="B53" location="'OVER-07'!A1" display="Cost Burden Severity"/>
    <hyperlink ref="D53" r:id="rId44"/>
    <hyperlink ref="B54" location="'OVER-08'!A1" display="Cost Burden by Race"/>
    <hyperlink ref="D54" r:id="rId45"/>
    <hyperlink ref="B55" location="'OVER-09'!A1" display="Cost Burden by Household Size"/>
    <hyperlink ref="D55" r:id="rId46"/>
    <hyperlink ref="B56" location="'FARM-01'!A1" display="Migrant Worker Student Population"/>
    <hyperlink ref="D56" r:id="rId47"/>
    <hyperlink ref="B57" location="'FARM-02'!A1" display="Farm Operations and Farm Labor by County"/>
    <hyperlink ref="D57" r:id="rId48"/>
    <hyperlink ref="B58" location="'LGFEM-01'!A1" display="Household Size by Tenure"/>
    <hyperlink ref="D58" r:id="rId49"/>
    <hyperlink ref="B59" location="'LGFEM-02'!A1" display="Households by Household Size"/>
    <hyperlink ref="D59" r:id="rId50"/>
    <hyperlink ref="B60" location="'LGFEM-03'!A1" display="Household Size by Household Income Level"/>
    <hyperlink ref="D60" r:id="rId51"/>
    <hyperlink ref="B61" location="'LGFEM-04'!A1" display="Housing Tenure by Household Type"/>
    <hyperlink ref="D61" r:id="rId52"/>
    <hyperlink ref="B62" location="'LGFEM-05'!A1" display="Female-Headed Households by Poverty Status"/>
    <hyperlink ref="D62" r:id="rId53"/>
    <hyperlink ref="B63" location="'SEN-01'!A1" display="Senior Households by Income and Tenure"/>
    <hyperlink ref="D63" r:id="rId54"/>
    <hyperlink ref="B64" location="'SEN-02'!A1" display="Senior and Youth Population by Race"/>
    <hyperlink ref="D64" r:id="rId55"/>
    <hyperlink ref="B65" location="'SEN-03'!A1" display="Cost-Burdened Senior Households by Income Level"/>
    <hyperlink ref="D65" r:id="rId56"/>
    <hyperlink ref="B66" location="'SEN-04'!A1" display="Disability by Type - Seniors (65 and over)"/>
    <hyperlink ref="D66" r:id="rId57"/>
    <hyperlink ref="B67" location="'DISAB-01'!A1" display="Disability by Type"/>
    <hyperlink ref="D67" r:id="rId58"/>
    <hyperlink ref="B68" location="'DISAB-02'!A1" display="Population by Disability Status"/>
    <hyperlink ref="D68" r:id="rId59"/>
    <hyperlink ref="B69" location="'DISAB-03'!A1" display="Disability Employment Status"/>
    <hyperlink ref="D69" r:id="rId60"/>
    <hyperlink ref="B70" location="'DISAB-04'!A1" display="Population with Developmental Disabilities by Age"/>
    <hyperlink ref="D70" r:id="rId61"/>
    <hyperlink ref="B71" location="'DISAB-05'!A1" display="Population with Developmental Disabilities by Residence"/>
    <hyperlink ref="D71" r:id="rId62"/>
    <hyperlink ref="B72" location="'HOMELS-01'!A1" display="Homelessness by Household Type and Shelter Status"/>
    <hyperlink ref="D72" r:id="rId63"/>
    <hyperlink ref="B73" location="'HOMELS-02'!A1" display="Racial Group Share of General and Homeless Populations"/>
    <hyperlink ref="D73" r:id="rId64"/>
    <hyperlink ref="B74" location="'HOMELS-03'!A1" display="Latinx Share of General and Homeless Populations"/>
    <hyperlink ref="D74" r:id="rId65"/>
    <hyperlink ref="B75" location="'HOMELS-04'!A1" display="Characteristics for the Population Experiencing Homelessness"/>
    <hyperlink ref="D75" r:id="rId66"/>
    <hyperlink ref="B76" location="'HOMELS-05'!A1" display="Students in Local Public Schools Experiencing Homelessness"/>
    <hyperlink ref="D76" r:id="rId67"/>
    <hyperlink ref="B77" location="'ELI-01'!A1" display="Households by Household Income Level"/>
    <hyperlink ref="D77" r:id="rId68"/>
    <hyperlink ref="B78" location="'ELI-02'!A1" display="Household Income Distribution by Race"/>
    <hyperlink ref="D78" r:id="rId69"/>
    <hyperlink ref="B79" location="'ELI-03'!A1" display="Poverty Status by Race"/>
    <hyperlink ref="D79" r:id="rId70"/>
    <hyperlink ref="B80" location="'AFFH-01'!A1" display="Mortgage Applications and Acceptance by Race"/>
    <hyperlink ref="B81" location="'AFFH-02'!A1" display="Population Living in High Resource Areas by Race"/>
    <hyperlink ref="B82" location="'AFFH-03'!A1" display="Population with Limited English Proficiency"/>
    <hyperlink ref="B83" location="'HHPROJ-01'!A1" display="Proposed Regional Housing Needs Allocation"/>
    <hyperlink ref="D83" r:id="rId71"/>
  </hyperlinks>
  <pageMargins left="0.7" right="0.7" top="0.75" bottom="0.75" header="0.3" footer="0.3"/>
  <drawing r:id="rId72"/>
</worksheet>
</file>

<file path=xl/worksheets/sheet1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61</v>
      </c>
    </row>
    <row r="2" spans="1:7">
      <c r="A2" s="7" t="s">
        <v>54</v>
      </c>
    </row>
    <row r="4" spans="1:7">
      <c r="A4" s="8" t="s">
        <v>21</v>
      </c>
      <c r="B4" s="8" t="s">
        <v>62</v>
      </c>
      <c r="C4" s="8" t="s">
        <v>63</v>
      </c>
      <c r="D4" s="8" t="s">
        <v>64</v>
      </c>
      <c r="E4" s="8" t="s">
        <v>65</v>
      </c>
      <c r="F4" s="8" t="s">
        <v>66</v>
      </c>
      <c r="G4" s="8" t="s">
        <v>67</v>
      </c>
    </row>
    <row r="5" spans="1:7">
      <c r="A5" s="9" t="s">
        <v>22</v>
      </c>
      <c r="B5" s="10">
        <v>247</v>
      </c>
      <c r="C5" s="10">
        <v>1802</v>
      </c>
      <c r="D5" s="10">
        <v>20612</v>
      </c>
      <c r="E5" s="10">
        <v>4688</v>
      </c>
      <c r="F5" s="10">
        <v>3912</v>
      </c>
      <c r="G5" s="10">
        <v>92</v>
      </c>
    </row>
    <row r="6" spans="1:7">
      <c r="A6" s="9" t="s">
        <v>23</v>
      </c>
      <c r="B6" s="10">
        <v>11867</v>
      </c>
      <c r="C6" s="10">
        <v>80420</v>
      </c>
      <c r="D6" s="10">
        <v>728062</v>
      </c>
      <c r="E6" s="10">
        <v>65305</v>
      </c>
      <c r="F6" s="10">
        <v>79887</v>
      </c>
      <c r="G6" s="10">
        <v>1312</v>
      </c>
    </row>
    <row r="7" spans="1:7">
      <c r="A7" s="9" t="s">
        <v>24</v>
      </c>
      <c r="B7" s="10">
        <v>70204</v>
      </c>
      <c r="C7" s="10">
        <v>397576</v>
      </c>
      <c r="D7" s="10">
        <v>2673978</v>
      </c>
      <c r="E7" s="10">
        <v>304141</v>
      </c>
      <c r="F7" s="10">
        <v>412267</v>
      </c>
      <c r="G7" s="10">
        <v>5871</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68</v>
      </c>
    </row>
    <row r="2" spans="1:7">
      <c r="A2" s="7" t="s">
        <v>54</v>
      </c>
    </row>
    <row r="4" spans="1:7">
      <c r="A4" s="8" t="s">
        <v>21</v>
      </c>
      <c r="B4" s="8" t="s">
        <v>62</v>
      </c>
      <c r="C4" s="8" t="s">
        <v>63</v>
      </c>
      <c r="D4" s="8" t="s">
        <v>64</v>
      </c>
      <c r="E4" s="8" t="s">
        <v>65</v>
      </c>
      <c r="F4" s="8" t="s">
        <v>66</v>
      </c>
      <c r="G4" s="8" t="s">
        <v>67</v>
      </c>
    </row>
    <row r="5" spans="1:7">
      <c r="A5" s="9" t="s">
        <v>22</v>
      </c>
      <c r="B5" s="10">
        <v>2609</v>
      </c>
      <c r="C5" s="10">
        <v>5443</v>
      </c>
      <c r="D5" s="10">
        <v>70724</v>
      </c>
      <c r="E5" s="10">
        <v>13453</v>
      </c>
      <c r="F5" s="10">
        <v>7620</v>
      </c>
      <c r="G5" s="10">
        <v>142</v>
      </c>
    </row>
    <row r="6" spans="1:7">
      <c r="A6" s="9" t="s">
        <v>23</v>
      </c>
      <c r="B6" s="10">
        <v>14078</v>
      </c>
      <c r="C6" s="10">
        <v>89646</v>
      </c>
      <c r="D6" s="10">
        <v>838541</v>
      </c>
      <c r="E6" s="10">
        <v>77200</v>
      </c>
      <c r="F6" s="10">
        <v>88461</v>
      </c>
      <c r="G6" s="10">
        <v>1549</v>
      </c>
    </row>
    <row r="7" spans="1:7">
      <c r="A7" s="9" t="s">
        <v>24</v>
      </c>
      <c r="B7" s="10">
        <v>74889</v>
      </c>
      <c r="C7" s="10">
        <v>409326</v>
      </c>
      <c r="D7" s="10">
        <v>2807726</v>
      </c>
      <c r="E7" s="10">
        <v>310343</v>
      </c>
      <c r="F7" s="10">
        <v>423131</v>
      </c>
      <c r="G7" s="10">
        <v>5889</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69</v>
      </c>
    </row>
    <row r="2" spans="1:3">
      <c r="A2" s="7" t="s">
        <v>78</v>
      </c>
    </row>
    <row r="4" spans="1:3">
      <c r="A4" s="8" t="s">
        <v>70</v>
      </c>
      <c r="B4" s="8" t="s">
        <v>71</v>
      </c>
      <c r="C4" s="8" t="s">
        <v>72</v>
      </c>
    </row>
    <row r="5" spans="1:3">
      <c r="A5" s="9" t="s">
        <v>73</v>
      </c>
      <c r="B5" s="10">
        <v>2517</v>
      </c>
      <c r="C5" s="10">
        <v>6717</v>
      </c>
    </row>
    <row r="6" spans="1:3">
      <c r="A6" s="9" t="s">
        <v>74</v>
      </c>
      <c r="B6" s="10">
        <v>2425</v>
      </c>
      <c r="C6" s="10">
        <v>10151</v>
      </c>
    </row>
    <row r="7" spans="1:3">
      <c r="A7" s="9" t="s">
        <v>75</v>
      </c>
      <c r="B7" s="10">
        <v>3278</v>
      </c>
      <c r="C7" s="10">
        <v>15764</v>
      </c>
    </row>
    <row r="8" spans="1:3">
      <c r="A8" s="9" t="s">
        <v>76</v>
      </c>
      <c r="B8" s="10">
        <v>4169</v>
      </c>
      <c r="C8" s="10">
        <v>14061</v>
      </c>
    </row>
    <row r="9" spans="1:3">
      <c r="A9" s="9" t="s">
        <v>77</v>
      </c>
      <c r="B9" s="10">
        <v>18964</v>
      </c>
      <c r="C9" s="10">
        <v>53284</v>
      </c>
    </row>
    <row r="10" spans="1:3">
      <c r="A10" s="9" t="s">
        <v>1</v>
      </c>
      <c r="B10" s="10">
        <f>SUBTOTAL(109,[Place of Residence])</f>
        <v>0</v>
      </c>
      <c r="C10" s="10">
        <f>SUBTOTAL(109,[Place of Work])</f>
        <v>0</v>
      </c>
    </row>
  </sheetData>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79</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16</v>
      </c>
      <c r="C5" s="10">
        <v>7942</v>
      </c>
      <c r="D5" s="10">
        <v>962</v>
      </c>
      <c r="E5" s="10">
        <v>4249</v>
      </c>
      <c r="F5" s="10">
        <v>717</v>
      </c>
      <c r="G5" s="10">
        <v>14317</v>
      </c>
      <c r="H5" s="10">
        <v>3295</v>
      </c>
      <c r="I5" s="10">
        <v>14426</v>
      </c>
      <c r="J5" s="10">
        <v>20642</v>
      </c>
      <c r="K5" s="10">
        <v>5287</v>
      </c>
      <c r="L5" s="10">
        <v>474</v>
      </c>
    </row>
    <row r="6" spans="1:12">
      <c r="A6" s="9">
        <v>2003</v>
      </c>
      <c r="B6" s="10">
        <v>21</v>
      </c>
      <c r="C6" s="10">
        <v>8093</v>
      </c>
      <c r="D6" s="10">
        <v>933</v>
      </c>
      <c r="E6" s="10">
        <v>4148</v>
      </c>
      <c r="F6" s="10">
        <v>727</v>
      </c>
      <c r="G6" s="10">
        <v>14539</v>
      </c>
      <c r="H6" s="10">
        <v>3084</v>
      </c>
      <c r="I6" s="10">
        <v>11848</v>
      </c>
      <c r="J6" s="10">
        <v>19844</v>
      </c>
      <c r="K6" s="10">
        <v>5119</v>
      </c>
      <c r="L6" s="10">
        <v>473</v>
      </c>
    </row>
    <row r="7" spans="1:12">
      <c r="A7" s="9">
        <v>2004</v>
      </c>
      <c r="B7" s="10">
        <v>24</v>
      </c>
      <c r="C7" s="10">
        <v>8267</v>
      </c>
      <c r="D7" s="10">
        <v>937</v>
      </c>
      <c r="E7" s="10">
        <v>4511</v>
      </c>
      <c r="F7" s="10">
        <v>704</v>
      </c>
      <c r="G7" s="10">
        <v>14488</v>
      </c>
      <c r="H7" s="10">
        <v>2915</v>
      </c>
      <c r="I7" s="10">
        <v>10628</v>
      </c>
      <c r="J7" s="10">
        <v>19470</v>
      </c>
      <c r="K7" s="10">
        <v>5010</v>
      </c>
      <c r="L7" s="10">
        <v>465</v>
      </c>
    </row>
    <row r="8" spans="1:12">
      <c r="A8" s="9">
        <v>2005</v>
      </c>
      <c r="B8" s="10">
        <v>26</v>
      </c>
      <c r="C8" s="10">
        <v>8366</v>
      </c>
      <c r="D8" s="10">
        <v>1050</v>
      </c>
      <c r="E8" s="10">
        <v>4699</v>
      </c>
      <c r="F8" s="10">
        <v>680</v>
      </c>
      <c r="G8" s="10">
        <v>15259</v>
      </c>
      <c r="H8" s="10">
        <v>3079</v>
      </c>
      <c r="I8" s="10">
        <v>9796</v>
      </c>
      <c r="J8" s="10">
        <v>20375</v>
      </c>
      <c r="K8" s="10">
        <v>5123</v>
      </c>
      <c r="L8" s="10">
        <v>472</v>
      </c>
    </row>
    <row r="9" spans="1:12">
      <c r="A9" s="9">
        <v>2006</v>
      </c>
      <c r="B9" s="10">
        <v>29</v>
      </c>
      <c r="C9" s="10">
        <v>8935</v>
      </c>
      <c r="D9" s="10">
        <v>1002</v>
      </c>
      <c r="E9" s="10">
        <v>5386</v>
      </c>
      <c r="F9" s="10">
        <v>668</v>
      </c>
      <c r="G9" s="10">
        <v>15406</v>
      </c>
      <c r="H9" s="10">
        <v>3680</v>
      </c>
      <c r="I9" s="10">
        <v>9087</v>
      </c>
      <c r="J9" s="10">
        <v>19567</v>
      </c>
      <c r="K9" s="10">
        <v>5305</v>
      </c>
      <c r="L9" s="10">
        <v>394</v>
      </c>
    </row>
    <row r="10" spans="1:12">
      <c r="A10" s="9">
        <v>2007</v>
      </c>
      <c r="B10" s="10">
        <v>19</v>
      </c>
      <c r="C10" s="10">
        <v>8595</v>
      </c>
      <c r="D10" s="10">
        <v>1113</v>
      </c>
      <c r="E10" s="10">
        <v>5399</v>
      </c>
      <c r="F10" s="10">
        <v>680</v>
      </c>
      <c r="G10" s="10">
        <v>16441</v>
      </c>
      <c r="H10" s="10">
        <v>4268</v>
      </c>
      <c r="I10" s="10">
        <v>8432</v>
      </c>
      <c r="J10" s="10">
        <v>20398</v>
      </c>
      <c r="K10" s="10">
        <v>5101</v>
      </c>
      <c r="L10" s="10">
        <v>448</v>
      </c>
    </row>
    <row r="11" spans="1:12">
      <c r="A11" s="9">
        <v>2008</v>
      </c>
      <c r="B11" s="10">
        <v>40</v>
      </c>
      <c r="C11" s="10">
        <v>8595</v>
      </c>
      <c r="D11" s="10">
        <v>1132</v>
      </c>
      <c r="E11" s="10">
        <v>5399</v>
      </c>
      <c r="F11" s="10">
        <v>753</v>
      </c>
      <c r="G11" s="10">
        <v>30385</v>
      </c>
      <c r="H11" s="10">
        <v>5634</v>
      </c>
      <c r="I11" s="10">
        <v>9780</v>
      </c>
      <c r="J11" s="10">
        <v>21740</v>
      </c>
      <c r="K11" s="10">
        <v>5066</v>
      </c>
      <c r="L11" s="10">
        <v>419</v>
      </c>
    </row>
    <row r="12" spans="1:12">
      <c r="A12" s="9">
        <v>2009</v>
      </c>
      <c r="B12" s="10">
        <v>40</v>
      </c>
      <c r="C12" s="10">
        <v>8387</v>
      </c>
      <c r="D12" s="10">
        <v>952</v>
      </c>
      <c r="E12" s="10">
        <v>3401</v>
      </c>
      <c r="F12" s="10">
        <v>766</v>
      </c>
      <c r="G12" s="10">
        <v>29994</v>
      </c>
      <c r="H12" s="10">
        <v>6215</v>
      </c>
      <c r="I12" s="10">
        <v>9052</v>
      </c>
      <c r="J12" s="10">
        <v>21112</v>
      </c>
      <c r="K12" s="10">
        <v>4851</v>
      </c>
      <c r="L12" s="10">
        <v>384</v>
      </c>
    </row>
    <row r="13" spans="1:12">
      <c r="A13" s="9">
        <v>2010</v>
      </c>
      <c r="B13" s="10">
        <v>23</v>
      </c>
      <c r="C13" s="10">
        <v>8526</v>
      </c>
      <c r="D13" s="10">
        <v>774</v>
      </c>
      <c r="E13" s="10">
        <v>3477</v>
      </c>
      <c r="F13" s="10">
        <v>1325</v>
      </c>
      <c r="G13" s="10">
        <v>33431</v>
      </c>
      <c r="H13" s="10">
        <v>6189</v>
      </c>
      <c r="I13" s="10">
        <v>9399</v>
      </c>
      <c r="J13" s="10">
        <v>21208</v>
      </c>
      <c r="K13" s="10">
        <v>4918</v>
      </c>
      <c r="L13" s="10">
        <v>425</v>
      </c>
    </row>
    <row r="14" spans="1:12">
      <c r="A14" s="9">
        <v>2011</v>
      </c>
      <c r="B14" s="10">
        <v>39</v>
      </c>
      <c r="C14" s="10">
        <v>8783</v>
      </c>
      <c r="D14" s="10">
        <v>805</v>
      </c>
      <c r="E14" s="10">
        <v>3633</v>
      </c>
      <c r="F14" s="10">
        <v>889</v>
      </c>
      <c r="G14" s="10">
        <v>34498</v>
      </c>
      <c r="H14" s="10">
        <v>6819</v>
      </c>
      <c r="I14" s="10">
        <v>9504</v>
      </c>
      <c r="J14" s="10">
        <v>21188</v>
      </c>
      <c r="K14" s="10">
        <v>5159</v>
      </c>
      <c r="L14" s="10">
        <v>396</v>
      </c>
    </row>
    <row r="15" spans="1:12">
      <c r="A15" s="9">
        <v>2012</v>
      </c>
      <c r="B15" s="10">
        <v>31</v>
      </c>
      <c r="C15" s="10">
        <v>9400</v>
      </c>
      <c r="D15" s="10">
        <v>742</v>
      </c>
      <c r="E15" s="10">
        <v>4197</v>
      </c>
      <c r="F15" s="10">
        <v>746</v>
      </c>
      <c r="G15" s="10">
        <v>34406</v>
      </c>
      <c r="H15" s="10">
        <v>7391</v>
      </c>
      <c r="I15" s="10">
        <v>9002</v>
      </c>
      <c r="J15" s="10">
        <v>22191</v>
      </c>
      <c r="K15" s="10">
        <v>4975</v>
      </c>
      <c r="L15" s="10">
        <v>472</v>
      </c>
    </row>
    <row r="16" spans="1:12">
      <c r="A16" s="9">
        <v>2013</v>
      </c>
      <c r="B16" s="10">
        <v>34</v>
      </c>
      <c r="C16" s="10">
        <v>9821</v>
      </c>
      <c r="D16" s="10">
        <v>792</v>
      </c>
      <c r="E16" s="10">
        <v>4321</v>
      </c>
      <c r="F16" s="10">
        <v>917</v>
      </c>
      <c r="G16" s="10">
        <v>38873</v>
      </c>
      <c r="H16" s="10">
        <v>7593</v>
      </c>
      <c r="I16" s="10">
        <v>10543</v>
      </c>
      <c r="J16" s="10">
        <v>25174</v>
      </c>
      <c r="K16" s="10">
        <v>4804</v>
      </c>
      <c r="L16" s="10">
        <v>496</v>
      </c>
    </row>
    <row r="17" spans="1:12">
      <c r="A17" s="9">
        <v>2014</v>
      </c>
      <c r="B17" s="10">
        <v>29</v>
      </c>
      <c r="C17" s="10">
        <v>9846</v>
      </c>
      <c r="D17" s="10">
        <v>827</v>
      </c>
      <c r="E17" s="10">
        <v>4327</v>
      </c>
      <c r="F17" s="10">
        <v>893</v>
      </c>
      <c r="G17" s="10">
        <v>38799</v>
      </c>
      <c r="H17" s="10">
        <v>7840</v>
      </c>
      <c r="I17" s="10">
        <v>9473</v>
      </c>
      <c r="J17" s="10">
        <v>26307</v>
      </c>
      <c r="K17" s="10">
        <v>5516</v>
      </c>
      <c r="L17" s="10">
        <v>621</v>
      </c>
    </row>
    <row r="18" spans="1:12">
      <c r="A18" s="9">
        <v>2015</v>
      </c>
      <c r="B18" s="10">
        <v>16</v>
      </c>
      <c r="C18" s="10">
        <v>9827</v>
      </c>
      <c r="D18" s="10">
        <v>779</v>
      </c>
      <c r="E18" s="10">
        <v>4132</v>
      </c>
      <c r="F18" s="10">
        <v>821</v>
      </c>
      <c r="G18" s="10">
        <v>40701</v>
      </c>
      <c r="H18" s="10">
        <v>10232</v>
      </c>
      <c r="I18" s="10">
        <v>9817</v>
      </c>
      <c r="J18" s="10">
        <v>28674</v>
      </c>
      <c r="K18" s="10">
        <v>6119</v>
      </c>
      <c r="L18" s="10">
        <v>850</v>
      </c>
    </row>
    <row r="19" spans="1:12">
      <c r="A19" s="9">
        <v>2016</v>
      </c>
      <c r="B19" s="10">
        <v>22</v>
      </c>
      <c r="C19" s="10">
        <v>9882</v>
      </c>
      <c r="D19" s="10">
        <v>905</v>
      </c>
      <c r="E19" s="10">
        <v>4314</v>
      </c>
      <c r="F19" s="10">
        <v>865</v>
      </c>
      <c r="G19" s="10">
        <v>41272</v>
      </c>
      <c r="H19" s="10">
        <v>9696</v>
      </c>
      <c r="I19" s="10">
        <v>10509</v>
      </c>
      <c r="J19" s="10">
        <v>27302</v>
      </c>
      <c r="K19" s="10">
        <v>5619</v>
      </c>
      <c r="L19" s="10">
        <v>872</v>
      </c>
    </row>
    <row r="20" spans="1:12">
      <c r="A20" s="9">
        <v>2017</v>
      </c>
      <c r="B20" s="10">
        <v>17</v>
      </c>
      <c r="C20" s="10">
        <v>10420</v>
      </c>
      <c r="D20" s="10">
        <v>879</v>
      </c>
      <c r="E20" s="10">
        <v>4375</v>
      </c>
      <c r="F20" s="10">
        <v>870</v>
      </c>
      <c r="G20" s="10">
        <v>32624</v>
      </c>
      <c r="H20" s="10">
        <v>11382</v>
      </c>
      <c r="I20" s="10">
        <v>9342</v>
      </c>
      <c r="J20" s="10">
        <v>25850</v>
      </c>
      <c r="K20" s="10">
        <v>5294</v>
      </c>
      <c r="L20" s="10">
        <v>1022</v>
      </c>
    </row>
    <row r="21" spans="1:12">
      <c r="A21" s="9">
        <v>2018</v>
      </c>
      <c r="B21" s="10">
        <v>9</v>
      </c>
      <c r="C21" s="10">
        <v>10421</v>
      </c>
      <c r="D21" s="10">
        <v>963</v>
      </c>
      <c r="E21" s="10">
        <v>4459</v>
      </c>
      <c r="F21" s="10">
        <v>847</v>
      </c>
      <c r="G21" s="10">
        <v>34810</v>
      </c>
      <c r="H21" s="10">
        <v>14055</v>
      </c>
      <c r="I21" s="10">
        <v>8172</v>
      </c>
      <c r="J21" s="10">
        <v>30184</v>
      </c>
      <c r="K21" s="10">
        <v>5136</v>
      </c>
      <c r="L21" s="10">
        <v>1114</v>
      </c>
    </row>
  </sheetData>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88</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118</v>
      </c>
      <c r="C5" s="10">
        <v>2698</v>
      </c>
      <c r="D5" s="10">
        <v>604</v>
      </c>
      <c r="E5" s="10">
        <v>1423</v>
      </c>
      <c r="F5" s="10">
        <v>448</v>
      </c>
      <c r="G5" s="10">
        <v>5592</v>
      </c>
      <c r="H5" s="10">
        <v>1391</v>
      </c>
      <c r="I5" s="10">
        <v>4007</v>
      </c>
      <c r="J5" s="10">
        <v>6171</v>
      </c>
      <c r="K5" s="10">
        <v>1615</v>
      </c>
      <c r="L5" s="10">
        <v>425</v>
      </c>
    </row>
    <row r="6" spans="1:12">
      <c r="A6" s="9">
        <v>2003</v>
      </c>
      <c r="B6" s="10">
        <v>145</v>
      </c>
      <c r="C6" s="10">
        <v>2660</v>
      </c>
      <c r="D6" s="10">
        <v>587</v>
      </c>
      <c r="E6" s="10">
        <v>1356</v>
      </c>
      <c r="F6" s="10">
        <v>462</v>
      </c>
      <c r="G6" s="10">
        <v>5435</v>
      </c>
      <c r="H6" s="10">
        <v>1152</v>
      </c>
      <c r="I6" s="10">
        <v>3602</v>
      </c>
      <c r="J6" s="10">
        <v>5905</v>
      </c>
      <c r="K6" s="10">
        <v>1506</v>
      </c>
      <c r="L6" s="10">
        <v>423</v>
      </c>
    </row>
    <row r="7" spans="1:12">
      <c r="A7" s="9">
        <v>2004</v>
      </c>
      <c r="B7" s="10">
        <v>149</v>
      </c>
      <c r="C7" s="10">
        <v>2847</v>
      </c>
      <c r="D7" s="10">
        <v>625</v>
      </c>
      <c r="E7" s="10">
        <v>1395</v>
      </c>
      <c r="F7" s="10">
        <v>431</v>
      </c>
      <c r="G7" s="10">
        <v>5055</v>
      </c>
      <c r="H7" s="10">
        <v>1263</v>
      </c>
      <c r="I7" s="10">
        <v>3568</v>
      </c>
      <c r="J7" s="10">
        <v>5753</v>
      </c>
      <c r="K7" s="10">
        <v>1618</v>
      </c>
      <c r="L7" s="10">
        <v>436</v>
      </c>
    </row>
    <row r="8" spans="1:12">
      <c r="A8" s="9">
        <v>2005</v>
      </c>
      <c r="B8" s="10">
        <v>163</v>
      </c>
      <c r="C8" s="10">
        <v>2806</v>
      </c>
      <c r="D8" s="10">
        <v>652</v>
      </c>
      <c r="E8" s="10">
        <v>1486</v>
      </c>
      <c r="F8" s="10">
        <v>431</v>
      </c>
      <c r="G8" s="10">
        <v>5372</v>
      </c>
      <c r="H8" s="10">
        <v>1455</v>
      </c>
      <c r="I8" s="10">
        <v>3824</v>
      </c>
      <c r="J8" s="10">
        <v>5514</v>
      </c>
      <c r="K8" s="10">
        <v>1614</v>
      </c>
      <c r="L8" s="10">
        <v>429</v>
      </c>
    </row>
    <row r="9" spans="1:12">
      <c r="A9" s="9">
        <v>2006</v>
      </c>
      <c r="B9" s="10">
        <v>160</v>
      </c>
      <c r="C9" s="10">
        <v>3008</v>
      </c>
      <c r="D9" s="10">
        <v>702</v>
      </c>
      <c r="E9" s="10">
        <v>1511</v>
      </c>
      <c r="F9" s="10">
        <v>439</v>
      </c>
      <c r="G9" s="10">
        <v>5694</v>
      </c>
      <c r="H9" s="10">
        <v>1544</v>
      </c>
      <c r="I9" s="10">
        <v>3834</v>
      </c>
      <c r="J9" s="10">
        <v>5771</v>
      </c>
      <c r="K9" s="10">
        <v>1579</v>
      </c>
      <c r="L9" s="10">
        <v>416</v>
      </c>
    </row>
    <row r="10" spans="1:12">
      <c r="A10" s="9">
        <v>2007</v>
      </c>
      <c r="B10" s="10">
        <v>154</v>
      </c>
      <c r="C10" s="10">
        <v>2941</v>
      </c>
      <c r="D10" s="10">
        <v>754</v>
      </c>
      <c r="E10" s="10">
        <v>1530</v>
      </c>
      <c r="F10" s="10">
        <v>484</v>
      </c>
      <c r="G10" s="10">
        <v>5967</v>
      </c>
      <c r="H10" s="10">
        <v>1648</v>
      </c>
      <c r="I10" s="10">
        <v>3941</v>
      </c>
      <c r="J10" s="10">
        <v>6143</v>
      </c>
      <c r="K10" s="10">
        <v>1688</v>
      </c>
      <c r="L10" s="10">
        <v>408</v>
      </c>
    </row>
    <row r="11" spans="1:12">
      <c r="A11" s="9">
        <v>2008</v>
      </c>
      <c r="B11" s="10">
        <v>145</v>
      </c>
      <c r="C11" s="10">
        <v>2813</v>
      </c>
      <c r="D11" s="10">
        <v>623</v>
      </c>
      <c r="E11" s="10">
        <v>1516</v>
      </c>
      <c r="F11" s="10">
        <v>452</v>
      </c>
      <c r="G11" s="10">
        <v>5282</v>
      </c>
      <c r="H11" s="10">
        <v>1879</v>
      </c>
      <c r="I11" s="10">
        <v>3302</v>
      </c>
      <c r="J11" s="10">
        <v>5948</v>
      </c>
      <c r="K11" s="10">
        <v>1584</v>
      </c>
      <c r="L11" s="10">
        <v>393</v>
      </c>
    </row>
    <row r="12" spans="1:12">
      <c r="A12" s="9">
        <v>2009</v>
      </c>
      <c r="B12" s="10">
        <v>135</v>
      </c>
      <c r="C12" s="10">
        <v>2625</v>
      </c>
      <c r="D12" s="10">
        <v>604</v>
      </c>
      <c r="E12" s="10">
        <v>1469</v>
      </c>
      <c r="F12" s="10">
        <v>327</v>
      </c>
      <c r="G12" s="10">
        <v>5444</v>
      </c>
      <c r="H12" s="10">
        <v>2145</v>
      </c>
      <c r="I12" s="10">
        <v>3941</v>
      </c>
      <c r="J12" s="10">
        <v>6399</v>
      </c>
      <c r="K12" s="10">
        <v>1460</v>
      </c>
      <c r="L12" s="10">
        <v>392</v>
      </c>
    </row>
    <row r="13" spans="1:12">
      <c r="A13" s="9">
        <v>2010</v>
      </c>
      <c r="B13" s="10">
        <v>166</v>
      </c>
      <c r="C13" s="10">
        <v>2685</v>
      </c>
      <c r="D13" s="10">
        <v>549</v>
      </c>
      <c r="E13" s="10">
        <v>1343</v>
      </c>
      <c r="F13" s="10">
        <v>554</v>
      </c>
      <c r="G13" s="10">
        <v>5761</v>
      </c>
      <c r="H13" s="10">
        <v>1938</v>
      </c>
      <c r="I13" s="10">
        <v>3621</v>
      </c>
      <c r="J13" s="10">
        <v>5909</v>
      </c>
      <c r="K13" s="10">
        <v>1442</v>
      </c>
      <c r="L13" s="10">
        <v>412</v>
      </c>
    </row>
    <row r="14" spans="1:12">
      <c r="A14" s="9">
        <v>2011</v>
      </c>
      <c r="B14" s="10">
        <v>44</v>
      </c>
      <c r="C14" s="10">
        <v>2422</v>
      </c>
      <c r="D14" s="10">
        <v>499</v>
      </c>
      <c r="E14" s="10">
        <v>1269</v>
      </c>
      <c r="F14" s="10">
        <v>490</v>
      </c>
      <c r="G14" s="10">
        <v>5793</v>
      </c>
      <c r="H14" s="10">
        <v>1578</v>
      </c>
      <c r="I14" s="10">
        <v>3829</v>
      </c>
      <c r="J14" s="10">
        <v>6305</v>
      </c>
      <c r="K14" s="10">
        <v>1112</v>
      </c>
      <c r="L14" s="10">
        <v>307</v>
      </c>
    </row>
    <row r="15" spans="1:12">
      <c r="A15" s="9">
        <v>2012</v>
      </c>
      <c r="B15" s="10">
        <v>62</v>
      </c>
      <c r="C15" s="10">
        <v>2420</v>
      </c>
      <c r="D15" s="10">
        <v>526</v>
      </c>
      <c r="E15" s="10">
        <v>1356</v>
      </c>
      <c r="F15" s="10">
        <v>447</v>
      </c>
      <c r="G15" s="10">
        <v>5656</v>
      </c>
      <c r="H15" s="10">
        <v>1787</v>
      </c>
      <c r="I15" s="10">
        <v>3598</v>
      </c>
      <c r="J15" s="10">
        <v>6617</v>
      </c>
      <c r="K15" s="10">
        <v>1101</v>
      </c>
      <c r="L15" s="10">
        <v>295</v>
      </c>
    </row>
    <row r="16" spans="1:12">
      <c r="A16" s="9">
        <v>2013</v>
      </c>
      <c r="B16" s="10">
        <v>55</v>
      </c>
      <c r="C16" s="10">
        <v>2277</v>
      </c>
      <c r="D16" s="10">
        <v>489</v>
      </c>
      <c r="E16" s="10">
        <v>1258</v>
      </c>
      <c r="F16" s="10">
        <v>457</v>
      </c>
      <c r="G16" s="10">
        <v>6040</v>
      </c>
      <c r="H16" s="10">
        <v>2825</v>
      </c>
      <c r="I16" s="10">
        <v>3595</v>
      </c>
      <c r="J16" s="10">
        <v>6719</v>
      </c>
      <c r="K16" s="10">
        <v>1106</v>
      </c>
      <c r="L16" s="10">
        <v>299</v>
      </c>
    </row>
    <row r="17" spans="1:12">
      <c r="A17" s="9">
        <v>2014</v>
      </c>
      <c r="B17" s="10">
        <v>200</v>
      </c>
      <c r="C17" s="10">
        <v>2782</v>
      </c>
      <c r="D17" s="10">
        <v>664</v>
      </c>
      <c r="E17" s="10">
        <v>1594</v>
      </c>
      <c r="F17" s="10">
        <v>561</v>
      </c>
      <c r="G17" s="10">
        <v>6546</v>
      </c>
      <c r="H17" s="10">
        <v>3249</v>
      </c>
      <c r="I17" s="10">
        <v>3725</v>
      </c>
      <c r="J17" s="10">
        <v>7342</v>
      </c>
      <c r="K17" s="10">
        <v>1538</v>
      </c>
      <c r="L17" s="10">
        <v>415</v>
      </c>
    </row>
    <row r="18" spans="1:12">
      <c r="A18" s="9">
        <v>2015</v>
      </c>
      <c r="B18" s="10">
        <v>195</v>
      </c>
      <c r="C18" s="10">
        <v>2941</v>
      </c>
      <c r="D18" s="10">
        <v>666</v>
      </c>
      <c r="E18" s="10">
        <v>1557</v>
      </c>
      <c r="F18" s="10">
        <v>562</v>
      </c>
      <c r="G18" s="10">
        <v>6686</v>
      </c>
      <c r="H18" s="10">
        <v>3556</v>
      </c>
      <c r="I18" s="10">
        <v>3905</v>
      </c>
      <c r="J18" s="10">
        <v>8179</v>
      </c>
      <c r="K18" s="10">
        <v>1554</v>
      </c>
      <c r="L18" s="10">
        <v>422</v>
      </c>
    </row>
    <row r="19" spans="1:12">
      <c r="A19" s="9">
        <v>2016</v>
      </c>
      <c r="B19" s="10">
        <v>180</v>
      </c>
      <c r="C19" s="10">
        <v>3046</v>
      </c>
      <c r="D19" s="10">
        <v>771</v>
      </c>
      <c r="E19" s="10">
        <v>1573</v>
      </c>
      <c r="F19" s="10">
        <v>365</v>
      </c>
      <c r="G19" s="10">
        <v>6542</v>
      </c>
      <c r="H19" s="10">
        <v>3725</v>
      </c>
      <c r="I19" s="10">
        <v>3770</v>
      </c>
      <c r="J19" s="10">
        <v>8033</v>
      </c>
      <c r="K19" s="10">
        <v>1504</v>
      </c>
      <c r="L19" s="10">
        <v>438</v>
      </c>
    </row>
    <row r="20" spans="1:12">
      <c r="A20" s="9">
        <v>2017</v>
      </c>
      <c r="B20" s="10">
        <v>180</v>
      </c>
      <c r="C20" s="10">
        <v>3022</v>
      </c>
      <c r="D20" s="10">
        <v>758</v>
      </c>
      <c r="E20" s="10">
        <v>1644</v>
      </c>
      <c r="F20" s="10">
        <v>403</v>
      </c>
      <c r="G20" s="10">
        <v>6706</v>
      </c>
      <c r="H20" s="10">
        <v>3958</v>
      </c>
      <c r="I20" s="10">
        <v>3750</v>
      </c>
      <c r="J20" s="10">
        <v>7823</v>
      </c>
      <c r="K20" s="10">
        <v>1494</v>
      </c>
      <c r="L20" s="10">
        <v>441</v>
      </c>
    </row>
    <row r="21" spans="1:12">
      <c r="A21" s="9">
        <v>2018</v>
      </c>
      <c r="B21" s="10">
        <v>182</v>
      </c>
      <c r="C21" s="10">
        <v>3111</v>
      </c>
      <c r="D21" s="10">
        <v>818</v>
      </c>
      <c r="E21" s="10">
        <v>1638</v>
      </c>
      <c r="F21" s="10">
        <v>465</v>
      </c>
      <c r="G21" s="10">
        <v>6924</v>
      </c>
      <c r="H21" s="10">
        <v>4423</v>
      </c>
      <c r="I21" s="10">
        <v>3628</v>
      </c>
      <c r="J21" s="10">
        <v>7941</v>
      </c>
      <c r="K21" s="10">
        <v>1525</v>
      </c>
      <c r="L21" s="10">
        <v>476</v>
      </c>
    </row>
  </sheetData>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89</v>
      </c>
    </row>
    <row r="2" spans="1:4">
      <c r="A2" s="7" t="s">
        <v>90</v>
      </c>
    </row>
    <row r="4" spans="1:4">
      <c r="A4" s="8" t="s">
        <v>2</v>
      </c>
      <c r="B4" s="8" t="s">
        <v>22</v>
      </c>
      <c r="C4" s="8" t="s">
        <v>23</v>
      </c>
      <c r="D4" s="8" t="s">
        <v>24</v>
      </c>
    </row>
    <row r="5" spans="1:4">
      <c r="A5" s="9">
        <v>2002</v>
      </c>
      <c r="B5" s="11">
        <v>2.783520628078818</v>
      </c>
      <c r="C5" s="11">
        <v>1.496534575348927</v>
      </c>
      <c r="D5" s="11">
        <v>1.276039231020916</v>
      </c>
    </row>
    <row r="6" spans="1:4">
      <c r="A6" s="9">
        <v>2003</v>
      </c>
      <c r="B6" s="11">
        <v>2.639756078852497</v>
      </c>
      <c r="C6" s="11">
        <v>1.395029758940561</v>
      </c>
      <c r="D6" s="11">
        <v>1.217682826324034</v>
      </c>
    </row>
    <row r="7" spans="1:4">
      <c r="A7" s="9">
        <v>2004</v>
      </c>
      <c r="B7" s="11">
        <v>2.577573023398073</v>
      </c>
      <c r="C7" s="11">
        <v>1.366544363135876</v>
      </c>
      <c r="D7" s="11">
        <v>1.196688257147092</v>
      </c>
    </row>
    <row r="8" spans="1:4">
      <c r="A8" s="9">
        <v>2005</v>
      </c>
      <c r="B8" s="11">
        <v>2.586983447809931</v>
      </c>
      <c r="C8" s="11">
        <v>1.384721608670581</v>
      </c>
      <c r="D8" s="11">
        <v>1.19956976330377</v>
      </c>
    </row>
    <row r="9" spans="1:4">
      <c r="A9" s="9">
        <v>2006</v>
      </c>
      <c r="B9" s="11">
        <v>2.584040178571429</v>
      </c>
      <c r="C9" s="11">
        <v>1.409670181211398</v>
      </c>
      <c r="D9" s="11">
        <v>1.206796500349742</v>
      </c>
    </row>
    <row r="10" spans="1:4">
      <c r="A10" s="9">
        <v>2007</v>
      </c>
      <c r="B10" s="11">
        <v>2.637818127697574</v>
      </c>
      <c r="C10" s="11">
        <v>1.435805169414656</v>
      </c>
      <c r="D10" s="11">
        <v>1.224940365109084</v>
      </c>
    </row>
    <row r="11" spans="1:4">
      <c r="A11" s="9">
        <v>2008</v>
      </c>
      <c r="B11" s="11">
        <v>3.288704011832132</v>
      </c>
      <c r="C11" s="11">
        <v>1.42413135373934</v>
      </c>
      <c r="D11" s="11">
        <v>1.226976769192383</v>
      </c>
    </row>
    <row r="12" spans="1:4">
      <c r="A12" s="9">
        <v>2009</v>
      </c>
      <c r="B12" s="11">
        <v>3.109285427392559</v>
      </c>
      <c r="C12" s="11">
        <v>1.370845626713386</v>
      </c>
      <c r="D12" s="11">
        <v>1.174240758781962</v>
      </c>
    </row>
    <row r="13" spans="1:4">
      <c r="A13" s="9">
        <v>2010</v>
      </c>
      <c r="B13" s="11">
        <v>3.38561129354924</v>
      </c>
      <c r="C13" s="11">
        <v>1.411534845846767</v>
      </c>
      <c r="D13" s="11">
        <v>1.212326880221986</v>
      </c>
    </row>
    <row r="14" spans="1:4">
      <c r="A14" s="9">
        <v>2011</v>
      </c>
      <c r="B14" s="11">
        <v>3.456824092570955</v>
      </c>
      <c r="C14" s="11">
        <v>1.430235766219563</v>
      </c>
      <c r="D14" s="11">
        <v>1.239101327453952</v>
      </c>
    </row>
    <row r="15" spans="1:4">
      <c r="A15" s="9">
        <v>2012</v>
      </c>
      <c r="B15" s="11">
        <v>3.509246408342399</v>
      </c>
      <c r="C15" s="11">
        <v>1.455796849131475</v>
      </c>
      <c r="D15" s="11">
        <v>1.257913036314456</v>
      </c>
    </row>
    <row r="16" spans="1:4">
      <c r="A16" s="9">
        <v>2013</v>
      </c>
      <c r="B16" s="11">
        <v>3.859607198864909</v>
      </c>
      <c r="C16" s="11">
        <v>1.537875543846001</v>
      </c>
      <c r="D16" s="11">
        <v>1.307381497002989</v>
      </c>
    </row>
    <row r="17" spans="1:4">
      <c r="A17" s="9">
        <v>2014</v>
      </c>
      <c r="B17" s="11">
        <v>3.887264203594151</v>
      </c>
      <c r="C17" s="11">
        <v>1.58253723843947</v>
      </c>
      <c r="D17" s="11">
        <v>1.345419749397037</v>
      </c>
    </row>
    <row r="18" spans="1:4">
      <c r="A18" s="9">
        <v>2015</v>
      </c>
      <c r="B18" s="11">
        <v>4.146809377430466</v>
      </c>
      <c r="C18" s="11">
        <v>1.613562755307266</v>
      </c>
      <c r="D18" s="11">
        <v>1.398581400197076</v>
      </c>
    </row>
    <row r="19" spans="1:4">
      <c r="A19" s="9">
        <v>2016</v>
      </c>
      <c r="B19" s="11">
        <v>4.081065218986135</v>
      </c>
      <c r="C19" s="11">
        <v>1.655231582693579</v>
      </c>
      <c r="D19" s="11">
        <v>1.426328979903639</v>
      </c>
    </row>
    <row r="20" spans="1:4">
      <c r="A20" s="9">
        <v>2017</v>
      </c>
      <c r="B20" s="11">
        <v>3.716413019733489</v>
      </c>
      <c r="C20" s="11">
        <v>1.673009921987427</v>
      </c>
      <c r="D20" s="11">
        <v>1.436357129441898</v>
      </c>
    </row>
    <row r="21" spans="1:4">
      <c r="A21" s="9">
        <v>2018</v>
      </c>
      <c r="B21" s="11">
        <v>3.998765925011796</v>
      </c>
      <c r="C21" s="11">
        <v>1.712202437735165</v>
      </c>
      <c r="D21" s="11">
        <v>1.47278936566835</v>
      </c>
    </row>
  </sheetData>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91</v>
      </c>
    </row>
    <row r="2" spans="1:4">
      <c r="A2" s="7" t="s">
        <v>95</v>
      </c>
    </row>
    <row r="4" spans="1:4">
      <c r="A4" s="8" t="s">
        <v>2</v>
      </c>
      <c r="B4" s="8" t="s">
        <v>92</v>
      </c>
      <c r="C4" s="8" t="s">
        <v>93</v>
      </c>
      <c r="D4" s="8" t="s">
        <v>94</v>
      </c>
    </row>
    <row r="5" spans="1:4">
      <c r="A5" s="9">
        <v>2002</v>
      </c>
      <c r="B5" s="11">
        <v>2.308786078098472</v>
      </c>
      <c r="C5" s="11">
        <v>3.658155403918116</v>
      </c>
      <c r="D5" s="11">
        <v>2.942114589486119</v>
      </c>
    </row>
    <row r="6" spans="1:4">
      <c r="A6" s="9">
        <v>2003</v>
      </c>
      <c r="B6" s="11">
        <v>2.480679702048417</v>
      </c>
      <c r="C6" s="11">
        <v>3.43985207744181</v>
      </c>
      <c r="D6" s="11">
        <v>2.953905160390516</v>
      </c>
    </row>
    <row r="7" spans="1:4">
      <c r="A7" s="9">
        <v>2004</v>
      </c>
      <c r="B7" s="11">
        <v>2.372866127583109</v>
      </c>
      <c r="C7" s="11">
        <v>3.229076790336497</v>
      </c>
      <c r="D7" s="11">
        <v>2.980714489040706</v>
      </c>
    </row>
    <row r="8" spans="1:4">
      <c r="A8" s="9">
        <v>2005</v>
      </c>
      <c r="B8" s="11">
        <v>2.395837995077199</v>
      </c>
      <c r="C8" s="11">
        <v>3.365645866912272</v>
      </c>
      <c r="D8" s="11">
        <v>2.919579483058792</v>
      </c>
    </row>
    <row r="9" spans="1:4">
      <c r="A9" s="9">
        <v>2006</v>
      </c>
      <c r="B9" s="11">
        <v>2.215609330717244</v>
      </c>
      <c r="C9" s="11">
        <v>3.291259982253771</v>
      </c>
      <c r="D9" s="11">
        <v>2.856711430958041</v>
      </c>
    </row>
    <row r="10" spans="1:4">
      <c r="A10" s="9">
        <v>2007</v>
      </c>
      <c r="B10" s="11">
        <v>2.221313390979201</v>
      </c>
      <c r="C10" s="11">
        <v>3.152098658589355</v>
      </c>
      <c r="D10" s="11">
        <v>2.794056215313003</v>
      </c>
    </row>
    <row r="11" spans="1:4">
      <c r="A11" s="9">
        <v>2008</v>
      </c>
      <c r="B11" s="11">
        <v>2.810215193155302</v>
      </c>
      <c r="C11" s="11">
        <v>4.173123486682809</v>
      </c>
      <c r="D11" s="11">
        <v>3.816238244514107</v>
      </c>
    </row>
    <row r="12" spans="1:4">
      <c r="A12" s="9">
        <v>2009</v>
      </c>
      <c r="B12" s="11">
        <v>2.868725868725869</v>
      </c>
      <c r="C12" s="11">
        <v>4.008409596834034</v>
      </c>
      <c r="D12" s="11">
        <v>3.389647985178323</v>
      </c>
    </row>
    <row r="13" spans="1:4">
      <c r="A13" s="9">
        <v>2010</v>
      </c>
      <c r="B13" s="11">
        <v>2.794513321023476</v>
      </c>
      <c r="C13" s="11">
        <v>4.010024449877751</v>
      </c>
      <c r="D13" s="11">
        <v>3.800230316988908</v>
      </c>
    </row>
    <row r="14" spans="1:4">
      <c r="A14" s="9">
        <v>2011</v>
      </c>
      <c r="B14" s="11">
        <v>3.087274946597498</v>
      </c>
      <c r="C14" s="11">
        <v>4.532794249775382</v>
      </c>
      <c r="D14" s="11">
        <v>3.902125410991076</v>
      </c>
    </row>
    <row r="15" spans="1:4">
      <c r="A15" s="9">
        <v>2012</v>
      </c>
      <c r="B15" s="11">
        <v>3.219685282320272</v>
      </c>
      <c r="C15" s="11">
        <v>4.555796652200868</v>
      </c>
      <c r="D15" s="11">
        <v>3.932693413035981</v>
      </c>
    </row>
    <row r="16" spans="1:4">
      <c r="A16" s="9">
        <v>2013</v>
      </c>
      <c r="B16" s="11">
        <v>3.489987484355444</v>
      </c>
      <c r="C16" s="11">
        <v>4.747279322853688</v>
      </c>
      <c r="D16" s="11">
        <v>4.109905457670821</v>
      </c>
    </row>
    <row r="17" spans="1:4">
      <c r="A17" s="9">
        <v>2014</v>
      </c>
      <c r="B17" s="11">
        <v>2.856505771248688</v>
      </c>
      <c r="C17" s="11">
        <v>3.75370775589594</v>
      </c>
      <c r="D17" s="11">
        <v>3.777004494707844</v>
      </c>
    </row>
    <row r="18" spans="1:4">
      <c r="A18" s="9">
        <v>2015</v>
      </c>
      <c r="B18" s="11">
        <v>2.704182509505703</v>
      </c>
      <c r="C18" s="11">
        <v>3.788084281908453</v>
      </c>
      <c r="D18" s="11">
        <v>3.867398076662603</v>
      </c>
    </row>
    <row r="19" spans="1:4">
      <c r="A19" s="9">
        <v>2016</v>
      </c>
      <c r="B19" s="11">
        <v>2.680238589211618</v>
      </c>
      <c r="C19" s="11">
        <v>3.486355952668438</v>
      </c>
      <c r="D19" s="11">
        <v>3.940136674259681</v>
      </c>
    </row>
    <row r="20" spans="1:4">
      <c r="A20" s="9">
        <v>2017</v>
      </c>
      <c r="B20" s="11">
        <v>2.690850027070926</v>
      </c>
      <c r="C20" s="11">
        <v>3.514075576971849</v>
      </c>
      <c r="D20" s="11">
        <v>3.472584508916689</v>
      </c>
    </row>
    <row r="21" spans="1:4">
      <c r="A21" s="9">
        <v>2018</v>
      </c>
      <c r="B21" s="11">
        <v>2.517775995723069</v>
      </c>
      <c r="C21" s="11">
        <v>3.364091022755689</v>
      </c>
      <c r="D21" s="11">
        <v>3.732119191141892</v>
      </c>
    </row>
  </sheetData>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dimension ref="A1:D49"/>
  <sheetViews>
    <sheetView workbookViewId="0"/>
  </sheetViews>
  <sheetFormatPr defaultRowHeight="15"/>
  <cols>
    <col min="1" max="1" width="22.28515625" customWidth="1"/>
    <col min="2" max="4" width="11.7109375" customWidth="1"/>
  </cols>
  <sheetData>
    <row r="1" spans="1:4">
      <c r="A1" s="6" t="s">
        <v>96</v>
      </c>
    </row>
    <row r="2" spans="1:4">
      <c r="A2" s="7" t="s">
        <v>98</v>
      </c>
    </row>
    <row r="4" spans="1:4">
      <c r="A4" s="8" t="s">
        <v>97</v>
      </c>
      <c r="B4" s="8" t="s">
        <v>22</v>
      </c>
      <c r="C4" s="8" t="s">
        <v>23</v>
      </c>
      <c r="D4" s="8" t="s">
        <v>24</v>
      </c>
    </row>
    <row r="5" spans="1:4">
      <c r="A5" s="12">
        <v>40179</v>
      </c>
      <c r="B5" s="13">
        <v>0.08</v>
      </c>
      <c r="C5" s="13">
        <v>0.1156239393596561</v>
      </c>
      <c r="D5" s="13">
        <v>0.1112332938589071</v>
      </c>
    </row>
    <row r="6" spans="1:4">
      <c r="A6" s="12">
        <v>40269</v>
      </c>
      <c r="B6" s="13">
        <v>0.075</v>
      </c>
      <c r="C6" s="13">
        <v>0.1086319585305387</v>
      </c>
      <c r="D6" s="13">
        <v>0.1046485515382888</v>
      </c>
    </row>
    <row r="7" spans="1:4">
      <c r="A7" s="12">
        <v>40360</v>
      </c>
      <c r="B7" s="13">
        <v>0.076</v>
      </c>
      <c r="C7" s="13">
        <v>0.1091786355475763</v>
      </c>
      <c r="D7" s="13">
        <v>0.1069315771849537</v>
      </c>
    </row>
    <row r="8" spans="1:4">
      <c r="A8" s="12">
        <v>40452</v>
      </c>
      <c r="B8" s="13">
        <v>0.07099999999999999</v>
      </c>
      <c r="C8" s="13">
        <v>0.1021553659631792</v>
      </c>
      <c r="D8" s="13">
        <v>0.1008132361189007</v>
      </c>
    </row>
    <row r="9" spans="1:4">
      <c r="A9" s="12">
        <v>40544</v>
      </c>
      <c r="B9" s="13">
        <v>0.07099999999999999</v>
      </c>
      <c r="C9" s="13">
        <v>0.1028352835283528</v>
      </c>
      <c r="D9" s="13">
        <v>0.1033821871476888</v>
      </c>
    </row>
    <row r="10" spans="1:4">
      <c r="A10" s="12">
        <v>40634</v>
      </c>
      <c r="B10" s="13">
        <v>0.065</v>
      </c>
      <c r="C10" s="13">
        <v>0.09449881876476544</v>
      </c>
      <c r="D10" s="13">
        <v>0.09477326431866771</v>
      </c>
    </row>
    <row r="11" spans="1:4">
      <c r="A11" s="12">
        <v>40725</v>
      </c>
      <c r="B11" s="13">
        <v>0.068</v>
      </c>
      <c r="C11" s="13">
        <v>0.09917722926395375</v>
      </c>
      <c r="D11" s="13">
        <v>0.09972560215083566</v>
      </c>
    </row>
    <row r="12" spans="1:4">
      <c r="A12" s="12">
        <v>40817</v>
      </c>
      <c r="B12" s="13">
        <v>0.064</v>
      </c>
      <c r="C12" s="13">
        <v>0.09226713532513181</v>
      </c>
      <c r="D12" s="13">
        <v>0.09256098232476186</v>
      </c>
    </row>
    <row r="13" spans="1:4">
      <c r="A13" s="12">
        <v>40909</v>
      </c>
      <c r="B13" s="13">
        <v>0.061</v>
      </c>
      <c r="C13" s="13">
        <v>0.08891097857300641</v>
      </c>
      <c r="D13" s="13">
        <v>0.09024559456084362</v>
      </c>
    </row>
    <row r="14" spans="1:4">
      <c r="A14" s="12">
        <v>41000</v>
      </c>
      <c r="B14" s="13">
        <v>0.055</v>
      </c>
      <c r="C14" s="13">
        <v>0.07973568281938326</v>
      </c>
      <c r="D14" s="13">
        <v>0.0812999143338768</v>
      </c>
    </row>
    <row r="15" spans="1:4">
      <c r="A15" s="12">
        <v>41091</v>
      </c>
      <c r="B15" s="13">
        <v>0.059</v>
      </c>
      <c r="C15" s="13">
        <v>0.08605889383896556</v>
      </c>
      <c r="D15" s="13">
        <v>0.08724322270766058</v>
      </c>
    </row>
    <row r="16" spans="1:4">
      <c r="A16" s="12">
        <v>41183</v>
      </c>
      <c r="B16" s="13">
        <v>0.052</v>
      </c>
      <c r="C16" s="13">
        <v>0.07531290461804056</v>
      </c>
      <c r="D16" s="13">
        <v>0.07621290881524799</v>
      </c>
    </row>
    <row r="17" spans="1:4">
      <c r="A17" s="12">
        <v>41275</v>
      </c>
      <c r="B17" s="13">
        <v>0.052</v>
      </c>
      <c r="C17" s="13">
        <v>0.07628219000216403</v>
      </c>
      <c r="D17" s="13">
        <v>0.07833563891827379</v>
      </c>
    </row>
    <row r="18" spans="1:4">
      <c r="A18" s="12">
        <v>41365</v>
      </c>
      <c r="B18" s="13">
        <v>0.044</v>
      </c>
      <c r="C18" s="13">
        <v>0.06440751602041925</v>
      </c>
      <c r="D18" s="13">
        <v>0.0655688622754491</v>
      </c>
    </row>
    <row r="19" spans="1:4">
      <c r="A19" s="12">
        <v>41456</v>
      </c>
      <c r="B19" s="13">
        <v>0.048</v>
      </c>
      <c r="C19" s="13">
        <v>0.06944295374047441</v>
      </c>
      <c r="D19" s="13">
        <v>0.07085833690527218</v>
      </c>
    </row>
    <row r="20" spans="1:4">
      <c r="A20" s="12">
        <v>41548</v>
      </c>
      <c r="B20" s="13">
        <v>0.043</v>
      </c>
      <c r="C20" s="13">
        <v>0.06299127813072036</v>
      </c>
      <c r="D20" s="13">
        <v>0.06453180689059293</v>
      </c>
    </row>
    <row r="21" spans="1:4">
      <c r="A21" s="12">
        <v>41640</v>
      </c>
      <c r="B21" s="13">
        <v>0.04</v>
      </c>
      <c r="C21" s="13">
        <v>0.05845824411134903</v>
      </c>
      <c r="D21" s="13">
        <v>0.06122448979591837</v>
      </c>
    </row>
    <row r="22" spans="1:4">
      <c r="A22" s="12">
        <v>41730</v>
      </c>
      <c r="B22" s="13">
        <v>0.034</v>
      </c>
      <c r="C22" s="13">
        <v>0.05021413276231263</v>
      </c>
      <c r="D22" s="13">
        <v>0.05209178979271527</v>
      </c>
    </row>
    <row r="23" spans="1:4">
      <c r="A23" s="12">
        <v>41821</v>
      </c>
      <c r="B23" s="13">
        <v>0.039</v>
      </c>
      <c r="C23" s="13">
        <v>0.05686356947656086</v>
      </c>
      <c r="D23" s="13">
        <v>0.0584305408271474</v>
      </c>
    </row>
    <row r="24" spans="1:4">
      <c r="A24" s="12">
        <v>41913</v>
      </c>
      <c r="B24" s="13">
        <v>0.033</v>
      </c>
      <c r="C24" s="13">
        <v>0.04870671672924489</v>
      </c>
      <c r="D24" s="13">
        <v>0.05022336179323835</v>
      </c>
    </row>
    <row r="25" spans="1:4">
      <c r="A25" s="12">
        <v>42005</v>
      </c>
      <c r="B25" s="13">
        <v>0.033</v>
      </c>
      <c r="C25" s="13">
        <v>0.04815893488662367</v>
      </c>
      <c r="D25" s="13">
        <v>0.05054869320892753</v>
      </c>
    </row>
    <row r="26" spans="1:4">
      <c r="A26" s="12">
        <v>42095</v>
      </c>
      <c r="B26" s="13">
        <v>0.028</v>
      </c>
      <c r="C26" s="13">
        <v>0.04111295681063123</v>
      </c>
      <c r="D26" s="13">
        <v>0.04309319233311302</v>
      </c>
    </row>
    <row r="27" spans="1:4">
      <c r="A27" s="12">
        <v>42186</v>
      </c>
      <c r="B27" s="13">
        <v>0.03</v>
      </c>
      <c r="C27" s="13">
        <v>0.04461727384363488</v>
      </c>
      <c r="D27" s="13">
        <v>0.04668247062807721</v>
      </c>
    </row>
    <row r="28" spans="1:4">
      <c r="A28" s="12">
        <v>42278</v>
      </c>
      <c r="B28" s="13">
        <v>0.027</v>
      </c>
      <c r="C28" s="13">
        <v>0.03966874552704223</v>
      </c>
      <c r="D28" s="13">
        <v>0.0413307240704501</v>
      </c>
    </row>
    <row r="29" spans="1:4">
      <c r="A29" s="12">
        <v>42370</v>
      </c>
      <c r="B29" s="13">
        <v>0.03</v>
      </c>
      <c r="C29" s="13">
        <v>0.03862266271584755</v>
      </c>
      <c r="D29" s="13">
        <v>0.04112418300653595</v>
      </c>
    </row>
    <row r="30" spans="1:4">
      <c r="A30" s="12">
        <v>42461</v>
      </c>
      <c r="B30" s="13">
        <v>0.031</v>
      </c>
      <c r="C30" s="13">
        <v>0.03698784101358946</v>
      </c>
      <c r="D30" s="13">
        <v>0.0383632380554976</v>
      </c>
    </row>
    <row r="31" spans="1:4">
      <c r="A31" s="12">
        <v>42552</v>
      </c>
      <c r="B31" s="13">
        <v>0.034</v>
      </c>
      <c r="C31" s="13">
        <v>0.04036641836118381</v>
      </c>
      <c r="D31" s="13">
        <v>0.04246191785044568</v>
      </c>
    </row>
    <row r="32" spans="1:4">
      <c r="A32" s="12">
        <v>42644</v>
      </c>
      <c r="B32" s="13">
        <v>0.031</v>
      </c>
      <c r="C32" s="13">
        <v>0.03774157644439947</v>
      </c>
      <c r="D32" s="13">
        <v>0.039036951203811</v>
      </c>
    </row>
    <row r="33" spans="1:4">
      <c r="A33" s="12">
        <v>42736</v>
      </c>
      <c r="B33" s="13">
        <v>0.031</v>
      </c>
      <c r="C33" s="13">
        <v>0.03781004234724743</v>
      </c>
      <c r="D33" s="13">
        <v>0.04007923237208345</v>
      </c>
    </row>
    <row r="34" spans="1:4">
      <c r="A34" s="12">
        <v>42826</v>
      </c>
      <c r="B34" s="13">
        <v>0.027</v>
      </c>
      <c r="C34" s="13">
        <v>0.0313352875770747</v>
      </c>
      <c r="D34" s="13">
        <v>0.03294408785090094</v>
      </c>
    </row>
    <row r="35" spans="1:4">
      <c r="A35" s="12">
        <v>42917</v>
      </c>
      <c r="B35" s="13">
        <v>0.029</v>
      </c>
      <c r="C35" s="13">
        <v>0.03500942179906773</v>
      </c>
      <c r="D35" s="13">
        <v>0.03751902587519026</v>
      </c>
    </row>
    <row r="36" spans="1:4">
      <c r="A36" s="12">
        <v>43009</v>
      </c>
      <c r="B36" s="13">
        <v>0.024</v>
      </c>
      <c r="C36" s="13">
        <v>0.02885292047853624</v>
      </c>
      <c r="D36" s="13">
        <v>0.03075938020233064</v>
      </c>
    </row>
    <row r="37" spans="1:4">
      <c r="A37" s="12">
        <v>43101</v>
      </c>
      <c r="B37" s="13">
        <v>0.025</v>
      </c>
      <c r="C37" s="13">
        <v>0.0297979797979798</v>
      </c>
      <c r="D37" s="13">
        <v>0.03195241896032339</v>
      </c>
    </row>
    <row r="38" spans="1:4">
      <c r="A38" s="12">
        <v>43191</v>
      </c>
      <c r="B38" s="13">
        <v>0.021</v>
      </c>
      <c r="C38" s="13">
        <v>0.02488163594237937</v>
      </c>
      <c r="D38" s="13">
        <v>0.02631713948596932</v>
      </c>
    </row>
    <row r="39" spans="1:4">
      <c r="A39" s="12">
        <v>43282</v>
      </c>
      <c r="B39" s="13">
        <v>0.023</v>
      </c>
      <c r="C39" s="13">
        <v>0.02783260955388867</v>
      </c>
      <c r="D39" s="13">
        <v>0.02962458714671104</v>
      </c>
    </row>
    <row r="40" spans="1:4">
      <c r="A40" s="12">
        <v>43374</v>
      </c>
      <c r="B40" s="13">
        <v>0.022</v>
      </c>
      <c r="C40" s="13">
        <v>0.02535799522673031</v>
      </c>
      <c r="D40" s="13">
        <v>0.02693807281381336</v>
      </c>
    </row>
    <row r="41" spans="1:4">
      <c r="A41" s="12">
        <v>43466</v>
      </c>
      <c r="B41" s="13">
        <v>0.024</v>
      </c>
      <c r="C41" s="13">
        <v>0.02915132822604716</v>
      </c>
      <c r="D41" s="13">
        <v>0.03181460117398928</v>
      </c>
    </row>
    <row r="42" spans="1:4">
      <c r="A42" s="12">
        <v>43556</v>
      </c>
      <c r="B42" s="13">
        <v>0.018</v>
      </c>
      <c r="C42" s="13">
        <v>0.02238506324031319</v>
      </c>
      <c r="D42" s="13">
        <v>0.02415582423762174</v>
      </c>
    </row>
    <row r="43" spans="1:4">
      <c r="A43" s="12">
        <v>43647</v>
      </c>
      <c r="B43" s="13">
        <v>0.022</v>
      </c>
      <c r="C43" s="13">
        <v>0.02730409068506653</v>
      </c>
      <c r="D43" s="13">
        <v>0.02930531818638786</v>
      </c>
    </row>
    <row r="44" spans="1:4">
      <c r="A44" s="12">
        <v>43739</v>
      </c>
      <c r="B44" s="13">
        <v>0.02</v>
      </c>
      <c r="C44" s="13">
        <v>0.02440952663306651</v>
      </c>
      <c r="D44" s="13">
        <v>0.02573937619864742</v>
      </c>
    </row>
    <row r="45" spans="1:4">
      <c r="A45" s="12">
        <v>43831</v>
      </c>
      <c r="B45" s="13">
        <v>0.022</v>
      </c>
      <c r="C45" s="13">
        <v>0.0264513572419259</v>
      </c>
      <c r="D45" s="13">
        <v>0.02842062525375558</v>
      </c>
    </row>
    <row r="46" spans="1:4">
      <c r="A46" s="12">
        <v>43922</v>
      </c>
      <c r="B46" s="13">
        <v>0.058</v>
      </c>
      <c r="C46" s="13">
        <v>0.1217597851905401</v>
      </c>
      <c r="D46" s="13">
        <v>0.136655562958028</v>
      </c>
    </row>
    <row r="47" spans="1:4">
      <c r="A47" s="12">
        <v>44013</v>
      </c>
      <c r="B47" s="13">
        <v>0.052</v>
      </c>
      <c r="C47" s="13">
        <v>0.09352959214964734</v>
      </c>
      <c r="D47" s="13">
        <v>0.1077992521986413</v>
      </c>
    </row>
    <row r="48" spans="1:4">
      <c r="A48" s="12">
        <v>44105</v>
      </c>
      <c r="B48" s="13">
        <v>0.038</v>
      </c>
      <c r="C48" s="13">
        <v>0.06440747167500255</v>
      </c>
      <c r="D48" s="13">
        <v>0.07535255735634604</v>
      </c>
    </row>
    <row r="49" spans="1:4">
      <c r="A49" s="12">
        <v>44197</v>
      </c>
      <c r="B49" s="13">
        <v>0.035</v>
      </c>
      <c r="C49" s="13">
        <v>0.05685584092792047</v>
      </c>
      <c r="D49" s="13">
        <v>0.06647391106470699</v>
      </c>
    </row>
  </sheetData>
  <pageMargins left="0.7" right="0.7" top="0.75" bottom="0.75" header="0.3" footer="0.3"/>
  <drawing r:id="rId1"/>
  <tableParts count="1">
    <tablePart r:id="rId2"/>
  </tableParts>
</worksheet>
</file>

<file path=xl/worksheets/sheet18.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99</v>
      </c>
    </row>
    <row r="2" spans="1:3">
      <c r="A2" s="7" t="s">
        <v>102</v>
      </c>
    </row>
    <row r="4" spans="1:3">
      <c r="A4" s="8" t="s">
        <v>21</v>
      </c>
      <c r="B4" s="8" t="s">
        <v>100</v>
      </c>
      <c r="C4" s="8" t="s">
        <v>101</v>
      </c>
    </row>
    <row r="5" spans="1:3">
      <c r="A5" s="9" t="s">
        <v>22</v>
      </c>
      <c r="B5" s="10">
        <v>14277</v>
      </c>
      <c r="C5" s="10">
        <v>11884</v>
      </c>
    </row>
    <row r="6" spans="1:3">
      <c r="A6" s="9" t="s">
        <v>23</v>
      </c>
      <c r="B6" s="10">
        <v>361105</v>
      </c>
      <c r="C6" s="10">
        <v>279110</v>
      </c>
    </row>
    <row r="7" spans="1:3">
      <c r="A7" s="9" t="s">
        <v>24</v>
      </c>
      <c r="B7" s="10">
        <v>1531955</v>
      </c>
      <c r="C7" s="10">
        <v>1199479</v>
      </c>
    </row>
  </sheetData>
  <pageMargins left="0.7" right="0.7" top="0.75" bottom="0.75" header="0.3" footer="0.3"/>
  <drawing r:id="rId1"/>
  <tableParts count="1">
    <tablePart r:id="rId2"/>
  </tableParts>
</worksheet>
</file>

<file path=xl/worksheets/sheet19.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103</v>
      </c>
    </row>
    <row r="2" spans="1:4">
      <c r="A2" s="7" t="s">
        <v>102</v>
      </c>
    </row>
    <row r="4" spans="1:4">
      <c r="A4" s="8" t="s">
        <v>104</v>
      </c>
      <c r="B4" s="8" t="s">
        <v>17</v>
      </c>
      <c r="C4" s="8" t="s">
        <v>18</v>
      </c>
      <c r="D4" s="8" t="s">
        <v>19</v>
      </c>
    </row>
    <row r="5" spans="1:4">
      <c r="A5" s="9" t="s">
        <v>100</v>
      </c>
      <c r="B5" s="10">
        <v>14420</v>
      </c>
      <c r="C5" s="10">
        <v>14766</v>
      </c>
      <c r="D5" s="10">
        <v>14277</v>
      </c>
    </row>
    <row r="6" spans="1:4">
      <c r="A6" s="9" t="s">
        <v>101</v>
      </c>
      <c r="B6" s="10">
        <v>10796</v>
      </c>
      <c r="C6" s="10">
        <v>11727</v>
      </c>
      <c r="D6" s="10">
        <v>11884</v>
      </c>
    </row>
    <row r="7" spans="1:4">
      <c r="A7" s="9" t="s">
        <v>1</v>
      </c>
      <c r="B7" s="10">
        <f>SUBTOTAL(109,[2000])</f>
        <v>0</v>
      </c>
      <c r="C7" s="10">
        <f>SUBTOTAL(109,[2010])</f>
        <v>0</v>
      </c>
      <c r="D7" s="10">
        <f>SUBTOTAL(109,[2019])</f>
        <v>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dimension ref="A1:A35"/>
  <sheetViews>
    <sheetView workbookViewId="0"/>
  </sheetViews>
  <sheetFormatPr defaultRowHeight="15"/>
  <sheetData>
    <row r="1" spans="1:1">
      <c r="A1" s="1" t="s">
        <v>383</v>
      </c>
    </row>
    <row r="6" spans="1:1">
      <c r="A6" s="5" t="s">
        <v>613</v>
      </c>
    </row>
    <row r="8" spans="1:1">
      <c r="A8" s="1" t="s">
        <v>610</v>
      </c>
    </row>
    <row r="18" spans="1:1">
      <c r="A18" s="1" t="s">
        <v>611</v>
      </c>
    </row>
    <row r="35" spans="1:1">
      <c r="A35" s="1" t="s">
        <v>612</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1:C14"/>
  <sheetViews>
    <sheetView workbookViewId="0"/>
  </sheetViews>
  <sheetFormatPr defaultRowHeight="15"/>
  <cols>
    <col min="1" max="1" width="22.28515625" customWidth="1"/>
    <col min="2" max="3" width="11.7109375" customWidth="1"/>
  </cols>
  <sheetData>
    <row r="1" spans="1:3">
      <c r="A1" s="6" t="s">
        <v>105</v>
      </c>
    </row>
    <row r="2" spans="1:3">
      <c r="A2" s="7" t="s">
        <v>102</v>
      </c>
    </row>
    <row r="4" spans="1:3">
      <c r="A4" s="8" t="s">
        <v>26</v>
      </c>
      <c r="B4" s="8" t="s">
        <v>100</v>
      </c>
      <c r="C4" s="8" t="s">
        <v>101</v>
      </c>
    </row>
    <row r="5" spans="1:3">
      <c r="A5" s="9" t="s">
        <v>106</v>
      </c>
      <c r="B5" s="10">
        <v>45</v>
      </c>
      <c r="C5" s="10">
        <v>400</v>
      </c>
    </row>
    <row r="6" spans="1:3">
      <c r="A6" s="9" t="s">
        <v>107</v>
      </c>
      <c r="B6" s="10">
        <v>312</v>
      </c>
      <c r="C6" s="10">
        <v>3033</v>
      </c>
    </row>
    <row r="7" spans="1:3">
      <c r="A7" s="9" t="s">
        <v>108</v>
      </c>
      <c r="B7" s="10">
        <v>1801</v>
      </c>
      <c r="C7" s="10">
        <v>2992</v>
      </c>
    </row>
    <row r="8" spans="1:3">
      <c r="A8" s="9" t="s">
        <v>109</v>
      </c>
      <c r="B8" s="10">
        <v>3477</v>
      </c>
      <c r="C8" s="10">
        <v>1938</v>
      </c>
    </row>
    <row r="9" spans="1:3">
      <c r="A9" s="9" t="s">
        <v>110</v>
      </c>
      <c r="B9" s="10">
        <v>1763</v>
      </c>
      <c r="C9" s="10">
        <v>603</v>
      </c>
    </row>
    <row r="10" spans="1:3">
      <c r="A10" s="9" t="s">
        <v>111</v>
      </c>
      <c r="B10" s="10">
        <v>1460</v>
      </c>
      <c r="C10" s="10">
        <v>515</v>
      </c>
    </row>
    <row r="11" spans="1:3">
      <c r="A11" s="9" t="s">
        <v>112</v>
      </c>
      <c r="B11" s="10">
        <v>2831</v>
      </c>
      <c r="C11" s="10">
        <v>844</v>
      </c>
    </row>
    <row r="12" spans="1:3">
      <c r="A12" s="9" t="s">
        <v>113</v>
      </c>
      <c r="B12" s="10">
        <v>1595</v>
      </c>
      <c r="C12" s="10">
        <v>889</v>
      </c>
    </row>
    <row r="13" spans="1:3">
      <c r="A13" s="9" t="s">
        <v>114</v>
      </c>
      <c r="B13" s="10">
        <v>993</v>
      </c>
      <c r="C13" s="10">
        <v>670</v>
      </c>
    </row>
    <row r="14" spans="1:3">
      <c r="A14" s="9" t="s">
        <v>1</v>
      </c>
      <c r="B14" s="10">
        <f>SUBTOTAL(109,[Owner Occupied])</f>
        <v>0</v>
      </c>
      <c r="C14" s="10">
        <f>SUBTOTAL(109,[Renter Occupied])</f>
        <v>0</v>
      </c>
    </row>
  </sheetData>
  <pageMargins left="0.7" right="0.7" top="0.75" bottom="0.75" header="0.3" footer="0.3"/>
  <drawing r:id="rId1"/>
  <tableParts count="1">
    <tablePart r:id="rId2"/>
  </tableParts>
</worksheet>
</file>

<file path=xl/worksheets/sheet21.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25.7109375" customWidth="1"/>
    <col min="2" max="3" width="11.7109375" customWidth="1"/>
  </cols>
  <sheetData>
    <row r="1" spans="1:3">
      <c r="A1" s="6" t="s">
        <v>115</v>
      </c>
    </row>
    <row r="2" spans="1:3">
      <c r="A2" s="7" t="s">
        <v>102</v>
      </c>
    </row>
    <row r="4" spans="1:3">
      <c r="A4" s="8" t="s">
        <v>116</v>
      </c>
      <c r="B4" s="8" t="s">
        <v>100</v>
      </c>
      <c r="C4" s="8" t="s">
        <v>101</v>
      </c>
    </row>
    <row r="5" spans="1:3">
      <c r="A5" s="9" t="s">
        <v>117</v>
      </c>
      <c r="B5" s="10">
        <v>4115</v>
      </c>
      <c r="C5" s="10">
        <v>205</v>
      </c>
    </row>
    <row r="6" spans="1:3">
      <c r="A6" s="9" t="s">
        <v>118</v>
      </c>
      <c r="B6" s="10">
        <v>2775</v>
      </c>
      <c r="C6" s="10">
        <v>422</v>
      </c>
    </row>
    <row r="7" spans="1:3">
      <c r="A7" s="9" t="s">
        <v>119</v>
      </c>
      <c r="B7" s="10">
        <v>3762</v>
      </c>
      <c r="C7" s="10">
        <v>2132</v>
      </c>
    </row>
    <row r="8" spans="1:3">
      <c r="A8" s="9" t="s">
        <v>120</v>
      </c>
      <c r="B8" s="10">
        <v>2443</v>
      </c>
      <c r="C8" s="10">
        <v>3954</v>
      </c>
    </row>
    <row r="9" spans="1:3">
      <c r="A9" s="9" t="s">
        <v>121</v>
      </c>
      <c r="B9" s="10">
        <v>663</v>
      </c>
      <c r="C9" s="10">
        <v>2821</v>
      </c>
    </row>
    <row r="10" spans="1:3">
      <c r="A10" s="9" t="s">
        <v>122</v>
      </c>
      <c r="B10" s="10">
        <v>519</v>
      </c>
      <c r="C10" s="10">
        <v>2350</v>
      </c>
    </row>
    <row r="11" spans="1:3">
      <c r="A11" s="9" t="s">
        <v>1</v>
      </c>
      <c r="B11" s="10">
        <f>SUBTOTAL(109,[Owner Occupied])</f>
        <v>0</v>
      </c>
      <c r="C11" s="10">
        <f>SUBTOTAL(109,[Renter Occupied])</f>
        <v>0</v>
      </c>
    </row>
  </sheetData>
  <pageMargins left="0.7" right="0.7" top="0.75" bottom="0.75" header="0.3" footer="0.3"/>
  <drawing r:id="rId1"/>
  <tableParts count="1">
    <tablePart r:id="rId2"/>
  </tableParts>
</worksheet>
</file>

<file path=xl/worksheets/sheet22.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60.7109375" customWidth="1"/>
    <col min="2" max="3" width="11.7109375" customWidth="1"/>
  </cols>
  <sheetData>
    <row r="1" spans="1:3">
      <c r="A1" s="6" t="s">
        <v>123</v>
      </c>
    </row>
    <row r="2" spans="1:3">
      <c r="A2" s="7" t="s">
        <v>102</v>
      </c>
    </row>
    <row r="4" spans="1:3">
      <c r="A4" s="8" t="s">
        <v>124</v>
      </c>
      <c r="B4" s="8" t="s">
        <v>100</v>
      </c>
      <c r="C4" s="8" t="s">
        <v>101</v>
      </c>
    </row>
    <row r="5" spans="1:3">
      <c r="A5" s="9" t="s">
        <v>125</v>
      </c>
      <c r="B5" s="10">
        <v>40</v>
      </c>
      <c r="C5" s="10">
        <v>33</v>
      </c>
    </row>
    <row r="6" spans="1:3">
      <c r="A6" s="9" t="s">
        <v>126</v>
      </c>
      <c r="B6" s="10">
        <v>4606</v>
      </c>
      <c r="C6" s="10">
        <v>2861</v>
      </c>
    </row>
    <row r="7" spans="1:3">
      <c r="A7" s="9" t="s">
        <v>127</v>
      </c>
      <c r="B7" s="10">
        <v>177</v>
      </c>
      <c r="C7" s="10">
        <v>316</v>
      </c>
    </row>
    <row r="8" spans="1:3">
      <c r="A8" s="9" t="s">
        <v>16</v>
      </c>
      <c r="B8" s="10">
        <v>280</v>
      </c>
      <c r="C8" s="10">
        <v>896</v>
      </c>
    </row>
    <row r="9" spans="1:3">
      <c r="A9" s="9" t="s">
        <v>128</v>
      </c>
      <c r="B9" s="10">
        <v>331</v>
      </c>
      <c r="C9" s="10">
        <v>511</v>
      </c>
    </row>
    <row r="10" spans="1:3">
      <c r="A10" s="9" t="s">
        <v>129</v>
      </c>
      <c r="B10" s="10">
        <v>9123</v>
      </c>
      <c r="C10" s="10">
        <v>8163</v>
      </c>
    </row>
    <row r="11" spans="1:3">
      <c r="A11" s="9" t="s">
        <v>14</v>
      </c>
      <c r="B11" s="10">
        <v>8892</v>
      </c>
      <c r="C11" s="10">
        <v>7458</v>
      </c>
    </row>
  </sheetData>
  <pageMargins left="0.7" right="0.7" top="0.75" bottom="0.75" header="0.3" footer="0.3"/>
  <drawing r:id="rId1"/>
  <tableParts count="1">
    <tablePart r:id="rId2"/>
  </tableParts>
</worksheet>
</file>

<file path=xl/worksheets/sheet23.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130</v>
      </c>
    </row>
    <row r="2" spans="1:3">
      <c r="A2" s="7" t="s">
        <v>102</v>
      </c>
    </row>
    <row r="4" spans="1:3">
      <c r="A4" s="8" t="s">
        <v>80</v>
      </c>
      <c r="B4" s="8" t="s">
        <v>100</v>
      </c>
      <c r="C4" s="8" t="s">
        <v>101</v>
      </c>
    </row>
    <row r="5" spans="1:3">
      <c r="A5" s="9" t="s">
        <v>131</v>
      </c>
      <c r="B5" s="10">
        <v>1004</v>
      </c>
      <c r="C5" s="10">
        <v>2120</v>
      </c>
    </row>
    <row r="6" spans="1:3">
      <c r="A6" s="9" t="s">
        <v>132</v>
      </c>
      <c r="B6" s="10">
        <v>729</v>
      </c>
      <c r="C6" s="10">
        <v>1355</v>
      </c>
    </row>
    <row r="7" spans="1:3">
      <c r="A7" s="9" t="s">
        <v>133</v>
      </c>
      <c r="B7" s="10">
        <v>725</v>
      </c>
      <c r="C7" s="10">
        <v>940</v>
      </c>
    </row>
    <row r="8" spans="1:3">
      <c r="A8" s="9" t="s">
        <v>134</v>
      </c>
      <c r="B8" s="10">
        <v>885</v>
      </c>
      <c r="C8" s="10">
        <v>985</v>
      </c>
    </row>
    <row r="9" spans="1:3">
      <c r="A9" s="9" t="s">
        <v>135</v>
      </c>
      <c r="B9" s="10">
        <v>11060</v>
      </c>
      <c r="C9" s="10">
        <v>6435</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8.7109375" customWidth="1"/>
    <col min="2" max="3" width="11.7109375" customWidth="1"/>
  </cols>
  <sheetData>
    <row r="1" spans="1:3">
      <c r="A1" s="6" t="s">
        <v>136</v>
      </c>
    </row>
    <row r="2" spans="1:3">
      <c r="A2" s="7" t="s">
        <v>102</v>
      </c>
    </row>
    <row r="4" spans="1:3">
      <c r="A4" s="8" t="s">
        <v>137</v>
      </c>
      <c r="B4" s="8" t="s">
        <v>100</v>
      </c>
      <c r="C4" s="8" t="s">
        <v>101</v>
      </c>
    </row>
    <row r="5" spans="1:3">
      <c r="A5" s="9" t="s">
        <v>138</v>
      </c>
      <c r="B5" s="10">
        <v>11870</v>
      </c>
      <c r="C5" s="10">
        <v>3187</v>
      </c>
    </row>
    <row r="6" spans="1:3">
      <c r="A6" s="9" t="s">
        <v>139</v>
      </c>
      <c r="B6" s="10">
        <v>737</v>
      </c>
      <c r="C6" s="10">
        <v>485</v>
      </c>
    </row>
    <row r="7" spans="1:3">
      <c r="A7" s="9" t="s">
        <v>140</v>
      </c>
      <c r="B7" s="10">
        <v>1628</v>
      </c>
      <c r="C7" s="10">
        <v>8171</v>
      </c>
    </row>
    <row r="8" spans="1:3">
      <c r="A8" s="9" t="s">
        <v>141</v>
      </c>
      <c r="B8" s="10">
        <v>42</v>
      </c>
      <c r="C8" s="10">
        <v>41</v>
      </c>
    </row>
    <row r="9" spans="1:3">
      <c r="A9" s="9" t="s">
        <v>142</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5.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143</v>
      </c>
    </row>
    <row r="2" spans="1:6">
      <c r="A2" s="7" t="s">
        <v>149</v>
      </c>
    </row>
    <row r="4" spans="1:6">
      <c r="A4" s="8" t="s">
        <v>21</v>
      </c>
      <c r="B4" s="8" t="s">
        <v>144</v>
      </c>
      <c r="C4" s="8" t="s">
        <v>145</v>
      </c>
      <c r="D4" s="8" t="s">
        <v>146</v>
      </c>
      <c r="E4" s="8" t="s">
        <v>147</v>
      </c>
      <c r="F4" s="8" t="s">
        <v>148</v>
      </c>
    </row>
    <row r="5" spans="1:6">
      <c r="A5" s="9" t="s">
        <v>22</v>
      </c>
      <c r="B5" s="10">
        <v>2017</v>
      </c>
      <c r="C5" s="10">
        <v>845</v>
      </c>
      <c r="D5" s="10">
        <v>14527</v>
      </c>
      <c r="E5" s="10">
        <v>1917</v>
      </c>
      <c r="F5" s="10">
        <v>6855</v>
      </c>
    </row>
    <row r="6" spans="1:6">
      <c r="A6" s="9" t="s">
        <v>23</v>
      </c>
      <c r="B6" s="10">
        <v>62858</v>
      </c>
      <c r="C6" s="10">
        <v>31880</v>
      </c>
      <c r="D6" s="10">
        <v>365000</v>
      </c>
      <c r="E6" s="10">
        <v>50387</v>
      </c>
      <c r="F6" s="10">
        <v>130090</v>
      </c>
    </row>
    <row r="7" spans="1:6">
      <c r="A7" s="9" t="s">
        <v>24</v>
      </c>
      <c r="B7" s="10">
        <v>283770</v>
      </c>
      <c r="C7" s="10">
        <v>131105</v>
      </c>
      <c r="D7" s="10">
        <v>1399714</v>
      </c>
      <c r="E7" s="10">
        <v>242258</v>
      </c>
      <c r="F7" s="10">
        <v>674587</v>
      </c>
    </row>
  </sheetData>
  <pageMargins left="0.7" right="0.7" top="0.75" bottom="0.75" header="0.3" footer="0.3"/>
  <drawing r:id="rId1"/>
  <tableParts count="1">
    <tablePart r:id="rId2"/>
  </tableParts>
</worksheet>
</file>

<file path=xl/worksheets/sheet26.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150</v>
      </c>
    </row>
    <row r="2" spans="1:3">
      <c r="A2" s="7" t="s">
        <v>149</v>
      </c>
    </row>
    <row r="4" spans="1:3">
      <c r="A4" s="8" t="s">
        <v>21</v>
      </c>
      <c r="B4" s="8" t="s">
        <v>151</v>
      </c>
      <c r="C4" s="8" t="s">
        <v>152</v>
      </c>
    </row>
    <row r="5" spans="1:3">
      <c r="A5" s="9" t="s">
        <v>22</v>
      </c>
      <c r="B5" s="10">
        <v>8900</v>
      </c>
      <c r="C5" s="10">
        <v>17261</v>
      </c>
    </row>
    <row r="6" spans="1:3">
      <c r="A6" s="9" t="s">
        <v>23</v>
      </c>
      <c r="B6" s="10">
        <v>232670</v>
      </c>
      <c r="C6" s="10">
        <v>407545</v>
      </c>
    </row>
    <row r="7" spans="1:3">
      <c r="A7" s="9" t="s">
        <v>24</v>
      </c>
      <c r="B7" s="10">
        <v>873704</v>
      </c>
      <c r="C7" s="10">
        <v>1857730</v>
      </c>
    </row>
  </sheetData>
  <pageMargins left="0.7" right="0.7" top="0.75" bottom="0.75" header="0.3" footer="0.3"/>
  <drawing r:id="rId1"/>
  <tableParts count="1">
    <tablePart r:id="rId2"/>
  </tableParts>
</worksheet>
</file>

<file path=xl/worksheets/sheet27.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43.7109375" customWidth="1"/>
    <col min="2" max="3" width="11.7109375" customWidth="1"/>
  </cols>
  <sheetData>
    <row r="1" spans="1:3">
      <c r="A1" s="6" t="s">
        <v>153</v>
      </c>
    </row>
    <row r="2" spans="1:3">
      <c r="A2" s="7" t="s">
        <v>149</v>
      </c>
    </row>
    <row r="4" spans="1:3">
      <c r="A4" s="8" t="s">
        <v>154</v>
      </c>
      <c r="B4" s="8" t="s">
        <v>100</v>
      </c>
      <c r="C4" s="8" t="s">
        <v>101</v>
      </c>
    </row>
    <row r="5" spans="1:3">
      <c r="A5" s="9" t="s">
        <v>155</v>
      </c>
      <c r="B5" s="10">
        <v>0.7123623011015912</v>
      </c>
      <c r="C5" s="10">
        <v>0.1811505507955936</v>
      </c>
    </row>
    <row r="6" spans="1:3">
      <c r="A6" s="9" t="s">
        <v>156</v>
      </c>
      <c r="B6" s="10">
        <v>0</v>
      </c>
      <c r="C6" s="10">
        <v>0</v>
      </c>
    </row>
    <row r="7" spans="1:3">
      <c r="A7" s="9" t="s">
        <v>157</v>
      </c>
      <c r="B7" s="10">
        <v>6851.135600179764</v>
      </c>
      <c r="C7" s="10">
        <v>8505.514518704649</v>
      </c>
    </row>
    <row r="8" spans="1:3">
      <c r="A8" s="9" t="s">
        <v>158</v>
      </c>
      <c r="B8" s="10">
        <v>7609.689582484808</v>
      </c>
      <c r="C8" s="10">
        <v>2970.906020549256</v>
      </c>
    </row>
    <row r="9" spans="1:3">
      <c r="A9" s="9" t="s">
        <v>53</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8.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8.7109375" customWidth="1"/>
    <col min="2" max="3" width="11.7109375" customWidth="1"/>
  </cols>
  <sheetData>
    <row r="1" spans="1:3">
      <c r="A1" s="6" t="s">
        <v>159</v>
      </c>
    </row>
    <row r="2" spans="1:3">
      <c r="A2" s="7" t="s">
        <v>165</v>
      </c>
    </row>
    <row r="4" spans="1:3">
      <c r="A4" s="8" t="s">
        <v>137</v>
      </c>
      <c r="B4" s="8" t="s">
        <v>18</v>
      </c>
      <c r="C4" s="8" t="s">
        <v>160</v>
      </c>
    </row>
    <row r="5" spans="1:3">
      <c r="A5" s="9" t="s">
        <v>161</v>
      </c>
      <c r="B5" s="10">
        <v>1228</v>
      </c>
      <c r="C5" s="10">
        <v>1231</v>
      </c>
    </row>
    <row r="6" spans="1:3">
      <c r="A6" s="9" t="s">
        <v>162</v>
      </c>
      <c r="B6" s="10">
        <v>16334</v>
      </c>
      <c r="C6" s="10">
        <v>16574</v>
      </c>
    </row>
    <row r="7" spans="1:3">
      <c r="A7" s="9" t="s">
        <v>163</v>
      </c>
      <c r="B7" s="10">
        <v>1832</v>
      </c>
      <c r="C7" s="10">
        <v>1927</v>
      </c>
    </row>
    <row r="8" spans="1:3">
      <c r="A8" s="9" t="s">
        <v>164</v>
      </c>
      <c r="B8" s="10">
        <v>8723</v>
      </c>
      <c r="C8" s="10">
        <v>9467</v>
      </c>
    </row>
    <row r="9" spans="1:3">
      <c r="A9" s="9" t="s">
        <v>141</v>
      </c>
      <c r="B9" s="10">
        <v>99</v>
      </c>
      <c r="C9" s="10">
        <v>99</v>
      </c>
    </row>
    <row r="10" spans="1:3">
      <c r="A10" s="9" t="s">
        <v>1</v>
      </c>
      <c r="B10" s="10">
        <f>SUBTOTAL(109,[2010])</f>
        <v>0</v>
      </c>
      <c r="C10" s="10">
        <f>SUBTOTAL(109,[2020])</f>
        <v>0</v>
      </c>
    </row>
  </sheetData>
  <pageMargins left="0.7" right="0.7" top="0.75" bottom="0.75" header="0.3" footer="0.3"/>
  <drawing r:id="rId1"/>
  <tableParts count="1">
    <tablePart r:id="rId2"/>
  </tableParts>
</worksheet>
</file>

<file path=xl/worksheets/sheet29.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166</v>
      </c>
    </row>
    <row r="2" spans="1:3">
      <c r="A2" s="7" t="s">
        <v>165</v>
      </c>
    </row>
    <row r="4" spans="1:3">
      <c r="A4" s="8" t="s">
        <v>21</v>
      </c>
      <c r="B4" s="8" t="s">
        <v>167</v>
      </c>
      <c r="C4" s="8" t="s">
        <v>168</v>
      </c>
    </row>
    <row r="5" spans="1:3">
      <c r="A5" s="9" t="s">
        <v>22</v>
      </c>
      <c r="B5" s="10">
        <v>26161</v>
      </c>
      <c r="C5" s="10">
        <v>1889</v>
      </c>
    </row>
    <row r="6" spans="1:3">
      <c r="A6" s="9" t="s">
        <v>23</v>
      </c>
      <c r="B6" s="10">
        <v>640215</v>
      </c>
      <c r="C6" s="10">
        <v>32280</v>
      </c>
    </row>
    <row r="7" spans="1:3">
      <c r="A7" s="9" t="s">
        <v>24</v>
      </c>
      <c r="B7" s="10">
        <v>2731434</v>
      </c>
      <c r="C7" s="10">
        <v>172660</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dimension ref="A1:G35"/>
  <sheetViews>
    <sheetView workbookViewId="0"/>
  </sheetViews>
  <sheetFormatPr defaultRowHeight="15"/>
  <cols>
    <col min="1" max="1" width="22.28515625" customWidth="1"/>
    <col min="2" max="7" width="11.7109375" customWidth="1"/>
  </cols>
  <sheetData>
    <row r="1" spans="1:7">
      <c r="A1" s="6" t="s">
        <v>0</v>
      </c>
    </row>
    <row r="2" spans="1:7">
      <c r="A2" s="7" t="s">
        <v>9</v>
      </c>
    </row>
    <row r="4" spans="1:7">
      <c r="A4" s="8" t="s">
        <v>2</v>
      </c>
      <c r="B4" s="8" t="s">
        <v>3</v>
      </c>
      <c r="C4" s="8" t="s">
        <v>4</v>
      </c>
      <c r="D4" s="8" t="s">
        <v>5</v>
      </c>
      <c r="E4" s="8" t="s">
        <v>6</v>
      </c>
      <c r="F4" s="8" t="s">
        <v>7</v>
      </c>
      <c r="G4" s="8" t="s">
        <v>8</v>
      </c>
    </row>
    <row r="5" spans="1:7">
      <c r="A5" s="9">
        <v>1990</v>
      </c>
      <c r="B5" s="10">
        <v>100</v>
      </c>
      <c r="C5" s="10">
        <v>100</v>
      </c>
      <c r="D5" s="10">
        <v>100</v>
      </c>
      <c r="E5" s="10">
        <v>55900</v>
      </c>
      <c r="F5" s="10">
        <v>1497577</v>
      </c>
      <c r="G5" s="10">
        <v>6020147</v>
      </c>
    </row>
    <row r="6" spans="1:7">
      <c r="A6" s="9">
        <v>1991</v>
      </c>
      <c r="B6" s="10">
        <v>100.2737030411449</v>
      </c>
      <c r="C6" s="10">
        <v>101.2030767032346</v>
      </c>
      <c r="D6" s="10">
        <v>101.3615448260649</v>
      </c>
      <c r="E6" s="10">
        <v>56053</v>
      </c>
      <c r="F6" s="10">
        <v>1515594</v>
      </c>
      <c r="G6" s="10">
        <v>6102114</v>
      </c>
    </row>
    <row r="7" spans="1:7">
      <c r="A7" s="9">
        <v>1992</v>
      </c>
      <c r="B7" s="10">
        <v>100.9767441860465</v>
      </c>
      <c r="C7" s="10">
        <v>102.4791379675302</v>
      </c>
      <c r="D7" s="10">
        <v>102.6860141455018</v>
      </c>
      <c r="E7" s="10">
        <v>56446</v>
      </c>
      <c r="F7" s="10">
        <v>1534704</v>
      </c>
      <c r="G7" s="10">
        <v>6181849</v>
      </c>
    </row>
    <row r="8" spans="1:7">
      <c r="A8" s="9">
        <v>1993</v>
      </c>
      <c r="B8" s="10">
        <v>102.2915921288014</v>
      </c>
      <c r="C8" s="10">
        <v>104.1587177153495</v>
      </c>
      <c r="D8" s="10">
        <v>104.1597987557447</v>
      </c>
      <c r="E8" s="10">
        <v>57181</v>
      </c>
      <c r="F8" s="10">
        <v>1559857</v>
      </c>
      <c r="G8" s="10">
        <v>6270573</v>
      </c>
    </row>
    <row r="9" spans="1:7">
      <c r="A9" s="9">
        <v>1994</v>
      </c>
      <c r="B9" s="10">
        <v>103.5277280858676</v>
      </c>
      <c r="C9" s="10">
        <v>105.6168063478539</v>
      </c>
      <c r="D9" s="10">
        <v>105.3707658633585</v>
      </c>
      <c r="E9" s="10">
        <v>57872</v>
      </c>
      <c r="F9" s="10">
        <v>1581693</v>
      </c>
      <c r="G9" s="10">
        <v>6343475</v>
      </c>
    </row>
    <row r="10" spans="1:7">
      <c r="A10" s="9">
        <v>1995</v>
      </c>
      <c r="B10" s="10">
        <v>103.9642218246869</v>
      </c>
      <c r="C10" s="10">
        <v>106.4932220513536</v>
      </c>
      <c r="D10" s="10">
        <v>106.0100525784503</v>
      </c>
      <c r="E10" s="10">
        <v>58116</v>
      </c>
      <c r="F10" s="10">
        <v>1594818</v>
      </c>
      <c r="G10" s="10">
        <v>6381961</v>
      </c>
    </row>
    <row r="11" spans="1:7">
      <c r="A11" s="9">
        <v>1996</v>
      </c>
      <c r="B11" s="10">
        <v>105.1824686940966</v>
      </c>
      <c r="C11" s="10">
        <v>108.224418510701</v>
      </c>
      <c r="D11" s="10">
        <v>107.2138936142257</v>
      </c>
      <c r="E11" s="10">
        <v>58797</v>
      </c>
      <c r="F11" s="10">
        <v>1620744</v>
      </c>
      <c r="G11" s="10">
        <v>6454434</v>
      </c>
    </row>
    <row r="12" spans="1:7">
      <c r="A12" s="9">
        <v>1997</v>
      </c>
      <c r="B12" s="10">
        <v>107.2021466905188</v>
      </c>
      <c r="C12" s="10">
        <v>110.5006954567278</v>
      </c>
      <c r="D12" s="10">
        <v>109.0827018011354</v>
      </c>
      <c r="E12" s="10">
        <v>59926</v>
      </c>
      <c r="F12" s="10">
        <v>1654833</v>
      </c>
      <c r="G12" s="10">
        <v>6566939</v>
      </c>
    </row>
    <row r="13" spans="1:7">
      <c r="A13" s="9">
        <v>1998</v>
      </c>
      <c r="B13" s="10">
        <v>107.9910554561717</v>
      </c>
      <c r="C13" s="10">
        <v>112.6086338131528</v>
      </c>
      <c r="D13" s="10">
        <v>111.1442627563746</v>
      </c>
      <c r="E13" s="10">
        <v>60367</v>
      </c>
      <c r="F13" s="10">
        <v>1686401</v>
      </c>
      <c r="G13" s="10">
        <v>6691048</v>
      </c>
    </row>
    <row r="14" spans="1:7">
      <c r="A14" s="9">
        <v>1999</v>
      </c>
      <c r="B14" s="10">
        <v>109.0912343470483</v>
      </c>
      <c r="C14" s="10">
        <v>114.1553990212189</v>
      </c>
      <c r="D14" s="10">
        <v>112.8420452191616</v>
      </c>
      <c r="E14" s="10">
        <v>60982</v>
      </c>
      <c r="F14" s="10">
        <v>1709565</v>
      </c>
      <c r="G14" s="10">
        <v>6793257</v>
      </c>
    </row>
    <row r="15" spans="1:7">
      <c r="A15" s="9">
        <v>2000</v>
      </c>
      <c r="B15" s="10">
        <v>104.8264758497317</v>
      </c>
      <c r="C15" s="10">
        <v>112.3538222074725</v>
      </c>
      <c r="D15" s="10">
        <v>112.6940587995609</v>
      </c>
      <c r="E15" s="10">
        <v>58598</v>
      </c>
      <c r="F15" s="10">
        <v>1682585</v>
      </c>
      <c r="G15" s="10">
        <v>6784348</v>
      </c>
    </row>
    <row r="16" spans="1:7">
      <c r="A16" s="9">
        <v>2001</v>
      </c>
      <c r="B16" s="10">
        <v>107.8157423971377</v>
      </c>
      <c r="C16" s="10">
        <v>113.6076475533478</v>
      </c>
      <c r="D16" s="10">
        <v>114.1408174916659</v>
      </c>
      <c r="E16" s="10">
        <v>60269</v>
      </c>
      <c r="F16" s="10">
        <v>1701362</v>
      </c>
      <c r="G16" s="10">
        <v>6871445</v>
      </c>
    </row>
    <row r="17" spans="1:7">
      <c r="A17" s="9">
        <v>2002</v>
      </c>
      <c r="B17" s="10">
        <v>107.9159212880143</v>
      </c>
      <c r="C17" s="10">
        <v>114.5380170769183</v>
      </c>
      <c r="D17" s="10">
        <v>115.3158220222862</v>
      </c>
      <c r="E17" s="10">
        <v>60325</v>
      </c>
      <c r="F17" s="10">
        <v>1715295</v>
      </c>
      <c r="G17" s="10">
        <v>6942182</v>
      </c>
    </row>
    <row r="18" spans="1:7">
      <c r="A18" s="9">
        <v>2003</v>
      </c>
      <c r="B18" s="10">
        <v>107.9069767441861</v>
      </c>
      <c r="C18" s="10">
        <v>115.2582471552381</v>
      </c>
      <c r="D18" s="10">
        <v>116.0870656480647</v>
      </c>
      <c r="E18" s="10">
        <v>60320</v>
      </c>
      <c r="F18" s="10">
        <v>1726081</v>
      </c>
      <c r="G18" s="10">
        <v>6988612</v>
      </c>
    </row>
    <row r="19" spans="1:7">
      <c r="A19" s="9">
        <v>2004</v>
      </c>
      <c r="B19" s="10">
        <v>108.1932021466905</v>
      </c>
      <c r="C19" s="10">
        <v>116.0831796962694</v>
      </c>
      <c r="D19" s="10">
        <v>116.7923806511701</v>
      </c>
      <c r="E19" s="10">
        <v>60480</v>
      </c>
      <c r="F19" s="10">
        <v>1738435</v>
      </c>
      <c r="G19" s="10">
        <v>7031073</v>
      </c>
    </row>
    <row r="20" spans="1:7">
      <c r="A20" s="9">
        <v>2005</v>
      </c>
      <c r="B20" s="10">
        <v>109.9302325581395</v>
      </c>
      <c r="C20" s="10">
        <v>117.035451265611</v>
      </c>
      <c r="D20" s="10">
        <v>117.5039745707206</v>
      </c>
      <c r="E20" s="10">
        <v>61451</v>
      </c>
      <c r="F20" s="10">
        <v>1752696</v>
      </c>
      <c r="G20" s="10">
        <v>7073912</v>
      </c>
    </row>
    <row r="21" spans="1:7">
      <c r="A21" s="9">
        <v>2006</v>
      </c>
      <c r="B21" s="10">
        <v>111.0840787119857</v>
      </c>
      <c r="C21" s="10">
        <v>118.2771236470646</v>
      </c>
      <c r="D21" s="10">
        <v>118.3293364763352</v>
      </c>
      <c r="E21" s="10">
        <v>62096</v>
      </c>
      <c r="F21" s="10">
        <v>1771291</v>
      </c>
      <c r="G21" s="10">
        <v>7123600</v>
      </c>
    </row>
    <row r="22" spans="1:7">
      <c r="A22" s="9">
        <v>2007</v>
      </c>
      <c r="B22" s="10">
        <v>111.350626118068</v>
      </c>
      <c r="C22" s="10">
        <v>120.0354305655068</v>
      </c>
      <c r="D22" s="10">
        <v>119.5065170335542</v>
      </c>
      <c r="E22" s="10">
        <v>62245</v>
      </c>
      <c r="F22" s="10">
        <v>1797623</v>
      </c>
      <c r="G22" s="10">
        <v>7194468</v>
      </c>
    </row>
    <row r="23" spans="1:7">
      <c r="A23" s="9">
        <v>2008</v>
      </c>
      <c r="B23" s="10">
        <v>112.8443649373882</v>
      </c>
      <c r="C23" s="10">
        <v>122.1290791725567</v>
      </c>
      <c r="D23" s="10">
        <v>121.0650171831352</v>
      </c>
      <c r="E23" s="10">
        <v>63080</v>
      </c>
      <c r="F23" s="10">
        <v>1828977</v>
      </c>
      <c r="G23" s="10">
        <v>7288292</v>
      </c>
    </row>
    <row r="24" spans="1:7">
      <c r="A24" s="9">
        <v>2009</v>
      </c>
      <c r="B24" s="10">
        <v>115.3488372093023</v>
      </c>
      <c r="C24" s="10">
        <v>124.0347574782465</v>
      </c>
      <c r="D24" s="10">
        <v>122.5581036476352</v>
      </c>
      <c r="E24" s="10">
        <v>64480</v>
      </c>
      <c r="F24" s="10">
        <v>1857516</v>
      </c>
      <c r="G24" s="10">
        <v>7378178</v>
      </c>
    </row>
    <row r="25" spans="1:7">
      <c r="A25" s="9">
        <v>2010</v>
      </c>
      <c r="B25" s="10">
        <v>115.2110912343471</v>
      </c>
      <c r="C25" s="10">
        <v>118.9683068049256</v>
      </c>
      <c r="D25" s="10">
        <v>118.7801394218447</v>
      </c>
      <c r="E25" s="10">
        <v>64403</v>
      </c>
      <c r="F25" s="10">
        <v>1781642</v>
      </c>
      <c r="G25" s="10">
        <v>7150739</v>
      </c>
    </row>
    <row r="26" spans="1:7">
      <c r="A26" s="9">
        <v>2011</v>
      </c>
      <c r="B26" s="10">
        <v>116.7728085867621</v>
      </c>
      <c r="C26" s="10">
        <v>120.5744345699754</v>
      </c>
      <c r="D26" s="10">
        <v>120.0497761931727</v>
      </c>
      <c r="E26" s="10">
        <v>65276</v>
      </c>
      <c r="F26" s="10">
        <v>1805695</v>
      </c>
      <c r="G26" s="10">
        <v>7227173</v>
      </c>
    </row>
    <row r="27" spans="1:7">
      <c r="A27" s="9">
        <v>2012</v>
      </c>
      <c r="B27" s="10">
        <v>118.4991055456172</v>
      </c>
      <c r="C27" s="10">
        <v>122.5263208502802</v>
      </c>
      <c r="D27" s="10">
        <v>121.5912501804358</v>
      </c>
      <c r="E27" s="10">
        <v>66241</v>
      </c>
      <c r="F27" s="10">
        <v>1834926</v>
      </c>
      <c r="G27" s="10">
        <v>7319972</v>
      </c>
    </row>
    <row r="28" spans="1:7">
      <c r="A28" s="9">
        <v>2013</v>
      </c>
      <c r="B28" s="10">
        <v>120.309481216458</v>
      </c>
      <c r="C28" s="10">
        <v>124.4660541661631</v>
      </c>
      <c r="D28" s="10">
        <v>123.277803681538</v>
      </c>
      <c r="E28" s="10">
        <v>67253</v>
      </c>
      <c r="F28" s="10">
        <v>1863975</v>
      </c>
      <c r="G28" s="10">
        <v>7421505</v>
      </c>
    </row>
    <row r="29" spans="1:7">
      <c r="A29" s="9">
        <v>2014</v>
      </c>
      <c r="B29" s="10">
        <v>121.0071556350626</v>
      </c>
      <c r="C29" s="10">
        <v>126.0088129024417</v>
      </c>
      <c r="D29" s="10">
        <v>124.6786166517196</v>
      </c>
      <c r="E29" s="10">
        <v>67643</v>
      </c>
      <c r="F29" s="10">
        <v>1887079</v>
      </c>
      <c r="G29" s="10">
        <v>7505836</v>
      </c>
    </row>
    <row r="30" spans="1:7">
      <c r="A30" s="9">
        <v>2015</v>
      </c>
      <c r="B30" s="10">
        <v>121.8032200357782</v>
      </c>
      <c r="C30" s="10">
        <v>127.684920374712</v>
      </c>
      <c r="D30" s="10">
        <v>126.1712380112977</v>
      </c>
      <c r="E30" s="10">
        <v>68088</v>
      </c>
      <c r="F30" s="10">
        <v>1912180</v>
      </c>
      <c r="G30" s="10">
        <v>7595694</v>
      </c>
    </row>
    <row r="31" spans="1:7">
      <c r="A31" s="9">
        <v>2016</v>
      </c>
      <c r="B31" s="10">
        <v>123.1967799642218</v>
      </c>
      <c r="C31" s="10">
        <v>128.9793446346999</v>
      </c>
      <c r="D31" s="10">
        <v>127.4267721369594</v>
      </c>
      <c r="E31" s="10">
        <v>68867</v>
      </c>
      <c r="F31" s="10">
        <v>1931565</v>
      </c>
      <c r="G31" s="10">
        <v>7671279</v>
      </c>
    </row>
    <row r="32" spans="1:7">
      <c r="A32" s="9">
        <v>2017</v>
      </c>
      <c r="B32" s="10">
        <v>123.9248658318426</v>
      </c>
      <c r="C32" s="10">
        <v>129.6878891703064</v>
      </c>
      <c r="D32" s="10">
        <v>128.2863856978908</v>
      </c>
      <c r="E32" s="10">
        <v>69274</v>
      </c>
      <c r="F32" s="10">
        <v>1942176</v>
      </c>
      <c r="G32" s="10">
        <v>7723029</v>
      </c>
    </row>
    <row r="33" spans="1:7">
      <c r="A33" s="9">
        <v>2018</v>
      </c>
      <c r="B33" s="10">
        <v>123.7763864042934</v>
      </c>
      <c r="C33" s="10">
        <v>130.282983779799</v>
      </c>
      <c r="D33" s="10">
        <v>128.813532294145</v>
      </c>
      <c r="E33" s="10">
        <v>69191</v>
      </c>
      <c r="F33" s="10">
        <v>1951088</v>
      </c>
      <c r="G33" s="10">
        <v>7754764</v>
      </c>
    </row>
    <row r="34" spans="1:7">
      <c r="A34" s="9">
        <v>2019</v>
      </c>
      <c r="B34" s="10">
        <v>123.6296958855098</v>
      </c>
      <c r="C34" s="10">
        <v>130.5330543938642</v>
      </c>
      <c r="D34" s="10">
        <v>129.1243884908458</v>
      </c>
      <c r="E34" s="10">
        <v>69109</v>
      </c>
      <c r="F34" s="10">
        <v>1954833</v>
      </c>
      <c r="G34" s="10">
        <v>7773478</v>
      </c>
    </row>
    <row r="35" spans="1:7">
      <c r="A35" s="9">
        <v>2020</v>
      </c>
      <c r="B35" s="10">
        <v>123.8389982110912</v>
      </c>
      <c r="C35" s="10">
        <v>131.0095574384489</v>
      </c>
      <c r="D35" s="10">
        <v>129.4077536644869</v>
      </c>
      <c r="E35" s="10">
        <v>69226</v>
      </c>
      <c r="F35" s="10">
        <v>1961969</v>
      </c>
      <c r="G35" s="10">
        <v>7790537</v>
      </c>
    </row>
  </sheetData>
  <pageMargins left="0.7" right="0.7" top="0.75" bottom="0.75" header="0.3" footer="0.3"/>
  <drawing r:id="rId1"/>
  <tableParts count="1">
    <tablePart r:id="rId2"/>
  </tableParts>
</worksheet>
</file>

<file path=xl/worksheets/sheet3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169</v>
      </c>
    </row>
    <row r="2" spans="1:7">
      <c r="A2" s="7" t="s">
        <v>176</v>
      </c>
    </row>
    <row r="4" spans="1:7">
      <c r="A4" s="8" t="s">
        <v>21</v>
      </c>
      <c r="B4" s="8" t="s">
        <v>170</v>
      </c>
      <c r="C4" s="8" t="s">
        <v>171</v>
      </c>
      <c r="D4" s="8" t="s">
        <v>172</v>
      </c>
      <c r="E4" s="8" t="s">
        <v>173</v>
      </c>
      <c r="F4" s="8" t="s">
        <v>174</v>
      </c>
      <c r="G4" s="8" t="s">
        <v>175</v>
      </c>
    </row>
    <row r="5" spans="1:7">
      <c r="A5" s="9" t="s">
        <v>22</v>
      </c>
      <c r="B5" s="10">
        <v>823</v>
      </c>
      <c r="C5" s="10">
        <v>84</v>
      </c>
      <c r="D5" s="10">
        <v>217</v>
      </c>
      <c r="E5" s="10">
        <v>427</v>
      </c>
      <c r="F5" s="10">
        <v>192</v>
      </c>
      <c r="G5" s="10">
        <v>146</v>
      </c>
    </row>
    <row r="6" spans="1:7">
      <c r="A6" s="9" t="s">
        <v>23</v>
      </c>
      <c r="B6" s="10">
        <v>11416</v>
      </c>
      <c r="C6" s="10">
        <v>1620</v>
      </c>
      <c r="D6" s="10">
        <v>3698</v>
      </c>
      <c r="E6" s="10">
        <v>10248</v>
      </c>
      <c r="F6" s="10">
        <v>3617</v>
      </c>
      <c r="G6" s="10">
        <v>1681</v>
      </c>
    </row>
    <row r="7" spans="1:7">
      <c r="A7" s="9" t="s">
        <v>24</v>
      </c>
      <c r="B7" s="10">
        <v>41117</v>
      </c>
      <c r="C7" s="10">
        <v>10057</v>
      </c>
      <c r="D7" s="10">
        <v>37301</v>
      </c>
      <c r="E7" s="10">
        <v>61722</v>
      </c>
      <c r="F7" s="10">
        <v>10647</v>
      </c>
      <c r="G7" s="10">
        <v>11816</v>
      </c>
    </row>
  </sheetData>
  <pageMargins left="0.7" right="0.7" top="0.75" bottom="0.75" header="0.3" footer="0.3"/>
  <drawing r:id="rId1"/>
  <tableParts count="1">
    <tablePart r:id="rId2"/>
  </tableParts>
</worksheet>
</file>

<file path=xl/worksheets/sheet31.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22.28515625" customWidth="1"/>
  </cols>
  <sheetData>
    <row r="1" spans="1:2">
      <c r="A1" s="6" t="s">
        <v>177</v>
      </c>
    </row>
    <row r="2" spans="1:2">
      <c r="A2" s="7" t="s">
        <v>165</v>
      </c>
    </row>
    <row r="4" spans="1:2">
      <c r="A4" s="8" t="s">
        <v>178</v>
      </c>
      <c r="B4" s="8" t="s">
        <v>179</v>
      </c>
    </row>
    <row r="5" spans="1:2">
      <c r="A5" s="9" t="s">
        <v>180</v>
      </c>
      <c r="B5" s="10">
        <v>9334</v>
      </c>
    </row>
    <row r="6" spans="1:2">
      <c r="A6" s="9" t="s">
        <v>181</v>
      </c>
      <c r="B6" s="10">
        <v>7126</v>
      </c>
    </row>
    <row r="7" spans="1:2">
      <c r="A7" s="9" t="s">
        <v>182</v>
      </c>
      <c r="B7" s="10">
        <v>3880</v>
      </c>
    </row>
    <row r="8" spans="1:2">
      <c r="A8" s="9" t="s">
        <v>183</v>
      </c>
      <c r="B8" s="10">
        <v>3758</v>
      </c>
    </row>
    <row r="9" spans="1:2">
      <c r="A9" s="9" t="s">
        <v>184</v>
      </c>
      <c r="B9" s="10">
        <v>2891</v>
      </c>
    </row>
    <row r="10" spans="1:2">
      <c r="A10" s="9" t="s">
        <v>185</v>
      </c>
      <c r="B10" s="10">
        <v>1061</v>
      </c>
    </row>
    <row r="11" spans="1:2">
      <c r="A11" s="9" t="s">
        <v>1</v>
      </c>
      <c r="B11" s="10">
        <f>SUBTOTAL(109,[value])</f>
        <v>0</v>
      </c>
    </row>
  </sheetData>
  <pageMargins left="0.7" right="0.7" top="0.75" bottom="0.75" header="0.3" footer="0.3"/>
  <drawing r:id="rId1"/>
  <tableParts count="1">
    <tablePart r:id="rId2"/>
  </tableParts>
</worksheet>
</file>

<file path=xl/worksheets/sheet3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186</v>
      </c>
    </row>
    <row r="2" spans="1:3">
      <c r="A2" s="7" t="s">
        <v>165</v>
      </c>
    </row>
    <row r="4" spans="1:3">
      <c r="A4" s="8" t="s">
        <v>187</v>
      </c>
      <c r="B4" s="8" t="s">
        <v>100</v>
      </c>
      <c r="C4" s="8" t="s">
        <v>101</v>
      </c>
    </row>
    <row r="5" spans="1:3">
      <c r="A5" s="9" t="s">
        <v>188</v>
      </c>
      <c r="B5" s="10">
        <v>63</v>
      </c>
      <c r="C5" s="10">
        <v>1210</v>
      </c>
    </row>
    <row r="6" spans="1:3">
      <c r="A6" s="9" t="s">
        <v>189</v>
      </c>
      <c r="B6" s="10">
        <v>498</v>
      </c>
      <c r="C6" s="10">
        <v>3517</v>
      </c>
    </row>
    <row r="7" spans="1:3">
      <c r="A7" s="9" t="s">
        <v>190</v>
      </c>
      <c r="B7" s="10">
        <v>2040</v>
      </c>
      <c r="C7" s="10">
        <v>4145</v>
      </c>
    </row>
    <row r="8" spans="1:3">
      <c r="A8" s="9" t="s">
        <v>191</v>
      </c>
      <c r="B8" s="10">
        <v>9976</v>
      </c>
      <c r="C8" s="10">
        <v>2793</v>
      </c>
    </row>
    <row r="9" spans="1:3">
      <c r="A9" s="9" t="s">
        <v>192</v>
      </c>
      <c r="B9" s="10">
        <v>1700</v>
      </c>
      <c r="C9" s="10">
        <v>219</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33.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193</v>
      </c>
    </row>
    <row r="2" spans="1:3">
      <c r="A2" s="7" t="s">
        <v>102</v>
      </c>
    </row>
    <row r="4" spans="1:3">
      <c r="A4" s="8" t="s">
        <v>194</v>
      </c>
      <c r="B4" s="8" t="s">
        <v>195</v>
      </c>
      <c r="C4" s="8" t="s">
        <v>196</v>
      </c>
    </row>
    <row r="5" spans="1:3">
      <c r="A5" s="9" t="s">
        <v>197</v>
      </c>
      <c r="B5" s="13">
        <v>0.004412691741962597</v>
      </c>
      <c r="C5" s="13">
        <v>0.04611242006058566</v>
      </c>
    </row>
    <row r="6" spans="1:3">
      <c r="A6" s="9" t="s">
        <v>198</v>
      </c>
      <c r="B6" s="13">
        <v>0.0006303845345660853</v>
      </c>
      <c r="C6" s="13">
        <v>0.001009761023224504</v>
      </c>
    </row>
  </sheetData>
  <pageMargins left="0.7" right="0.7" top="0.75" bottom="0.75" header="0.3" footer="0.3"/>
  <drawing r:id="rId1"/>
  <tableParts count="1">
    <tablePart r:id="rId2"/>
  </tableParts>
</worksheet>
</file>

<file path=xl/worksheets/sheet34.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199</v>
      </c>
    </row>
    <row r="2" spans="1:8">
      <c r="A2" s="7" t="s">
        <v>207</v>
      </c>
    </row>
    <row r="4" spans="1:8">
      <c r="A4" s="8" t="s">
        <v>21</v>
      </c>
      <c r="B4" s="8" t="s">
        <v>200</v>
      </c>
      <c r="C4" s="8" t="s">
        <v>201</v>
      </c>
      <c r="D4" s="8" t="s">
        <v>202</v>
      </c>
      <c r="E4" s="8" t="s">
        <v>203</v>
      </c>
      <c r="F4" s="8" t="s">
        <v>204</v>
      </c>
      <c r="G4" s="8" t="s">
        <v>205</v>
      </c>
      <c r="H4" s="8" t="s">
        <v>206</v>
      </c>
    </row>
    <row r="5" spans="1:8">
      <c r="A5" s="9" t="s">
        <v>22</v>
      </c>
      <c r="B5" s="13">
        <v>0.03095888491980108</v>
      </c>
      <c r="C5" s="13">
        <v>0.01239756251313301</v>
      </c>
      <c r="D5" s="13">
        <v>0.0212929887231211</v>
      </c>
      <c r="E5" s="13">
        <v>0.03102892764586398</v>
      </c>
      <c r="F5" s="13">
        <v>0.1200532324718078</v>
      </c>
      <c r="G5" s="13">
        <v>0.1162008825383484</v>
      </c>
      <c r="H5" s="13">
        <v>0.6680675211879247</v>
      </c>
    </row>
    <row r="6" spans="1:8">
      <c r="A6" s="9" t="s">
        <v>23</v>
      </c>
      <c r="B6" s="13">
        <v>0.05361044571523518</v>
      </c>
      <c r="C6" s="13">
        <v>0.06268536852162114</v>
      </c>
      <c r="D6" s="13">
        <v>0.1780091663089683</v>
      </c>
      <c r="E6" s="13">
        <v>0.2197532573628169</v>
      </c>
      <c r="F6" s="13">
        <v>0.2284238656346492</v>
      </c>
      <c r="G6" s="13">
        <v>0.1112557289431052</v>
      </c>
      <c r="H6" s="13">
        <v>0.1462621675136041</v>
      </c>
    </row>
    <row r="7" spans="1:8">
      <c r="A7" s="9" t="s">
        <v>24</v>
      </c>
      <c r="B7" s="13">
        <v>0.0610187636059806</v>
      </c>
      <c r="C7" s="13">
        <v>0.1626274923219024</v>
      </c>
      <c r="D7" s="13">
        <v>0.2252592275882777</v>
      </c>
      <c r="E7" s="13">
        <v>0.2008472833732061</v>
      </c>
      <c r="F7" s="13">
        <v>0.1793349021348538</v>
      </c>
      <c r="G7" s="13">
        <v>0.07896446044433419</v>
      </c>
      <c r="H7" s="13">
        <v>0.09194787053144511</v>
      </c>
    </row>
  </sheetData>
  <pageMargins left="0.7" right="0.7" top="0.75" bottom="0.75" header="0.3" footer="0.3"/>
  <drawing r:id="rId1"/>
  <tableParts count="1">
    <tablePart r:id="rId2"/>
  </tableParts>
</worksheet>
</file>

<file path=xl/worksheets/sheet35.xml><?xml version="1.0" encoding="utf-8"?>
<worksheet xmlns="http://schemas.openxmlformats.org/spreadsheetml/2006/main" xmlns:r="http://schemas.openxmlformats.org/officeDocument/2006/relationships">
  <dimension ref="A1:D24"/>
  <sheetViews>
    <sheetView workbookViewId="0"/>
  </sheetViews>
  <sheetFormatPr defaultRowHeight="15"/>
  <cols>
    <col min="1" max="1" width="22.28515625" customWidth="1"/>
    <col min="2" max="4" width="11.7109375" customWidth="1"/>
  </cols>
  <sheetData>
    <row r="1" spans="1:4">
      <c r="A1" s="6" t="s">
        <v>208</v>
      </c>
    </row>
    <row r="2" spans="1:4">
      <c r="A2" s="7" t="s">
        <v>209</v>
      </c>
    </row>
    <row r="4" spans="1:4">
      <c r="A4" s="8" t="s">
        <v>97</v>
      </c>
      <c r="B4" s="8" t="s">
        <v>24</v>
      </c>
      <c r="C4" s="8" t="s">
        <v>23</v>
      </c>
      <c r="D4" s="8" t="s">
        <v>22</v>
      </c>
    </row>
    <row r="5" spans="1:4">
      <c r="A5" s="12">
        <v>37256</v>
      </c>
      <c r="B5" s="10">
        <v>444501.161178802</v>
      </c>
      <c r="C5" s="10">
        <v>481087</v>
      </c>
      <c r="D5" s="10">
        <v>988661</v>
      </c>
    </row>
    <row r="6" spans="1:4">
      <c r="A6" s="12">
        <v>37621</v>
      </c>
      <c r="B6" s="10">
        <v>476973.3641717674</v>
      </c>
      <c r="C6" s="10">
        <v>499273</v>
      </c>
      <c r="D6" s="10">
        <v>1021827</v>
      </c>
    </row>
    <row r="7" spans="1:4">
      <c r="A7" s="12">
        <v>37986</v>
      </c>
      <c r="B7" s="10">
        <v>509965.7777316187</v>
      </c>
      <c r="C7" s="10">
        <v>510068</v>
      </c>
      <c r="D7" s="10">
        <v>1012195</v>
      </c>
    </row>
    <row r="8" spans="1:4">
      <c r="A8" s="12">
        <v>38352</v>
      </c>
      <c r="B8" s="10">
        <v>606472.4304979456</v>
      </c>
      <c r="C8" s="10">
        <v>598802</v>
      </c>
      <c r="D8" s="10">
        <v>1183641</v>
      </c>
    </row>
    <row r="9" spans="1:4">
      <c r="A9" s="12">
        <v>38717</v>
      </c>
      <c r="B9" s="10">
        <v>698759.0248864384</v>
      </c>
      <c r="C9" s="10">
        <v>692235</v>
      </c>
      <c r="D9" s="10">
        <v>1377509</v>
      </c>
    </row>
    <row r="10" spans="1:4">
      <c r="A10" s="12">
        <v>39082</v>
      </c>
      <c r="B10" s="10">
        <v>692416.9971277675</v>
      </c>
      <c r="C10" s="10">
        <v>703145</v>
      </c>
      <c r="D10" s="10">
        <v>1376189</v>
      </c>
    </row>
    <row r="11" spans="1:4">
      <c r="A11" s="12">
        <v>39447</v>
      </c>
      <c r="B11" s="10">
        <v>660587.7255916911</v>
      </c>
      <c r="C11" s="10">
        <v>683890</v>
      </c>
      <c r="D11" s="10">
        <v>1424249</v>
      </c>
    </row>
    <row r="12" spans="1:4">
      <c r="A12" s="12">
        <v>39813</v>
      </c>
      <c r="B12" s="10">
        <v>559089.994744795</v>
      </c>
      <c r="C12" s="10">
        <v>586279</v>
      </c>
      <c r="D12" s="10">
        <v>1349550</v>
      </c>
    </row>
    <row r="13" spans="1:4">
      <c r="A13" s="12">
        <v>40178</v>
      </c>
      <c r="B13" s="10">
        <v>539523.4121630676</v>
      </c>
      <c r="C13" s="10">
        <v>610233</v>
      </c>
      <c r="D13" s="10">
        <v>1419141</v>
      </c>
    </row>
    <row r="14" spans="1:4">
      <c r="A14" s="12">
        <v>40543</v>
      </c>
      <c r="B14" s="10">
        <v>531581.0174485706</v>
      </c>
      <c r="C14" s="10">
        <v>603238</v>
      </c>
      <c r="D14" s="10">
        <v>1429534</v>
      </c>
    </row>
    <row r="15" spans="1:4">
      <c r="A15" s="12">
        <v>40908</v>
      </c>
      <c r="B15" s="10">
        <v>495380.3271213235</v>
      </c>
      <c r="C15" s="10">
        <v>573306</v>
      </c>
      <c r="D15" s="10">
        <v>1297060</v>
      </c>
    </row>
    <row r="16" spans="1:4">
      <c r="A16" s="12">
        <v>41274</v>
      </c>
      <c r="B16" s="10">
        <v>563856.8831420708</v>
      </c>
      <c r="C16" s="10">
        <v>679293</v>
      </c>
      <c r="D16" s="10">
        <v>1597443</v>
      </c>
    </row>
    <row r="17" spans="1:4">
      <c r="A17" s="12">
        <v>41639</v>
      </c>
      <c r="B17" s="10">
        <v>680667.7415428726</v>
      </c>
      <c r="C17" s="10">
        <v>782830</v>
      </c>
      <c r="D17" s="10">
        <v>1810007</v>
      </c>
    </row>
    <row r="18" spans="1:4">
      <c r="A18" s="12">
        <v>42004</v>
      </c>
      <c r="B18" s="10">
        <v>747762.7186595368</v>
      </c>
      <c r="C18" s="10">
        <v>864333</v>
      </c>
      <c r="D18" s="10">
        <v>2129572</v>
      </c>
    </row>
    <row r="19" spans="1:4">
      <c r="A19" s="12">
        <v>42369</v>
      </c>
      <c r="B19" s="10">
        <v>831074.474729246</v>
      </c>
      <c r="C19" s="10">
        <v>914819</v>
      </c>
      <c r="D19" s="10">
        <v>2282637</v>
      </c>
    </row>
    <row r="20" spans="1:4">
      <c r="A20" s="12">
        <v>42735</v>
      </c>
      <c r="B20" s="10">
        <v>864198.8370591007</v>
      </c>
      <c r="C20" s="10">
        <v>954083</v>
      </c>
      <c r="D20" s="10">
        <v>2405235</v>
      </c>
    </row>
    <row r="21" spans="1:4">
      <c r="A21" s="12">
        <v>43100</v>
      </c>
      <c r="B21" s="10">
        <v>962725.4543687325</v>
      </c>
      <c r="C21" s="10">
        <v>1117296</v>
      </c>
      <c r="D21" s="10">
        <v>2743440</v>
      </c>
    </row>
    <row r="22" spans="1:4">
      <c r="A22" s="12">
        <v>43465</v>
      </c>
      <c r="B22" s="10">
        <v>1023382.238133111</v>
      </c>
      <c r="C22" s="10">
        <v>1195773</v>
      </c>
      <c r="D22" s="10">
        <v>2927810</v>
      </c>
    </row>
    <row r="23" spans="1:4">
      <c r="A23" s="12">
        <v>43830</v>
      </c>
      <c r="B23" s="10">
        <v>1000106.585181312</v>
      </c>
      <c r="C23" s="10">
        <v>1120773</v>
      </c>
      <c r="D23" s="10">
        <v>2770108</v>
      </c>
    </row>
    <row r="24" spans="1:4">
      <c r="A24" s="12">
        <v>44196</v>
      </c>
      <c r="B24" s="10">
        <v>1077232.745574046</v>
      </c>
      <c r="C24" s="10">
        <v>1290977</v>
      </c>
      <c r="D24" s="10">
        <v>3109089</v>
      </c>
    </row>
  </sheetData>
  <pageMargins left="0.7" right="0.7" top="0.75" bottom="0.75" header="0.3" footer="0.3"/>
  <drawing r:id="rId1"/>
  <tableParts count="1">
    <tablePart r:id="rId2"/>
  </tableParts>
</worksheet>
</file>

<file path=xl/worksheets/sheet36.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210</v>
      </c>
    </row>
    <row r="2" spans="1:8">
      <c r="A2" s="7" t="s">
        <v>218</v>
      </c>
    </row>
    <row r="4" spans="1:8">
      <c r="A4" s="8" t="s">
        <v>21</v>
      </c>
      <c r="B4" s="8" t="s">
        <v>211</v>
      </c>
      <c r="C4" s="8" t="s">
        <v>212</v>
      </c>
      <c r="D4" s="8" t="s">
        <v>213</v>
      </c>
      <c r="E4" s="8" t="s">
        <v>214</v>
      </c>
      <c r="F4" s="8" t="s">
        <v>215</v>
      </c>
      <c r="G4" s="8" t="s">
        <v>216</v>
      </c>
      <c r="H4" s="8" t="s">
        <v>217</v>
      </c>
    </row>
    <row r="5" spans="1:8">
      <c r="A5" s="9" t="s">
        <v>22</v>
      </c>
      <c r="B5" s="13">
        <v>0.06642900617337623</v>
      </c>
      <c r="C5" s="13">
        <v>0.08425354317015912</v>
      </c>
      <c r="D5" s="13">
        <v>0.07121119902617164</v>
      </c>
      <c r="E5" s="13">
        <v>0.1185983827493261</v>
      </c>
      <c r="F5" s="13">
        <v>0.1722458916615947</v>
      </c>
      <c r="G5" s="13">
        <v>0.1765933397095905</v>
      </c>
      <c r="H5" s="13">
        <v>0.3106686375097817</v>
      </c>
    </row>
    <row r="6" spans="1:8">
      <c r="A6" s="9" t="s">
        <v>23</v>
      </c>
      <c r="B6" s="13">
        <v>0.04124566762615285</v>
      </c>
      <c r="C6" s="13">
        <v>0.06117458732303354</v>
      </c>
      <c r="D6" s="13">
        <v>0.1244713035305175</v>
      </c>
      <c r="E6" s="13">
        <v>0.2043779004875756</v>
      </c>
      <c r="F6" s="13">
        <v>0.2140229395523703</v>
      </c>
      <c r="G6" s="13">
        <v>0.1697666392527757</v>
      </c>
      <c r="H6" s="13">
        <v>0.1849409622275744</v>
      </c>
    </row>
    <row r="7" spans="1:8">
      <c r="A7" s="9" t="s">
        <v>24</v>
      </c>
      <c r="B7" s="13">
        <v>0.06136735052780125</v>
      </c>
      <c r="C7" s="13">
        <v>0.1019143250535093</v>
      </c>
      <c r="D7" s="13">
        <v>0.1889712915581825</v>
      </c>
      <c r="E7" s="13">
        <v>0.2281087943998593</v>
      </c>
      <c r="F7" s="13">
        <v>0.1730707695475193</v>
      </c>
      <c r="G7" s="13">
        <v>0.1165237607072236</v>
      </c>
      <c r="H7" s="13">
        <v>0.1300437082059047</v>
      </c>
    </row>
  </sheetData>
  <pageMargins left="0.7" right="0.7" top="0.75" bottom="0.75" header="0.3" footer="0.3"/>
  <drawing r:id="rId1"/>
  <tableParts count="1">
    <tablePart r:id="rId2"/>
  </tableParts>
</worksheet>
</file>

<file path=xl/worksheets/sheet37.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219</v>
      </c>
    </row>
    <row r="2" spans="1:4">
      <c r="A2" s="7" t="s">
        <v>218</v>
      </c>
    </row>
    <row r="4" spans="1:4">
      <c r="A4" s="8" t="s">
        <v>2</v>
      </c>
      <c r="B4" s="8" t="s">
        <v>22</v>
      </c>
      <c r="C4" s="8" t="s">
        <v>23</v>
      </c>
      <c r="D4" s="8" t="s">
        <v>24</v>
      </c>
    </row>
    <row r="5" spans="1:4">
      <c r="A5" s="9">
        <v>2009</v>
      </c>
      <c r="B5" s="10">
        <v>1575</v>
      </c>
      <c r="C5" s="10">
        <v>1285.128120936681</v>
      </c>
      <c r="D5" s="10">
        <v>1196.1741486225</v>
      </c>
    </row>
    <row r="6" spans="1:4">
      <c r="A6" s="9">
        <v>2010</v>
      </c>
      <c r="B6" s="10">
        <v>1567</v>
      </c>
      <c r="C6" s="10">
        <v>1328.375201569385</v>
      </c>
      <c r="D6" s="10">
        <v>1233.88281632497</v>
      </c>
    </row>
    <row r="7" spans="1:4">
      <c r="A7" s="9">
        <v>2011</v>
      </c>
      <c r="B7" s="10">
        <v>1729</v>
      </c>
      <c r="C7" s="10">
        <v>1389.235759249779</v>
      </c>
      <c r="D7" s="10">
        <v>1285.291538526059</v>
      </c>
    </row>
    <row r="8" spans="1:4">
      <c r="A8" s="9">
        <v>2012</v>
      </c>
      <c r="B8" s="10">
        <v>1803</v>
      </c>
      <c r="C8" s="10">
        <v>1440.273299594488</v>
      </c>
      <c r="D8" s="10">
        <v>1323.416061201085</v>
      </c>
    </row>
    <row r="9" spans="1:4">
      <c r="A9" s="9">
        <v>2013</v>
      </c>
      <c r="B9" s="10">
        <v>1861</v>
      </c>
      <c r="C9" s="10">
        <v>1484.753742439552</v>
      </c>
      <c r="D9" s="10">
        <v>1353.011356609144</v>
      </c>
    </row>
    <row r="10" spans="1:4">
      <c r="A10" s="9">
        <v>2014</v>
      </c>
      <c r="B10" s="10">
        <v>1975</v>
      </c>
      <c r="C10" s="10">
        <v>1545.221037032981</v>
      </c>
      <c r="D10" s="10">
        <v>1395.904663790094</v>
      </c>
    </row>
    <row r="11" spans="1:4">
      <c r="A11" s="9">
        <v>2015</v>
      </c>
      <c r="B11" s="10">
        <v>2069</v>
      </c>
      <c r="C11" s="10">
        <v>1621.240315339527</v>
      </c>
      <c r="D11" s="10">
        <v>1439.9756417657</v>
      </c>
    </row>
    <row r="12" spans="1:4">
      <c r="A12" s="9">
        <v>2016</v>
      </c>
      <c r="B12" s="10">
        <v>2180</v>
      </c>
      <c r="C12" s="10">
        <v>1737.050543659361</v>
      </c>
      <c r="D12" s="10">
        <v>1520.927052752406</v>
      </c>
    </row>
    <row r="13" spans="1:4">
      <c r="A13" s="9">
        <v>2017</v>
      </c>
      <c r="B13" s="10">
        <v>2281</v>
      </c>
      <c r="C13" s="10">
        <v>1872.895698791016</v>
      </c>
      <c r="D13" s="10">
        <v>1618.22563447877</v>
      </c>
    </row>
    <row r="14" spans="1:4">
      <c r="A14" s="9">
        <v>2018</v>
      </c>
      <c r="B14" s="10">
        <v>2377</v>
      </c>
      <c r="C14" s="10">
        <v>2024.66852848315</v>
      </c>
      <c r="D14" s="10">
        <v>1736.625106274137</v>
      </c>
    </row>
    <row r="15" spans="1:4">
      <c r="A15" s="9">
        <v>2019</v>
      </c>
      <c r="B15" s="10">
        <v>2463</v>
      </c>
      <c r="C15" s="10">
        <v>2154.660506834106</v>
      </c>
      <c r="D15" s="10">
        <v>1848.912043615333</v>
      </c>
    </row>
  </sheetData>
  <pageMargins left="0.7" right="0.7" top="0.75" bottom="0.75" header="0.3" footer="0.3"/>
  <drawing r:id="rId1"/>
  <tableParts count="1">
    <tablePart r:id="rId2"/>
  </tableParts>
</worksheet>
</file>

<file path=xl/worksheets/sheet38.xml><?xml version="1.0" encoding="utf-8"?>
<worksheet xmlns="http://schemas.openxmlformats.org/spreadsheetml/2006/main" xmlns:r="http://schemas.openxmlformats.org/officeDocument/2006/relationships">
  <dimension ref="A1:B9"/>
  <sheetViews>
    <sheetView workbookViewId="0"/>
  </sheetViews>
  <sheetFormatPr defaultRowHeight="15"/>
  <cols>
    <col min="1" max="1" width="29.7109375" customWidth="1"/>
  </cols>
  <sheetData>
    <row r="1" spans="1:2">
      <c r="A1" s="6" t="s">
        <v>220</v>
      </c>
    </row>
    <row r="2" spans="1:2">
      <c r="A2" s="7" t="s">
        <v>226</v>
      </c>
    </row>
    <row r="4" spans="1:2">
      <c r="A4" s="8" t="s">
        <v>221</v>
      </c>
      <c r="B4" s="8" t="s">
        <v>179</v>
      </c>
    </row>
    <row r="5" spans="1:2">
      <c r="A5" s="9" t="s">
        <v>222</v>
      </c>
      <c r="B5" s="10">
        <v>409</v>
      </c>
    </row>
    <row r="6" spans="1:2">
      <c r="A6" s="9" t="s">
        <v>223</v>
      </c>
      <c r="B6" s="10">
        <v>60</v>
      </c>
    </row>
    <row r="7" spans="1:2">
      <c r="A7" s="9" t="s">
        <v>224</v>
      </c>
      <c r="B7" s="10">
        <v>43</v>
      </c>
    </row>
    <row r="8" spans="1:2">
      <c r="A8" s="9" t="s">
        <v>225</v>
      </c>
      <c r="B8" s="10">
        <v>42</v>
      </c>
    </row>
    <row r="9" spans="1:2">
      <c r="A9" s="9" t="s">
        <v>1</v>
      </c>
      <c r="B9" s="10">
        <f>SUBTOTAL(109,[value])</f>
        <v>0</v>
      </c>
    </row>
  </sheetData>
  <pageMargins left="0.7" right="0.7" top="0.75" bottom="0.75" header="0.3" footer="0.3"/>
  <drawing r:id="rId1"/>
  <tableParts count="1">
    <tablePart r:id="rId2"/>
  </tableParts>
</worksheet>
</file>

<file path=xl/worksheets/sheet3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227</v>
      </c>
    </row>
    <row r="2" spans="1:6">
      <c r="A2" s="7" t="s">
        <v>233</v>
      </c>
    </row>
    <row r="4" spans="1:6">
      <c r="A4" s="8" t="s">
        <v>21</v>
      </c>
      <c r="B4" s="8" t="s">
        <v>228</v>
      </c>
      <c r="C4" s="8" t="s">
        <v>229</v>
      </c>
      <c r="D4" s="8" t="s">
        <v>230</v>
      </c>
      <c r="E4" s="8" t="s">
        <v>231</v>
      </c>
      <c r="F4" s="8" t="s">
        <v>232</v>
      </c>
    </row>
    <row r="5" spans="1:6">
      <c r="A5" s="9" t="s">
        <v>22</v>
      </c>
      <c r="B5" s="10">
        <v>1093</v>
      </c>
      <c r="C5" s="10">
        <v>284</v>
      </c>
      <c r="D5" s="10">
        <v>72</v>
      </c>
      <c r="E5" s="10">
        <v>0</v>
      </c>
      <c r="F5" s="10">
        <v>1449</v>
      </c>
    </row>
    <row r="6" spans="1:6">
      <c r="A6" s="9" t="s">
        <v>23</v>
      </c>
      <c r="B6" s="10">
        <v>28001</v>
      </c>
      <c r="C6" s="10">
        <v>1471</v>
      </c>
      <c r="D6" s="10">
        <v>422</v>
      </c>
      <c r="E6" s="10">
        <v>270</v>
      </c>
      <c r="F6" s="10">
        <v>30164</v>
      </c>
    </row>
    <row r="7" spans="1:6">
      <c r="A7" s="9" t="s">
        <v>24</v>
      </c>
      <c r="B7" s="10">
        <v>110177</v>
      </c>
      <c r="C7" s="10">
        <v>3375</v>
      </c>
      <c r="D7" s="10">
        <v>1854</v>
      </c>
      <c r="E7" s="10">
        <v>1053</v>
      </c>
      <c r="F7" s="10">
        <v>116459</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 min="3" max="16" width="9.140625"/>
    <col min="4" max="16" width="9.140625"/>
    <col min="5" max="16" width="9.140625"/>
    <col min="6" max="16" width="9.140625"/>
  </cols>
  <sheetData>
    <row r="1" spans="1:7">
      <c r="A1" s="6" t="s">
        <v>10</v>
      </c>
    </row>
    <row r="2" spans="1:7">
      <c r="A2" s="7" t="s">
        <v>9</v>
      </c>
    </row>
    <row r="4" spans="1:7">
      <c r="A4" s="8" t="s">
        <v>2</v>
      </c>
      <c r="B4" s="8" t="s">
        <v>11</v>
      </c>
      <c r="C4" s="8" t="s">
        <v>12</v>
      </c>
      <c r="D4" s="8" t="s">
        <v>13</v>
      </c>
      <c r="E4" s="8" t="s">
        <v>14</v>
      </c>
      <c r="F4" s="8" t="s">
        <v>15</v>
      </c>
      <c r="G4" s="8" t="s">
        <v>16</v>
      </c>
    </row>
    <row r="5" spans="1:7">
      <c r="A5" s="9" t="s">
        <v>17</v>
      </c>
      <c r="B5" s="10">
        <v>88</v>
      </c>
      <c r="C5" s="10">
        <v>10137</v>
      </c>
      <c r="D5" s="10">
        <v>1166</v>
      </c>
      <c r="E5" s="10">
        <v>42682</v>
      </c>
      <c r="F5" s="10">
        <v>183</v>
      </c>
      <c r="G5" s="10">
        <v>2722</v>
      </c>
    </row>
    <row r="6" spans="1:7">
      <c r="A6" s="9" t="s">
        <v>18</v>
      </c>
      <c r="B6" s="10">
        <v>65</v>
      </c>
      <c r="C6" s="10">
        <v>17539</v>
      </c>
      <c r="D6" s="10">
        <v>1131</v>
      </c>
      <c r="E6" s="10">
        <v>39052</v>
      </c>
      <c r="F6" s="10">
        <v>2642</v>
      </c>
      <c r="G6" s="10">
        <v>3974</v>
      </c>
    </row>
    <row r="7" spans="1:7">
      <c r="A7" s="9" t="s">
        <v>19</v>
      </c>
      <c r="B7" s="10">
        <v>134</v>
      </c>
      <c r="C7" s="10">
        <v>21619</v>
      </c>
      <c r="D7" s="10">
        <v>1171</v>
      </c>
      <c r="E7" s="10">
        <v>36579</v>
      </c>
      <c r="F7" s="10">
        <v>3375</v>
      </c>
      <c r="G7" s="10">
        <v>3695</v>
      </c>
    </row>
  </sheetData>
  <pageMargins left="0.7" right="0.7" top="0.75" bottom="0.75" header="0.3" footer="0.3"/>
  <drawing r:id="rId1"/>
  <tableParts count="1">
    <tablePart r:id="rId2"/>
  </tableParts>
</worksheet>
</file>

<file path=xl/worksheets/sheet40.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234</v>
      </c>
    </row>
    <row r="2" spans="1:3">
      <c r="A2" s="7" t="s">
        <v>102</v>
      </c>
    </row>
    <row r="4" spans="1:3">
      <c r="A4" s="8" t="s">
        <v>104</v>
      </c>
      <c r="B4" s="8" t="s">
        <v>235</v>
      </c>
      <c r="C4" s="8" t="s">
        <v>236</v>
      </c>
    </row>
    <row r="5" spans="1:3">
      <c r="A5" s="9" t="s">
        <v>100</v>
      </c>
      <c r="B5" s="13">
        <v>0.008965468936050991</v>
      </c>
      <c r="C5" s="13">
        <v>0.003782307207396512</v>
      </c>
    </row>
    <row r="6" spans="1:3">
      <c r="A6" s="9" t="s">
        <v>101</v>
      </c>
      <c r="B6" s="13">
        <v>0.03458431504543925</v>
      </c>
      <c r="C6" s="13">
        <v>0.02709525412319085</v>
      </c>
    </row>
  </sheetData>
  <pageMargins left="0.7" right="0.7" top="0.75" bottom="0.75" header="0.3" footer="0.3"/>
  <drawing r:id="rId1"/>
  <tableParts count="1">
    <tablePart r:id="rId2"/>
  </tableParts>
</worksheet>
</file>

<file path=xl/worksheets/sheet41.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237</v>
      </c>
    </row>
    <row r="2" spans="1:4">
      <c r="A2" s="7" t="s">
        <v>102</v>
      </c>
    </row>
    <row r="4" spans="1:4">
      <c r="A4" s="8" t="s">
        <v>21</v>
      </c>
      <c r="B4" s="8" t="s">
        <v>238</v>
      </c>
      <c r="C4" s="8" t="s">
        <v>239</v>
      </c>
      <c r="D4" s="8" t="s">
        <v>240</v>
      </c>
    </row>
    <row r="5" spans="1:4">
      <c r="A5" s="9" t="s">
        <v>22</v>
      </c>
      <c r="B5" s="10">
        <v>25246</v>
      </c>
      <c r="C5" s="10">
        <v>539</v>
      </c>
      <c r="D5" s="10">
        <v>376</v>
      </c>
    </row>
    <row r="6" spans="1:4">
      <c r="A6" s="9" t="s">
        <v>23</v>
      </c>
      <c r="B6" s="10">
        <v>587993</v>
      </c>
      <c r="C6" s="10">
        <v>33592</v>
      </c>
      <c r="D6" s="10">
        <v>18630</v>
      </c>
    </row>
    <row r="7" spans="1:4">
      <c r="A7" s="9" t="s">
        <v>24</v>
      </c>
      <c r="B7" s="10">
        <v>2543056</v>
      </c>
      <c r="C7" s="10">
        <v>115696</v>
      </c>
      <c r="D7" s="10">
        <v>72682</v>
      </c>
    </row>
  </sheetData>
  <pageMargins left="0.7" right="0.7" top="0.75" bottom="0.75" header="0.3" footer="0.3"/>
  <drawing r:id="rId1"/>
  <tableParts count="1">
    <tablePart r:id="rId2"/>
  </tableParts>
</worksheet>
</file>

<file path=xl/worksheets/sheet42.xml><?xml version="1.0" encoding="utf-8"?>
<worksheet xmlns="http://schemas.openxmlformats.org/spreadsheetml/2006/main" xmlns:r="http://schemas.openxmlformats.org/officeDocument/2006/relationships">
  <dimension ref="A1:H5"/>
  <sheetViews>
    <sheetView workbookViewId="0"/>
  </sheetViews>
  <sheetFormatPr defaultRowHeight="15"/>
  <cols>
    <col min="1" max="1" width="32.7109375" customWidth="1"/>
    <col min="2" max="8" width="11.7109375" customWidth="1"/>
  </cols>
  <sheetData>
    <row r="1" spans="1:8">
      <c r="A1" s="6" t="s">
        <v>241</v>
      </c>
    </row>
    <row r="2" spans="1:8">
      <c r="A2" s="7" t="s">
        <v>102</v>
      </c>
    </row>
    <row r="4" spans="1:8">
      <c r="A4" s="8" t="s">
        <v>104</v>
      </c>
      <c r="B4" s="8" t="s">
        <v>125</v>
      </c>
      <c r="C4" s="8" t="s">
        <v>126</v>
      </c>
      <c r="D4" s="8" t="s">
        <v>127</v>
      </c>
      <c r="E4" s="8" t="s">
        <v>16</v>
      </c>
      <c r="F4" s="8" t="s">
        <v>128</v>
      </c>
      <c r="G4" s="8" t="s">
        <v>129</v>
      </c>
      <c r="H4" s="8" t="s">
        <v>14</v>
      </c>
    </row>
    <row r="5" spans="1:8">
      <c r="A5" s="9" t="s">
        <v>242</v>
      </c>
      <c r="B5" s="13">
        <v>0</v>
      </c>
      <c r="C5" s="13">
        <v>0.05584572117316191</v>
      </c>
      <c r="D5" s="13">
        <v>0.103448275862069</v>
      </c>
      <c r="E5" s="13">
        <v>0.04251700680272109</v>
      </c>
      <c r="F5" s="13">
        <v>0</v>
      </c>
      <c r="G5" s="13">
        <v>0.02585907670947588</v>
      </c>
      <c r="H5" s="13">
        <v>0.02428134556574923</v>
      </c>
    </row>
  </sheetData>
  <pageMargins left="0.7" right="0.7" top="0.75" bottom="0.75" header="0.3" footer="0.3"/>
  <drawing r:id="rId1"/>
  <tableParts count="1">
    <tablePart r:id="rId2"/>
  </tableParts>
</worksheet>
</file>

<file path=xl/worksheets/sheet43.xml><?xml version="1.0" encoding="utf-8"?>
<worksheet xmlns="http://schemas.openxmlformats.org/spreadsheetml/2006/main" xmlns:r="http://schemas.openxmlformats.org/officeDocument/2006/relationships">
  <dimension ref="A1:C9"/>
  <sheetViews>
    <sheetView workbookViewId="0"/>
  </sheetViews>
  <sheetFormatPr defaultRowHeight="15"/>
  <cols>
    <col min="1" max="1" width="24.7109375" customWidth="1"/>
    <col min="2" max="3" width="11.7109375" customWidth="1"/>
  </cols>
  <sheetData>
    <row r="1" spans="1:3">
      <c r="A1" s="6" t="s">
        <v>243</v>
      </c>
    </row>
    <row r="2" spans="1:3">
      <c r="A2" s="7" t="s">
        <v>102</v>
      </c>
    </row>
    <row r="4" spans="1:3">
      <c r="A4" s="8" t="s">
        <v>221</v>
      </c>
      <c r="B4" s="8" t="s">
        <v>235</v>
      </c>
      <c r="C4" s="8" t="s">
        <v>236</v>
      </c>
    </row>
    <row r="5" spans="1:3">
      <c r="A5" s="9" t="s">
        <v>131</v>
      </c>
      <c r="B5" s="13">
        <v>0.03206155819172812</v>
      </c>
      <c r="C5" s="13">
        <v>0</v>
      </c>
    </row>
    <row r="6" spans="1:3">
      <c r="A6" s="9" t="s">
        <v>132</v>
      </c>
      <c r="B6" s="13">
        <v>0.07894736842105263</v>
      </c>
      <c r="C6" s="13">
        <v>0.04066985645933014</v>
      </c>
    </row>
    <row r="7" spans="1:3">
      <c r="A7" s="9" t="s">
        <v>133</v>
      </c>
      <c r="B7" s="13">
        <v>0.002403846153846154</v>
      </c>
      <c r="C7" s="13">
        <v>0.02103365384615385</v>
      </c>
    </row>
    <row r="8" spans="1:3">
      <c r="A8" s="9" t="s">
        <v>134</v>
      </c>
      <c r="B8" s="13">
        <v>0.02950643776824034</v>
      </c>
      <c r="C8" s="13">
        <v>0.01555793991416309</v>
      </c>
    </row>
    <row r="9" spans="1:3">
      <c r="A9" s="9" t="s">
        <v>135</v>
      </c>
      <c r="B9" s="13">
        <v>0.01142857142857143</v>
      </c>
      <c r="C9" s="13">
        <v>0.005428571428571428</v>
      </c>
    </row>
  </sheetData>
  <pageMargins left="0.7" right="0.7" top="0.75" bottom="0.75" header="0.3" footer="0.3"/>
  <drawing r:id="rId1"/>
  <tableParts count="1">
    <tablePart r:id="rId2"/>
  </tableParts>
</worksheet>
</file>

<file path=xl/worksheets/sheet44.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244</v>
      </c>
    </row>
    <row r="2" spans="1:4">
      <c r="A2" s="7" t="s">
        <v>102</v>
      </c>
    </row>
    <row r="4" spans="1:4">
      <c r="A4" s="8" t="s">
        <v>221</v>
      </c>
      <c r="B4" s="8" t="s">
        <v>245</v>
      </c>
      <c r="C4" s="8" t="s">
        <v>246</v>
      </c>
      <c r="D4" s="8" t="s">
        <v>247</v>
      </c>
    </row>
    <row r="5" spans="1:4">
      <c r="A5" s="9" t="s">
        <v>131</v>
      </c>
      <c r="B5" s="10">
        <v>529</v>
      </c>
      <c r="C5" s="10">
        <v>630</v>
      </c>
      <c r="D5" s="10">
        <v>1494</v>
      </c>
    </row>
    <row r="6" spans="1:4">
      <c r="A6" s="9" t="s">
        <v>132</v>
      </c>
      <c r="B6" s="10">
        <v>765</v>
      </c>
      <c r="C6" s="10">
        <v>399</v>
      </c>
      <c r="D6" s="10">
        <v>920</v>
      </c>
    </row>
    <row r="7" spans="1:4">
      <c r="A7" s="9" t="s">
        <v>133</v>
      </c>
      <c r="B7" s="10">
        <v>740</v>
      </c>
      <c r="C7" s="10">
        <v>490</v>
      </c>
      <c r="D7" s="10">
        <v>440</v>
      </c>
    </row>
    <row r="8" spans="1:4">
      <c r="A8" s="9" t="s">
        <v>134</v>
      </c>
      <c r="B8" s="10">
        <v>889</v>
      </c>
      <c r="C8" s="10">
        <v>655</v>
      </c>
      <c r="D8" s="10">
        <v>310</v>
      </c>
    </row>
    <row r="9" spans="1:4">
      <c r="A9" s="9" t="s">
        <v>135</v>
      </c>
      <c r="B9" s="10">
        <v>14845</v>
      </c>
      <c r="C9" s="10">
        <v>2219</v>
      </c>
      <c r="D9" s="10">
        <v>460</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45.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 min="3" max="16" width="9.140625"/>
    <col min="4" max="16" width="9.140625"/>
  </cols>
  <sheetData>
    <row r="1" spans="1:5">
      <c r="A1" s="6" t="s">
        <v>248</v>
      </c>
    </row>
    <row r="2" spans="1:5">
      <c r="A2" s="7" t="s">
        <v>102</v>
      </c>
    </row>
    <row r="4" spans="1:5">
      <c r="A4" s="8" t="s">
        <v>104</v>
      </c>
      <c r="B4" s="8" t="s">
        <v>245</v>
      </c>
      <c r="C4" s="8" t="s">
        <v>246</v>
      </c>
      <c r="D4" s="8" t="s">
        <v>247</v>
      </c>
      <c r="E4" s="8" t="s">
        <v>249</v>
      </c>
    </row>
    <row r="5" spans="1:5">
      <c r="A5" s="9" t="s">
        <v>100</v>
      </c>
      <c r="B5" s="10">
        <v>10778</v>
      </c>
      <c r="C5" s="10">
        <v>1957</v>
      </c>
      <c r="D5" s="10">
        <v>1501</v>
      </c>
      <c r="E5" s="10">
        <v>41</v>
      </c>
    </row>
    <row r="6" spans="1:5">
      <c r="A6" s="9" t="s">
        <v>101</v>
      </c>
      <c r="B6" s="10">
        <v>6586</v>
      </c>
      <c r="C6" s="10">
        <v>2204</v>
      </c>
      <c r="D6" s="10">
        <v>2292</v>
      </c>
      <c r="E6" s="10">
        <v>802</v>
      </c>
    </row>
    <row r="7" spans="1:5">
      <c r="A7" s="9" t="s">
        <v>1</v>
      </c>
      <c r="B7" s="10">
        <f>SUBTOTAL(109,[0%-30% of Income Used for Housing])</f>
        <v>0</v>
      </c>
      <c r="C7" s="10">
        <f>SUBTOTAL(109,[30%-50% of Income Used for Housing])</f>
        <v>0</v>
      </c>
      <c r="D7" s="10">
        <f>SUBTOTAL(109,[50%+ of Income Used for Housing])</f>
        <v>0</v>
      </c>
      <c r="E7" s="10">
        <f>SUBTOTAL(109,[Not Computed])</f>
        <v>0</v>
      </c>
    </row>
  </sheetData>
  <pageMargins left="0.7" right="0.7" top="0.75" bottom="0.75" header="0.3" footer="0.3"/>
  <drawing r:id="rId1"/>
  <tableParts count="1">
    <tablePart r:id="rId2"/>
  </tableParts>
</worksheet>
</file>

<file path=xl/worksheets/sheet4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250</v>
      </c>
    </row>
    <row r="2" spans="1:5">
      <c r="A2" s="7" t="s">
        <v>102</v>
      </c>
    </row>
    <row r="4" spans="1:5">
      <c r="A4" s="8" t="s">
        <v>21</v>
      </c>
      <c r="B4" s="8" t="s">
        <v>245</v>
      </c>
      <c r="C4" s="8" t="s">
        <v>246</v>
      </c>
      <c r="D4" s="8" t="s">
        <v>247</v>
      </c>
      <c r="E4" s="8" t="s">
        <v>249</v>
      </c>
    </row>
    <row r="5" spans="1:5">
      <c r="A5" s="9" t="s">
        <v>22</v>
      </c>
      <c r="B5" s="10">
        <v>17364</v>
      </c>
      <c r="C5" s="10">
        <v>4161</v>
      </c>
      <c r="D5" s="10">
        <v>3793</v>
      </c>
      <c r="E5" s="10">
        <v>843</v>
      </c>
    </row>
    <row r="6" spans="1:5">
      <c r="A6" s="9" t="s">
        <v>23</v>
      </c>
      <c r="B6" s="10">
        <v>402231</v>
      </c>
      <c r="C6" s="10">
        <v>123961</v>
      </c>
      <c r="D6" s="10">
        <v>101205</v>
      </c>
      <c r="E6" s="10">
        <v>12818</v>
      </c>
    </row>
    <row r="7" spans="1:5">
      <c r="A7" s="9" t="s">
        <v>24</v>
      </c>
      <c r="B7" s="10">
        <v>1684831</v>
      </c>
      <c r="C7" s="10">
        <v>539135</v>
      </c>
      <c r="D7" s="10">
        <v>447802</v>
      </c>
      <c r="E7" s="10">
        <v>59666</v>
      </c>
    </row>
  </sheetData>
  <pageMargins left="0.7" right="0.7" top="0.75" bottom="0.75" header="0.3" footer="0.3"/>
  <drawing r:id="rId1"/>
  <tableParts count="1">
    <tablePart r:id="rId2"/>
  </tableParts>
</worksheet>
</file>

<file path=xl/worksheets/sheet47.xml><?xml version="1.0" encoding="utf-8"?>
<worksheet xmlns="http://schemas.openxmlformats.org/spreadsheetml/2006/main" xmlns:r="http://schemas.openxmlformats.org/officeDocument/2006/relationships">
  <dimension ref="A1:E11"/>
  <sheetViews>
    <sheetView workbookViewId="0"/>
  </sheetViews>
  <sheetFormatPr defaultRowHeight="15"/>
  <cols>
    <col min="1" max="1" width="46.7109375" customWidth="1"/>
    <col min="2" max="5" width="11.7109375" customWidth="1"/>
    <col min="3" max="16" width="9.140625"/>
    <col min="4" max="16" width="9.140625"/>
  </cols>
  <sheetData>
    <row r="1" spans="1:5">
      <c r="A1" s="6" t="s">
        <v>251</v>
      </c>
    </row>
    <row r="2" spans="1:5">
      <c r="A2" s="7" t="s">
        <v>102</v>
      </c>
    </row>
    <row r="4" spans="1:5">
      <c r="A4" s="8" t="s">
        <v>124</v>
      </c>
      <c r="B4" s="8" t="s">
        <v>245</v>
      </c>
      <c r="C4" s="8" t="s">
        <v>246</v>
      </c>
      <c r="D4" s="8" t="s">
        <v>247</v>
      </c>
      <c r="E4" s="8" t="s">
        <v>252</v>
      </c>
    </row>
    <row r="5" spans="1:5">
      <c r="A5" s="9" t="s">
        <v>11</v>
      </c>
      <c r="B5" s="10">
        <v>0</v>
      </c>
      <c r="C5" s="10">
        <v>30</v>
      </c>
      <c r="D5" s="10">
        <v>15</v>
      </c>
      <c r="E5" s="10">
        <v>0</v>
      </c>
    </row>
    <row r="6" spans="1:5">
      <c r="A6" s="9" t="s">
        <v>12</v>
      </c>
      <c r="B6" s="10">
        <v>4790</v>
      </c>
      <c r="C6" s="10">
        <v>1170</v>
      </c>
      <c r="D6" s="10">
        <v>915</v>
      </c>
      <c r="E6" s="10">
        <v>240</v>
      </c>
    </row>
    <row r="7" spans="1:5">
      <c r="A7" s="9" t="s">
        <v>13</v>
      </c>
      <c r="B7" s="10">
        <v>185</v>
      </c>
      <c r="C7" s="10">
        <v>75</v>
      </c>
      <c r="D7" s="10">
        <v>90</v>
      </c>
      <c r="E7" s="10">
        <v>0</v>
      </c>
    </row>
    <row r="8" spans="1:5">
      <c r="A8" s="9" t="s">
        <v>14</v>
      </c>
      <c r="B8" s="10">
        <v>11480</v>
      </c>
      <c r="C8" s="10">
        <v>2740</v>
      </c>
      <c r="D8" s="10">
        <v>2245</v>
      </c>
      <c r="E8" s="10">
        <v>170</v>
      </c>
    </row>
    <row r="9" spans="1:5">
      <c r="A9" s="9" t="s">
        <v>15</v>
      </c>
      <c r="B9" s="10">
        <v>455</v>
      </c>
      <c r="C9" s="10">
        <v>125</v>
      </c>
      <c r="D9" s="10">
        <v>100</v>
      </c>
      <c r="E9" s="10">
        <v>25</v>
      </c>
    </row>
    <row r="10" spans="1:5">
      <c r="A10" s="9" t="s">
        <v>16</v>
      </c>
      <c r="B10" s="10">
        <v>840</v>
      </c>
      <c r="C10" s="10">
        <v>250</v>
      </c>
      <c r="D10" s="10">
        <v>245</v>
      </c>
      <c r="E10" s="10">
        <v>40</v>
      </c>
    </row>
    <row r="11" spans="1:5">
      <c r="A11" s="9" t="s">
        <v>1</v>
      </c>
      <c r="B11" s="10">
        <f>SUBTOTAL(109,[0%-30% of Income Used for Housing])</f>
        <v>0</v>
      </c>
      <c r="C11" s="10">
        <f>SUBTOTAL(109,[30%-50% of Income Used for Housing])</f>
        <v>0</v>
      </c>
      <c r="D11" s="10">
        <f>SUBTOTAL(109,[50%+ of Income Used for Housing])</f>
        <v>0</v>
      </c>
      <c r="E11" s="10">
        <f>SUBTOTAL(109,[Cost Burden Not computed])</f>
        <v>0</v>
      </c>
    </row>
  </sheetData>
  <pageMargins left="0.7" right="0.7" top="0.75" bottom="0.75" header="0.3" footer="0.3"/>
  <drawing r:id="rId1"/>
  <tableParts count="1">
    <tablePart r:id="rId2"/>
  </tableParts>
</worksheet>
</file>

<file path=xl/worksheets/sheet48.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 min="3" max="16" width="9.140625"/>
  </cols>
  <sheetData>
    <row r="1" spans="1:4">
      <c r="A1" s="6" t="s">
        <v>253</v>
      </c>
    </row>
    <row r="2" spans="1:4">
      <c r="A2" s="7" t="s">
        <v>102</v>
      </c>
    </row>
    <row r="4" spans="1:4">
      <c r="A4" s="8" t="s">
        <v>254</v>
      </c>
      <c r="B4" s="8" t="s">
        <v>245</v>
      </c>
      <c r="C4" s="8" t="s">
        <v>246</v>
      </c>
      <c r="D4" s="8" t="s">
        <v>247</v>
      </c>
    </row>
    <row r="5" spans="1:4">
      <c r="A5" s="9" t="s">
        <v>255</v>
      </c>
      <c r="B5" s="10">
        <v>16449</v>
      </c>
      <c r="C5" s="10">
        <v>4179</v>
      </c>
      <c r="D5" s="10">
        <v>3480</v>
      </c>
    </row>
    <row r="6" spans="1:4">
      <c r="A6" s="9" t="s">
        <v>256</v>
      </c>
      <c r="B6" s="10">
        <v>1319</v>
      </c>
      <c r="C6" s="10">
        <v>214</v>
      </c>
      <c r="D6" s="10">
        <v>144</v>
      </c>
    </row>
    <row r="7" spans="1:4">
      <c r="A7" s="9" t="s">
        <v>1</v>
      </c>
      <c r="B7" s="10">
        <f>SUBTOTAL(109,[0%-30% of Income Used for Housing])</f>
        <v>0</v>
      </c>
      <c r="C7" s="10">
        <f>SUBTOTAL(109,[30%-50% of Income Used for Housing])</f>
        <v>0</v>
      </c>
      <c r="D7" s="10">
        <f>SUBTOTAL(109,[50%+ of Income Used for Housing])</f>
        <v>0</v>
      </c>
    </row>
  </sheetData>
  <pageMargins left="0.7" right="0.7" top="0.75" bottom="0.75" header="0.3" footer="0.3"/>
  <drawing r:id="rId1"/>
  <tableParts count="1">
    <tablePart r:id="rId2"/>
  </tableParts>
</worksheet>
</file>

<file path=xl/worksheets/sheet4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257</v>
      </c>
    </row>
    <row r="2" spans="1:5">
      <c r="A2" s="7" t="s">
        <v>262</v>
      </c>
    </row>
    <row r="4" spans="1:5">
      <c r="A4" s="8" t="s">
        <v>21</v>
      </c>
      <c r="B4" s="8" t="s">
        <v>258</v>
      </c>
      <c r="C4" s="8" t="s">
        <v>259</v>
      </c>
      <c r="D4" s="8" t="s">
        <v>260</v>
      </c>
      <c r="E4" s="8" t="s">
        <v>261</v>
      </c>
    </row>
    <row r="5" spans="1:5">
      <c r="A5" s="9" t="s">
        <v>22</v>
      </c>
      <c r="B5" s="10">
        <v>0</v>
      </c>
      <c r="C5" s="10">
        <v>0</v>
      </c>
      <c r="D5" s="10">
        <v>0</v>
      </c>
      <c r="E5" s="10">
        <v>0</v>
      </c>
    </row>
    <row r="6" spans="1:5">
      <c r="A6" s="9" t="s">
        <v>23</v>
      </c>
      <c r="B6" s="10">
        <v>978</v>
      </c>
      <c r="C6" s="10">
        <v>732</v>
      </c>
      <c r="D6" s="10">
        <v>645</v>
      </c>
      <c r="E6" s="10">
        <v>492</v>
      </c>
    </row>
    <row r="7" spans="1:5">
      <c r="A7" s="9" t="s">
        <v>24</v>
      </c>
      <c r="B7" s="10">
        <v>4630</v>
      </c>
      <c r="C7" s="10">
        <v>4607</v>
      </c>
      <c r="D7" s="10">
        <v>4075</v>
      </c>
      <c r="E7" s="10">
        <v>3976</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20</v>
      </c>
    </row>
    <row r="2" spans="1:7">
      <c r="A2" s="7" t="s">
        <v>9</v>
      </c>
    </row>
    <row r="4" spans="1:7">
      <c r="A4" s="8" t="s">
        <v>21</v>
      </c>
      <c r="B4" s="8" t="s">
        <v>11</v>
      </c>
      <c r="C4" s="8" t="s">
        <v>12</v>
      </c>
      <c r="D4" s="8" t="s">
        <v>13</v>
      </c>
      <c r="E4" s="8" t="s">
        <v>14</v>
      </c>
      <c r="F4" s="8" t="s">
        <v>15</v>
      </c>
      <c r="G4" s="8" t="s">
        <v>16</v>
      </c>
    </row>
    <row r="5" spans="1:7">
      <c r="A5" s="9" t="s">
        <v>22</v>
      </c>
      <c r="B5" s="10">
        <v>134</v>
      </c>
      <c r="C5" s="10">
        <v>21619</v>
      </c>
      <c r="D5" s="10">
        <v>1171</v>
      </c>
      <c r="E5" s="10">
        <v>36579</v>
      </c>
      <c r="F5" s="10">
        <v>3375</v>
      </c>
      <c r="G5" s="10">
        <v>3695</v>
      </c>
    </row>
    <row r="6" spans="1:7">
      <c r="A6" s="9" t="s">
        <v>23</v>
      </c>
      <c r="B6" s="10">
        <v>3366</v>
      </c>
      <c r="C6" s="10">
        <v>705519</v>
      </c>
      <c r="D6" s="10">
        <v>45259</v>
      </c>
      <c r="E6" s="10">
        <v>607903</v>
      </c>
      <c r="F6" s="10">
        <v>74445</v>
      </c>
      <c r="G6" s="10">
        <v>490978</v>
      </c>
    </row>
    <row r="7" spans="1:7">
      <c r="A7" s="9" t="s">
        <v>24</v>
      </c>
      <c r="B7" s="10">
        <v>18088</v>
      </c>
      <c r="C7" s="10">
        <v>2055319</v>
      </c>
      <c r="D7" s="10">
        <v>448177</v>
      </c>
      <c r="E7" s="10">
        <v>3026740</v>
      </c>
      <c r="F7" s="10">
        <v>347336</v>
      </c>
      <c r="G7" s="10">
        <v>1814366</v>
      </c>
    </row>
  </sheetData>
  <pageMargins left="0.7" right="0.7" top="0.75" bottom="0.75" header="0.3" footer="0.3"/>
  <drawing r:id="rId1"/>
  <tableParts count="1">
    <tablePart r:id="rId2"/>
  </tableParts>
</worksheet>
</file>

<file path=xl/worksheets/sheet50.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263</v>
      </c>
    </row>
    <row r="2" spans="1:5">
      <c r="A2" s="7" t="s">
        <v>271</v>
      </c>
    </row>
    <row r="4" spans="1:5">
      <c r="A4" s="8" t="s">
        <v>264</v>
      </c>
      <c r="B4" s="8" t="s">
        <v>265</v>
      </c>
      <c r="C4" s="8" t="s">
        <v>266</v>
      </c>
      <c r="D4" s="8" t="s">
        <v>267</v>
      </c>
      <c r="E4" s="8" t="s">
        <v>268</v>
      </c>
    </row>
    <row r="5" spans="1:5">
      <c r="A5" s="9" t="s">
        <v>269</v>
      </c>
      <c r="B5" s="10">
        <v>1696</v>
      </c>
      <c r="C5" s="10">
        <v>2842</v>
      </c>
      <c r="D5" s="10">
        <v>2243</v>
      </c>
      <c r="E5" s="10">
        <v>2418</v>
      </c>
    </row>
    <row r="6" spans="1:5">
      <c r="A6" s="9" t="s">
        <v>270</v>
      </c>
      <c r="B6" s="10">
        <v>3760</v>
      </c>
      <c r="C6" s="10">
        <v>2747</v>
      </c>
      <c r="D6" s="10">
        <v>1994</v>
      </c>
      <c r="E6" s="10">
        <v>1757</v>
      </c>
    </row>
    <row r="7" spans="1:5">
      <c r="A7" s="9" t="s">
        <v>1</v>
      </c>
      <c r="B7" s="10">
        <f>SUBTOTAL(109,[2002])</f>
        <v>0</v>
      </c>
      <c r="C7" s="10">
        <f>SUBTOTAL(109,[2007])</f>
        <v>0</v>
      </c>
      <c r="D7" s="10">
        <f>SUBTOTAL(109,[2012])</f>
        <v>0</v>
      </c>
      <c r="E7" s="10">
        <f>SUBTOTAL(109,[2017])</f>
        <v>0</v>
      </c>
    </row>
  </sheetData>
  <pageMargins left="0.7" right="0.7" top="0.75" bottom="0.75" header="0.3" footer="0.3"/>
  <drawing r:id="rId1"/>
  <tableParts count="1">
    <tablePart r:id="rId2"/>
  </tableParts>
</worksheet>
</file>

<file path=xl/worksheets/sheet51.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7.7109375" customWidth="1"/>
    <col min="2" max="3" width="11.7109375" customWidth="1"/>
  </cols>
  <sheetData>
    <row r="1" spans="1:3">
      <c r="A1" s="6" t="s">
        <v>272</v>
      </c>
    </row>
    <row r="2" spans="1:3">
      <c r="A2" s="7" t="s">
        <v>102</v>
      </c>
    </row>
    <row r="4" spans="1:3">
      <c r="A4" s="8" t="s">
        <v>80</v>
      </c>
      <c r="B4" s="8" t="s">
        <v>100</v>
      </c>
      <c r="C4" s="8" t="s">
        <v>101</v>
      </c>
    </row>
    <row r="5" spans="1:3">
      <c r="A5" s="9" t="s">
        <v>273</v>
      </c>
      <c r="B5" s="10">
        <v>2817</v>
      </c>
      <c r="C5" s="10">
        <v>4038</v>
      </c>
    </row>
    <row r="6" spans="1:3">
      <c r="A6" s="9" t="s">
        <v>274</v>
      </c>
      <c r="B6" s="10">
        <v>5125</v>
      </c>
      <c r="C6" s="10">
        <v>3624</v>
      </c>
    </row>
    <row r="7" spans="1:3">
      <c r="A7" s="9" t="s">
        <v>275</v>
      </c>
      <c r="B7" s="10">
        <v>2835</v>
      </c>
      <c r="C7" s="10">
        <v>2024</v>
      </c>
    </row>
    <row r="8" spans="1:3">
      <c r="A8" s="9" t="s">
        <v>276</v>
      </c>
      <c r="B8" s="10">
        <v>2421</v>
      </c>
      <c r="C8" s="10">
        <v>1417</v>
      </c>
    </row>
    <row r="9" spans="1:3">
      <c r="A9" s="9" t="s">
        <v>277</v>
      </c>
      <c r="B9" s="10">
        <v>1079</v>
      </c>
      <c r="C9" s="10">
        <v>781</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2.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278</v>
      </c>
    </row>
    <row r="2" spans="1:5">
      <c r="A2" s="7" t="s">
        <v>149</v>
      </c>
    </row>
    <row r="4" spans="1:5">
      <c r="A4" s="8" t="s">
        <v>21</v>
      </c>
      <c r="B4" s="8" t="s">
        <v>279</v>
      </c>
      <c r="C4" s="8" t="s">
        <v>280</v>
      </c>
      <c r="D4" s="8" t="s">
        <v>281</v>
      </c>
      <c r="E4" s="8" t="s">
        <v>282</v>
      </c>
    </row>
    <row r="5" spans="1:5">
      <c r="A5" s="9" t="s">
        <v>22</v>
      </c>
      <c r="B5" s="10">
        <v>6855</v>
      </c>
      <c r="C5" s="10">
        <v>8749</v>
      </c>
      <c r="D5" s="10">
        <v>8697</v>
      </c>
      <c r="E5" s="10">
        <v>1860</v>
      </c>
    </row>
    <row r="6" spans="1:5">
      <c r="A6" s="9" t="s">
        <v>23</v>
      </c>
      <c r="B6" s="10">
        <v>130090</v>
      </c>
      <c r="C6" s="10">
        <v>196510</v>
      </c>
      <c r="D6" s="10">
        <v>234061</v>
      </c>
      <c r="E6" s="10">
        <v>79554</v>
      </c>
    </row>
    <row r="7" spans="1:5">
      <c r="A7" s="9" t="s">
        <v>24</v>
      </c>
      <c r="B7" s="10">
        <v>674587</v>
      </c>
      <c r="C7" s="10">
        <v>871002</v>
      </c>
      <c r="D7" s="10">
        <v>891588</v>
      </c>
      <c r="E7" s="10">
        <v>294257</v>
      </c>
    </row>
  </sheetData>
  <pageMargins left="0.7" right="0.7" top="0.75" bottom="0.75" header="0.3" footer="0.3"/>
  <drawing r:id="rId1"/>
  <tableParts count="1">
    <tablePart r:id="rId2"/>
  </tableParts>
</worksheet>
</file>

<file path=xl/worksheets/sheet53.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8.7109375" customWidth="1"/>
    <col min="2" max="6" width="11.7109375" customWidth="1"/>
    <col min="3" max="16" width="9.140625"/>
    <col min="4" max="16" width="9.140625"/>
    <col min="5" max="16" width="9.140625"/>
  </cols>
  <sheetData>
    <row r="1" spans="1:6">
      <c r="A1" s="6" t="s">
        <v>283</v>
      </c>
    </row>
    <row r="2" spans="1:6">
      <c r="A2" s="7" t="s">
        <v>102</v>
      </c>
    </row>
    <row r="4" spans="1:6">
      <c r="A4" s="8" t="s">
        <v>264</v>
      </c>
      <c r="B4" s="8" t="s">
        <v>131</v>
      </c>
      <c r="C4" s="8" t="s">
        <v>132</v>
      </c>
      <c r="D4" s="8" t="s">
        <v>133</v>
      </c>
      <c r="E4" s="8" t="s">
        <v>134</v>
      </c>
      <c r="F4" s="8" t="s">
        <v>135</v>
      </c>
    </row>
    <row r="5" spans="1:6">
      <c r="A5" s="9" t="s">
        <v>255</v>
      </c>
      <c r="B5" s="10">
        <v>2629</v>
      </c>
      <c r="C5" s="10">
        <v>1849</v>
      </c>
      <c r="D5" s="10">
        <v>1635</v>
      </c>
      <c r="E5" s="10">
        <v>1795</v>
      </c>
      <c r="F5" s="10">
        <v>16200</v>
      </c>
    </row>
    <row r="6" spans="1:6">
      <c r="A6" s="9" t="s">
        <v>284</v>
      </c>
      <c r="B6" s="10">
        <v>24</v>
      </c>
      <c r="C6" s="10">
        <v>235</v>
      </c>
      <c r="D6" s="10">
        <v>35</v>
      </c>
      <c r="E6" s="10">
        <v>59</v>
      </c>
      <c r="F6" s="10">
        <v>1324</v>
      </c>
    </row>
    <row r="7" spans="1:6">
      <c r="A7" s="9" t="s">
        <v>1</v>
      </c>
      <c r="B7" s="10">
        <f>SUBTOTAL(109,[0%-30% of AMI])</f>
        <v>0</v>
      </c>
      <c r="C7" s="10">
        <f>SUBTOTAL(109,[31%-50% of AMI])</f>
        <v>0</v>
      </c>
      <c r="D7" s="10">
        <f>SUBTOTAL(109,[51%-80% of AMI])</f>
        <v>0</v>
      </c>
      <c r="E7" s="10">
        <f>SUBTOTAL(109,[81%-100% of AMI])</f>
        <v>0</v>
      </c>
      <c r="F7" s="10">
        <f>SUBTOTAL(109,[Greater than 100% of AMI])</f>
        <v>0</v>
      </c>
    </row>
  </sheetData>
  <pageMargins left="0.7" right="0.7" top="0.75" bottom="0.75" header="0.3" footer="0.3"/>
  <drawing r:id="rId1"/>
  <tableParts count="1">
    <tablePart r:id="rId2"/>
  </tableParts>
</worksheet>
</file>

<file path=xl/worksheets/sheet5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2.7109375" customWidth="1"/>
    <col min="2" max="3" width="11.7109375" customWidth="1"/>
  </cols>
  <sheetData>
    <row r="1" spans="1:3">
      <c r="A1" s="6" t="s">
        <v>285</v>
      </c>
    </row>
    <row r="2" spans="1:3">
      <c r="A2" s="7" t="s">
        <v>102</v>
      </c>
    </row>
    <row r="4" spans="1:3">
      <c r="A4" s="8" t="s">
        <v>80</v>
      </c>
      <c r="B4" s="8" t="s">
        <v>100</v>
      </c>
      <c r="C4" s="8" t="s">
        <v>101</v>
      </c>
    </row>
    <row r="5" spans="1:3">
      <c r="A5" s="9" t="s">
        <v>286</v>
      </c>
      <c r="B5" s="10">
        <v>9511</v>
      </c>
      <c r="C5" s="10">
        <v>5016</v>
      </c>
    </row>
    <row r="6" spans="1:3">
      <c r="A6" s="9" t="s">
        <v>287</v>
      </c>
      <c r="B6" s="10">
        <v>2817</v>
      </c>
      <c r="C6" s="10">
        <v>4038</v>
      </c>
    </row>
    <row r="7" spans="1:3">
      <c r="A7" s="9" t="s">
        <v>144</v>
      </c>
      <c r="B7" s="10">
        <v>1011</v>
      </c>
      <c r="C7" s="10">
        <v>1006</v>
      </c>
    </row>
    <row r="8" spans="1:3">
      <c r="A8" s="9" t="s">
        <v>288</v>
      </c>
      <c r="B8" s="10">
        <v>406</v>
      </c>
      <c r="C8" s="10">
        <v>439</v>
      </c>
    </row>
    <row r="9" spans="1:3">
      <c r="A9" s="9" t="s">
        <v>147</v>
      </c>
      <c r="B9" s="10">
        <v>532</v>
      </c>
      <c r="C9" s="10">
        <v>1385</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5.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289</v>
      </c>
    </row>
    <row r="2" spans="1:3">
      <c r="A2" s="7" t="s">
        <v>294</v>
      </c>
    </row>
    <row r="4" spans="1:3">
      <c r="A4" s="8" t="s">
        <v>80</v>
      </c>
      <c r="B4" s="8" t="s">
        <v>290</v>
      </c>
      <c r="C4" s="8" t="s">
        <v>291</v>
      </c>
    </row>
    <row r="5" spans="1:3">
      <c r="A5" s="9" t="s">
        <v>292</v>
      </c>
      <c r="B5" s="10">
        <v>833</v>
      </c>
      <c r="C5" s="10">
        <v>277</v>
      </c>
    </row>
    <row r="6" spans="1:3">
      <c r="A6" s="9" t="s">
        <v>293</v>
      </c>
      <c r="B6" s="10">
        <v>811</v>
      </c>
      <c r="C6" s="10">
        <v>96</v>
      </c>
    </row>
  </sheetData>
  <pageMargins left="0.7" right="0.7" top="0.75" bottom="0.75" header="0.3" footer="0.3"/>
  <drawing r:id="rId1"/>
  <tableParts count="1">
    <tablePart r:id="rId2"/>
  </tableParts>
</worksheet>
</file>

<file path=xl/worksheets/sheet5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295</v>
      </c>
    </row>
    <row r="2" spans="1:3">
      <c r="A2" s="7" t="s">
        <v>296</v>
      </c>
    </row>
    <row r="4" spans="1:3">
      <c r="A4" s="8" t="s">
        <v>221</v>
      </c>
      <c r="B4" s="8" t="s">
        <v>100</v>
      </c>
      <c r="C4" s="8" t="s">
        <v>101</v>
      </c>
    </row>
    <row r="5" spans="1:3">
      <c r="A5" s="9" t="s">
        <v>131</v>
      </c>
      <c r="B5" s="10">
        <v>540</v>
      </c>
      <c r="C5" s="10">
        <v>1025</v>
      </c>
    </row>
    <row r="6" spans="1:3">
      <c r="A6" s="9" t="s">
        <v>132</v>
      </c>
      <c r="B6" s="10">
        <v>520</v>
      </c>
      <c r="C6" s="10">
        <v>389</v>
      </c>
    </row>
    <row r="7" spans="1:3">
      <c r="A7" s="9" t="s">
        <v>133</v>
      </c>
      <c r="B7" s="10">
        <v>470</v>
      </c>
      <c r="C7" s="10">
        <v>195</v>
      </c>
    </row>
    <row r="8" spans="1:3">
      <c r="A8" s="9" t="s">
        <v>134</v>
      </c>
      <c r="B8" s="10">
        <v>515</v>
      </c>
      <c r="C8" s="10">
        <v>155</v>
      </c>
    </row>
    <row r="9" spans="1:3">
      <c r="A9" s="9" t="s">
        <v>135</v>
      </c>
      <c r="B9" s="10">
        <v>3530</v>
      </c>
      <c r="C9" s="10">
        <v>900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7.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 min="3" max="16" width="9.140625"/>
    <col min="4" max="16" width="9.140625"/>
    <col min="5" max="16" width="9.140625"/>
  </cols>
  <sheetData>
    <row r="1" spans="1:6">
      <c r="A1" s="6" t="s">
        <v>297</v>
      </c>
    </row>
    <row r="2" spans="1:6">
      <c r="A2" s="7" t="s">
        <v>9</v>
      </c>
    </row>
    <row r="4" spans="1:6">
      <c r="A4" s="8" t="s">
        <v>298</v>
      </c>
      <c r="B4" s="8" t="s">
        <v>125</v>
      </c>
      <c r="C4" s="8" t="s">
        <v>126</v>
      </c>
      <c r="D4" s="8" t="s">
        <v>127</v>
      </c>
      <c r="E4" s="8" t="s">
        <v>128</v>
      </c>
      <c r="F4" s="8" t="s">
        <v>129</v>
      </c>
    </row>
    <row r="5" spans="1:6">
      <c r="A5" s="9" t="s">
        <v>299</v>
      </c>
      <c r="B5" s="10">
        <v>103</v>
      </c>
      <c r="C5" s="10">
        <v>5414</v>
      </c>
      <c r="D5" s="10">
        <v>208</v>
      </c>
      <c r="E5" s="10">
        <v>2061</v>
      </c>
      <c r="F5" s="10">
        <v>7487</v>
      </c>
    </row>
    <row r="6" spans="1:6">
      <c r="A6" s="9" t="s">
        <v>300</v>
      </c>
      <c r="B6" s="10">
        <v>130</v>
      </c>
      <c r="C6" s="10">
        <v>13398</v>
      </c>
      <c r="D6" s="10">
        <v>721</v>
      </c>
      <c r="E6" s="10">
        <v>1987</v>
      </c>
      <c r="F6" s="10">
        <v>22139</v>
      </c>
    </row>
    <row r="7" spans="1:6">
      <c r="A7" s="9" t="s">
        <v>301</v>
      </c>
      <c r="B7" s="10">
        <v>0</v>
      </c>
      <c r="C7" s="10">
        <v>2864</v>
      </c>
      <c r="D7" s="10">
        <v>251</v>
      </c>
      <c r="E7" s="10">
        <v>195</v>
      </c>
      <c r="F7" s="10">
        <v>9615</v>
      </c>
    </row>
  </sheetData>
  <pageMargins left="0.7" right="0.7" top="0.75" bottom="0.75" header="0.3" footer="0.3"/>
  <drawing r:id="rId1"/>
  <tableParts count="1">
    <tablePart r:id="rId2"/>
  </tableParts>
</worksheet>
</file>

<file path=xl/worksheets/sheet58.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302</v>
      </c>
    </row>
    <row r="2" spans="1:4">
      <c r="A2" s="7" t="s">
        <v>296</v>
      </c>
    </row>
    <row r="4" spans="1:4">
      <c r="A4" s="8" t="s">
        <v>221</v>
      </c>
      <c r="B4" s="8" t="s">
        <v>245</v>
      </c>
      <c r="C4" s="8" t="s">
        <v>246</v>
      </c>
      <c r="D4" s="8" t="s">
        <v>247</v>
      </c>
    </row>
    <row r="5" spans="1:4">
      <c r="A5" s="9" t="s">
        <v>131</v>
      </c>
      <c r="B5" s="10">
        <v>420</v>
      </c>
      <c r="C5" s="10">
        <v>500</v>
      </c>
      <c r="D5" s="10">
        <v>645</v>
      </c>
    </row>
    <row r="6" spans="1:4">
      <c r="A6" s="9" t="s">
        <v>132</v>
      </c>
      <c r="B6" s="10">
        <v>445</v>
      </c>
      <c r="C6" s="10">
        <v>164</v>
      </c>
      <c r="D6" s="10">
        <v>300</v>
      </c>
    </row>
    <row r="7" spans="1:4">
      <c r="A7" s="9" t="s">
        <v>133</v>
      </c>
      <c r="B7" s="10">
        <v>410</v>
      </c>
      <c r="C7" s="10">
        <v>100</v>
      </c>
      <c r="D7" s="10">
        <v>155</v>
      </c>
    </row>
    <row r="8" spans="1:4">
      <c r="A8" s="9" t="s">
        <v>134</v>
      </c>
      <c r="B8" s="10">
        <v>385</v>
      </c>
      <c r="C8" s="10">
        <v>155</v>
      </c>
      <c r="D8" s="10">
        <v>130</v>
      </c>
    </row>
    <row r="9" spans="1:4">
      <c r="A9" s="9" t="s">
        <v>135</v>
      </c>
      <c r="B9" s="10">
        <v>3750</v>
      </c>
      <c r="C9" s="10">
        <v>545</v>
      </c>
      <c r="D9" s="10">
        <v>135</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59.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303</v>
      </c>
    </row>
    <row r="2" spans="1:2">
      <c r="A2" s="7" t="s">
        <v>311</v>
      </c>
    </row>
    <row r="4" spans="1:2">
      <c r="A4" s="8" t="s">
        <v>304</v>
      </c>
      <c r="B4" s="8" t="s">
        <v>179</v>
      </c>
    </row>
    <row r="5" spans="1:2">
      <c r="A5" s="9" t="s">
        <v>305</v>
      </c>
      <c r="B5" s="13">
        <v>0.1654932301740812</v>
      </c>
    </row>
    <row r="6" spans="1:2">
      <c r="A6" s="9" t="s">
        <v>306</v>
      </c>
      <c r="B6" s="13">
        <v>0.122321083172147</v>
      </c>
    </row>
    <row r="7" spans="1:2">
      <c r="A7" s="9" t="s">
        <v>307</v>
      </c>
      <c r="B7" s="13">
        <v>0.1142746615087041</v>
      </c>
    </row>
    <row r="8" spans="1:2">
      <c r="A8" s="9" t="s">
        <v>308</v>
      </c>
      <c r="B8" s="13">
        <v>0.07179883945841392</v>
      </c>
    </row>
    <row r="9" spans="1:2">
      <c r="A9" s="9" t="s">
        <v>309</v>
      </c>
      <c r="B9" s="13">
        <v>0.05833655705996132</v>
      </c>
    </row>
    <row r="10" spans="1:2">
      <c r="A10" s="9" t="s">
        <v>310</v>
      </c>
      <c r="B10" s="13">
        <v>0.03914893617021276</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25</v>
      </c>
    </row>
    <row r="2" spans="1:4">
      <c r="A2" s="7" t="s">
        <v>9</v>
      </c>
    </row>
    <row r="4" spans="1:4">
      <c r="A4" s="8" t="s">
        <v>26</v>
      </c>
      <c r="B4" s="8" t="s">
        <v>17</v>
      </c>
      <c r="C4" s="8" t="s">
        <v>18</v>
      </c>
      <c r="D4" s="8" t="s">
        <v>19</v>
      </c>
    </row>
    <row r="5" spans="1:4">
      <c r="A5" s="9" t="s">
        <v>27</v>
      </c>
      <c r="B5" s="10">
        <v>2970</v>
      </c>
      <c r="C5" s="10">
        <v>3506</v>
      </c>
      <c r="D5" s="10">
        <v>3337</v>
      </c>
    </row>
    <row r="6" spans="1:4">
      <c r="A6" s="9" t="s">
        <v>28</v>
      </c>
      <c r="B6" s="10">
        <v>7284</v>
      </c>
      <c r="C6" s="10">
        <v>8790</v>
      </c>
      <c r="D6" s="10">
        <v>8804</v>
      </c>
    </row>
    <row r="7" spans="1:4">
      <c r="A7" s="9" t="s">
        <v>29</v>
      </c>
      <c r="B7" s="10">
        <v>5034</v>
      </c>
      <c r="C7" s="10">
        <v>5924</v>
      </c>
      <c r="D7" s="10">
        <v>7151</v>
      </c>
    </row>
    <row r="8" spans="1:4">
      <c r="A8" s="9" t="s">
        <v>30</v>
      </c>
      <c r="B8" s="10">
        <v>8524</v>
      </c>
      <c r="C8" s="10">
        <v>7632</v>
      </c>
      <c r="D8" s="10">
        <v>7732</v>
      </c>
    </row>
    <row r="9" spans="1:4">
      <c r="A9" s="9" t="s">
        <v>31</v>
      </c>
      <c r="B9" s="10">
        <v>10466</v>
      </c>
      <c r="C9" s="10">
        <v>9527</v>
      </c>
      <c r="D9" s="10">
        <v>9263</v>
      </c>
    </row>
    <row r="10" spans="1:4">
      <c r="A10" s="9" t="s">
        <v>32</v>
      </c>
      <c r="B10" s="10">
        <v>9361</v>
      </c>
      <c r="C10" s="10">
        <v>10394</v>
      </c>
      <c r="D10" s="10">
        <v>9371</v>
      </c>
    </row>
    <row r="11" spans="1:4">
      <c r="A11" s="9" t="s">
        <v>33</v>
      </c>
      <c r="B11" s="10">
        <v>5819</v>
      </c>
      <c r="C11" s="10">
        <v>7624</v>
      </c>
      <c r="D11" s="10">
        <v>7990</v>
      </c>
    </row>
    <row r="12" spans="1:4">
      <c r="A12" s="9" t="s">
        <v>34</v>
      </c>
      <c r="B12" s="10">
        <v>4172</v>
      </c>
      <c r="C12" s="10">
        <v>5107</v>
      </c>
      <c r="D12" s="10">
        <v>6282</v>
      </c>
    </row>
    <row r="13" spans="1:4">
      <c r="A13" s="9" t="s">
        <v>35</v>
      </c>
      <c r="B13" s="10">
        <v>3594</v>
      </c>
      <c r="C13" s="10">
        <v>3659</v>
      </c>
      <c r="D13" s="10">
        <v>4228</v>
      </c>
    </row>
    <row r="14" spans="1:4">
      <c r="A14" s="9" t="s">
        <v>36</v>
      </c>
      <c r="B14" s="10">
        <v>1374</v>
      </c>
      <c r="C14" s="10">
        <v>2240</v>
      </c>
      <c r="D14" s="10">
        <v>2415</v>
      </c>
    </row>
    <row r="15" spans="1:4">
      <c r="A15" s="9" t="s">
        <v>1</v>
      </c>
      <c r="B15" s="10">
        <f>SUBTOTAL(109,[2000])</f>
        <v>0</v>
      </c>
      <c r="C15" s="10">
        <f>SUBTOTAL(109,[2010])</f>
        <v>0</v>
      </c>
      <c r="D15" s="10">
        <f>SUBTOTAL(109,[2019])</f>
        <v>0</v>
      </c>
    </row>
  </sheetData>
  <pageMargins left="0.7" right="0.7" top="0.75" bottom="0.75" header="0.3" footer="0.3"/>
  <drawing r:id="rId1"/>
  <tableParts count="1">
    <tablePart r:id="rId2"/>
  </tableParts>
</worksheet>
</file>

<file path=xl/worksheets/sheet60.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312</v>
      </c>
    </row>
    <row r="2" spans="1:2">
      <c r="A2" s="7" t="s">
        <v>313</v>
      </c>
    </row>
    <row r="4" spans="1:2">
      <c r="A4" s="8" t="s">
        <v>304</v>
      </c>
      <c r="B4" s="8" t="s">
        <v>179</v>
      </c>
    </row>
    <row r="5" spans="1:2">
      <c r="A5" s="9" t="s">
        <v>305</v>
      </c>
      <c r="B5" s="13">
        <v>0.03749267721148213</v>
      </c>
    </row>
    <row r="6" spans="1:2">
      <c r="A6" s="9" t="s">
        <v>306</v>
      </c>
      <c r="B6" s="13">
        <v>0.02981689273429168</v>
      </c>
    </row>
    <row r="7" spans="1:2">
      <c r="A7" s="9" t="s">
        <v>307</v>
      </c>
      <c r="B7" s="13">
        <v>0.02766887476905052</v>
      </c>
    </row>
    <row r="8" spans="1:2">
      <c r="A8" s="9" t="s">
        <v>309</v>
      </c>
      <c r="B8" s="13">
        <v>0.02298229011761525</v>
      </c>
    </row>
    <row r="9" spans="1:2">
      <c r="A9" s="9" t="s">
        <v>308</v>
      </c>
      <c r="B9" s="13">
        <v>0.01649317290793565</v>
      </c>
    </row>
    <row r="10" spans="1:2">
      <c r="A10" s="9" t="s">
        <v>310</v>
      </c>
      <c r="B10" s="13">
        <v>0.01224220029140943</v>
      </c>
    </row>
  </sheetData>
  <pageMargins left="0.7" right="0.7" top="0.75" bottom="0.75" header="0.3" footer="0.3"/>
  <drawing r:id="rId1"/>
  <tableParts count="1">
    <tablePart r:id="rId2"/>
  </tableParts>
</worksheet>
</file>

<file path=xl/worksheets/sheet61.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314</v>
      </c>
    </row>
    <row r="2" spans="1:3">
      <c r="A2" s="7" t="s">
        <v>317</v>
      </c>
    </row>
    <row r="4" spans="1:3">
      <c r="A4" s="8" t="s">
        <v>21</v>
      </c>
      <c r="B4" s="8" t="s">
        <v>315</v>
      </c>
      <c r="C4" s="8" t="s">
        <v>316</v>
      </c>
    </row>
    <row r="5" spans="1:3">
      <c r="A5" s="9" t="s">
        <v>22</v>
      </c>
      <c r="B5" s="10">
        <v>61287</v>
      </c>
      <c r="C5" s="10">
        <v>4849</v>
      </c>
    </row>
    <row r="6" spans="1:3">
      <c r="A6" s="9" t="s">
        <v>23</v>
      </c>
      <c r="B6" s="10">
        <v>1763431</v>
      </c>
      <c r="C6" s="10">
        <v>154212</v>
      </c>
    </row>
    <row r="7" spans="1:3">
      <c r="A7" s="9" t="s">
        <v>24</v>
      </c>
      <c r="B7" s="10">
        <v>6919762</v>
      </c>
      <c r="C7" s="10">
        <v>735533</v>
      </c>
    </row>
  </sheetData>
  <pageMargins left="0.7" right="0.7" top="0.75" bottom="0.75" header="0.3" footer="0.3"/>
  <drawing r:id="rId1"/>
  <tableParts count="1">
    <tablePart r:id="rId2"/>
  </tableParts>
</worksheet>
</file>

<file path=xl/worksheets/sheet62.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318</v>
      </c>
    </row>
    <row r="2" spans="1:3">
      <c r="A2" s="7" t="s">
        <v>323</v>
      </c>
    </row>
    <row r="4" spans="1:3">
      <c r="A4" s="8" t="s">
        <v>26</v>
      </c>
      <c r="B4" s="8" t="s">
        <v>319</v>
      </c>
      <c r="C4" s="8" t="s">
        <v>320</v>
      </c>
    </row>
    <row r="5" spans="1:3">
      <c r="A5" s="9" t="s">
        <v>321</v>
      </c>
      <c r="B5" s="10">
        <v>28465</v>
      </c>
      <c r="C5" s="10">
        <v>942</v>
      </c>
    </row>
    <row r="6" spans="1:3">
      <c r="A6" s="9" t="s">
        <v>322</v>
      </c>
      <c r="B6" s="10">
        <v>594</v>
      </c>
      <c r="C6" s="10">
        <v>39</v>
      </c>
    </row>
    <row r="7" spans="1:3">
      <c r="A7" s="9" t="s">
        <v>1</v>
      </c>
      <c r="B7" s="10">
        <f>SUBTOTAL(109,[Employed])</f>
        <v>0</v>
      </c>
      <c r="C7" s="10">
        <f>SUBTOTAL(109,[Unemployed])</f>
        <v>0</v>
      </c>
    </row>
  </sheetData>
  <pageMargins left="0.7" right="0.7" top="0.75" bottom="0.75" header="0.3" footer="0.3"/>
  <drawing r:id="rId1"/>
  <tableParts count="1">
    <tablePart r:id="rId2"/>
  </tableParts>
</worksheet>
</file>

<file path=xl/worksheets/sheet63.xml><?xml version="1.0" encoding="utf-8"?>
<worksheet xmlns="http://schemas.openxmlformats.org/spreadsheetml/2006/main" xmlns:r="http://schemas.openxmlformats.org/officeDocument/2006/relationships">
  <dimension ref="A1:B7"/>
  <sheetViews>
    <sheetView workbookViewId="0"/>
  </sheetViews>
  <sheetFormatPr defaultRowHeight="15"/>
  <cols>
    <col min="1" max="1" width="22.28515625" customWidth="1"/>
  </cols>
  <sheetData>
    <row r="1" spans="1:2">
      <c r="A1" s="6" t="s">
        <v>324</v>
      </c>
    </row>
    <row r="2" spans="1:2">
      <c r="A2" s="7" t="s">
        <v>327</v>
      </c>
    </row>
    <row r="4" spans="1:2">
      <c r="A4" s="8" t="s">
        <v>26</v>
      </c>
      <c r="B4" s="8" t="s">
        <v>179</v>
      </c>
    </row>
    <row r="5" spans="1:2">
      <c r="A5" s="9" t="s">
        <v>325</v>
      </c>
      <c r="B5" s="10">
        <v>165</v>
      </c>
    </row>
    <row r="6" spans="1:2">
      <c r="A6" s="9" t="s">
        <v>326</v>
      </c>
      <c r="B6" s="10">
        <v>154</v>
      </c>
    </row>
    <row r="7" spans="1:2">
      <c r="A7" s="9" t="s">
        <v>1</v>
      </c>
      <c r="B7" s="10">
        <f>SUBTOTAL(109,[value])</f>
        <v>0</v>
      </c>
    </row>
  </sheetData>
  <pageMargins left="0.7" right="0.7" top="0.75" bottom="0.75" header="0.3" footer="0.3"/>
  <drawing r:id="rId1"/>
  <tableParts count="1">
    <tablePart r:id="rId2"/>
  </tableParts>
</worksheet>
</file>

<file path=xl/worksheets/sheet64.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32.7109375" customWidth="1"/>
  </cols>
  <sheetData>
    <row r="1" spans="1:2">
      <c r="A1" s="6" t="s">
        <v>328</v>
      </c>
    </row>
    <row r="2" spans="1:2">
      <c r="A2" s="7" t="s">
        <v>327</v>
      </c>
    </row>
    <row r="4" spans="1:2">
      <c r="A4" s="8" t="s">
        <v>329</v>
      </c>
      <c r="B4" s="8" t="s">
        <v>179</v>
      </c>
    </row>
    <row r="5" spans="1:2">
      <c r="A5" s="9" t="s">
        <v>330</v>
      </c>
      <c r="B5" s="10">
        <v>276</v>
      </c>
    </row>
    <row r="6" spans="1:2">
      <c r="A6" s="9" t="s">
        <v>331</v>
      </c>
      <c r="B6" s="10">
        <v>37</v>
      </c>
    </row>
    <row r="7" spans="1:2">
      <c r="A7" s="9" t="s">
        <v>53</v>
      </c>
      <c r="B7" s="10">
        <v>5</v>
      </c>
    </row>
    <row r="8" spans="1:2">
      <c r="A8" s="9" t="s">
        <v>332</v>
      </c>
      <c r="B8" s="10">
        <v>5</v>
      </c>
    </row>
    <row r="9" spans="1:2">
      <c r="A9" s="9" t="s">
        <v>333</v>
      </c>
      <c r="B9" s="10">
        <v>5</v>
      </c>
    </row>
    <row r="10" spans="1:2">
      <c r="A10" s="9" t="s">
        <v>334</v>
      </c>
      <c r="B10" s="10">
        <v>0</v>
      </c>
    </row>
    <row r="11" spans="1:2">
      <c r="A11" s="9" t="s">
        <v>1</v>
      </c>
      <c r="B11" s="10">
        <f>SUBTOTAL(109,[value])</f>
        <v>0</v>
      </c>
    </row>
  </sheetData>
  <pageMargins left="0.7" right="0.7" top="0.75" bottom="0.75" header="0.3" footer="0.3"/>
  <drawing r:id="rId1"/>
  <tableParts count="1">
    <tablePart r:id="rId2"/>
  </tableParts>
</worksheet>
</file>

<file path=xl/worksheets/sheet65.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s>
  <sheetData>
    <row r="1" spans="1:4">
      <c r="A1" s="6" t="s">
        <v>335</v>
      </c>
    </row>
    <row r="2" spans="1:4">
      <c r="A2" s="2" t="s">
        <v>23</v>
      </c>
    </row>
    <row r="4" spans="1:4">
      <c r="A4" s="8" t="s">
        <v>264</v>
      </c>
      <c r="B4" s="8" t="s">
        <v>336</v>
      </c>
      <c r="C4" s="8" t="s">
        <v>337</v>
      </c>
      <c r="D4" s="8" t="s">
        <v>338</v>
      </c>
    </row>
    <row r="5" spans="1:4">
      <c r="A5" s="9" t="s">
        <v>339</v>
      </c>
      <c r="B5" s="10">
        <v>7</v>
      </c>
      <c r="C5" s="10">
        <v>377</v>
      </c>
      <c r="D5" s="10">
        <v>696</v>
      </c>
    </row>
    <row r="6" spans="1:4">
      <c r="A6" s="9" t="s">
        <v>340</v>
      </c>
      <c r="B6" s="10">
        <v>3</v>
      </c>
      <c r="C6" s="10">
        <v>301</v>
      </c>
      <c r="D6" s="10">
        <v>400</v>
      </c>
    </row>
    <row r="7" spans="1:4">
      <c r="A7" s="9" t="s">
        <v>341</v>
      </c>
      <c r="B7" s="10">
        <v>266</v>
      </c>
      <c r="C7" s="10">
        <v>243</v>
      </c>
      <c r="D7" s="10">
        <v>7413</v>
      </c>
    </row>
  </sheetData>
  <pageMargins left="0.7" right="0.7" top="0.75" bottom="0.75" header="0.3" footer="0.3"/>
  <drawing r:id="rId1"/>
  <tableParts count="1">
    <tablePart r:id="rId2"/>
  </tableParts>
</worksheet>
</file>

<file path=xl/worksheets/sheet6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60.7109375" customWidth="1"/>
    <col min="2" max="3" width="11.7109375" customWidth="1"/>
  </cols>
  <sheetData>
    <row r="1" spans="1:3">
      <c r="A1" s="6" t="s">
        <v>343</v>
      </c>
    </row>
    <row r="2" spans="1:3">
      <c r="A2" s="7" t="s">
        <v>342</v>
      </c>
    </row>
    <row r="4" spans="1:3">
      <c r="A4" s="8" t="s">
        <v>124</v>
      </c>
      <c r="B4" s="8" t="s">
        <v>344</v>
      </c>
      <c r="C4" s="8" t="s">
        <v>345</v>
      </c>
    </row>
    <row r="5" spans="1:3">
      <c r="A5" s="9" t="s">
        <v>125</v>
      </c>
      <c r="B5" s="13">
        <v>0.08077477848753349</v>
      </c>
      <c r="C5" s="13">
        <v>0.005030947303978791</v>
      </c>
    </row>
    <row r="6" spans="1:3">
      <c r="A6" s="9" t="s">
        <v>126</v>
      </c>
      <c r="B6" s="13">
        <v>0.04966000412116216</v>
      </c>
      <c r="C6" s="13">
        <v>0.3684373816453693</v>
      </c>
    </row>
    <row r="7" spans="1:3">
      <c r="A7" s="9" t="s">
        <v>127</v>
      </c>
      <c r="B7" s="13">
        <v>0.1875128786317742</v>
      </c>
      <c r="C7" s="13">
        <v>0.02489896081391669</v>
      </c>
    </row>
    <row r="8" spans="1:3">
      <c r="A8" s="9" t="s">
        <v>129</v>
      </c>
      <c r="B8" s="13">
        <v>0.4385946837008036</v>
      </c>
      <c r="C8" s="13">
        <v>0.4446720312118995</v>
      </c>
    </row>
    <row r="9" spans="1:3">
      <c r="A9" s="9" t="s">
        <v>128</v>
      </c>
      <c r="B9" s="13">
        <v>0.2434576550587266</v>
      </c>
      <c r="C9" s="13">
        <v>0.1569606790248357</v>
      </c>
    </row>
    <row r="10" spans="1:3">
      <c r="A10" s="9" t="s">
        <v>1</v>
      </c>
      <c r="B10" s="13">
        <f>SUBTOTAL(109,[Share of Homeless Population])</f>
        <v>0</v>
      </c>
      <c r="C10" s="13">
        <f>SUBTOTAL(109,[Share of Overall Population])</f>
        <v>0</v>
      </c>
    </row>
  </sheetData>
  <pageMargins left="0.7" right="0.7" top="0.75" bottom="0.75" header="0.3" footer="0.3"/>
  <drawing r:id="rId1"/>
  <tableParts count="1">
    <tablePart r:id="rId2"/>
  </tableParts>
</worksheet>
</file>

<file path=xl/worksheets/sheet67.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346</v>
      </c>
    </row>
    <row r="2" spans="1:3">
      <c r="A2" s="7" t="s">
        <v>342</v>
      </c>
    </row>
    <row r="4" spans="1:3">
      <c r="A4" s="8" t="s">
        <v>347</v>
      </c>
      <c r="B4" s="8" t="s">
        <v>344</v>
      </c>
      <c r="C4" s="8" t="s">
        <v>345</v>
      </c>
    </row>
    <row r="5" spans="1:3">
      <c r="A5" s="9" t="s">
        <v>348</v>
      </c>
      <c r="B5" s="13">
        <v>0.4274675458479291</v>
      </c>
      <c r="C5" s="13">
        <v>0.257754135885964</v>
      </c>
    </row>
    <row r="6" spans="1:3">
      <c r="A6" s="9" t="s">
        <v>349</v>
      </c>
      <c r="B6" s="13">
        <v>0.5725324541520709</v>
      </c>
      <c r="C6" s="13">
        <v>0.742245864114036</v>
      </c>
    </row>
    <row r="7" spans="1:3">
      <c r="A7" s="9" t="s">
        <v>1</v>
      </c>
      <c r="B7" s="13">
        <f>SUBTOTAL(109,[Share of Homeless Population])</f>
        <v>0</v>
      </c>
      <c r="C7" s="13">
        <f>SUBTOTAL(109,[Share of Overall Population])</f>
        <v>0</v>
      </c>
    </row>
  </sheetData>
  <pageMargins left="0.7" right="0.7" top="0.75" bottom="0.75" header="0.3" footer="0.3"/>
  <drawing r:id="rId1"/>
  <tableParts count="1">
    <tablePart r:id="rId2"/>
  </tableParts>
</worksheet>
</file>

<file path=xl/worksheets/sheet68.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350</v>
      </c>
    </row>
    <row r="2" spans="1:6">
      <c r="A2" s="2" t="s">
        <v>23</v>
      </c>
    </row>
    <row r="4" spans="1:6">
      <c r="A4" s="8" t="s">
        <v>264</v>
      </c>
      <c r="B4" s="8" t="s">
        <v>351</v>
      </c>
      <c r="C4" s="8" t="s">
        <v>352</v>
      </c>
      <c r="D4" s="8" t="s">
        <v>353</v>
      </c>
      <c r="E4" s="8" t="s">
        <v>354</v>
      </c>
      <c r="F4" s="8" t="s">
        <v>355</v>
      </c>
    </row>
    <row r="5" spans="1:6">
      <c r="A5" s="9" t="s">
        <v>339</v>
      </c>
      <c r="B5" s="10">
        <v>128</v>
      </c>
      <c r="C5" s="10">
        <v>5</v>
      </c>
      <c r="D5" s="10">
        <v>201</v>
      </c>
      <c r="E5" s="10">
        <v>79</v>
      </c>
      <c r="F5" s="10">
        <v>52</v>
      </c>
    </row>
    <row r="6" spans="1:6">
      <c r="A6" s="9" t="s">
        <v>340</v>
      </c>
      <c r="B6" s="10">
        <v>153</v>
      </c>
      <c r="C6" s="10">
        <v>11</v>
      </c>
      <c r="D6" s="10">
        <v>130</v>
      </c>
      <c r="E6" s="10">
        <v>129</v>
      </c>
      <c r="F6" s="10">
        <v>20</v>
      </c>
    </row>
    <row r="7" spans="1:6">
      <c r="A7" s="9" t="s">
        <v>341</v>
      </c>
      <c r="B7" s="10">
        <v>1668</v>
      </c>
      <c r="C7" s="10">
        <v>65</v>
      </c>
      <c r="D7" s="10">
        <v>2328</v>
      </c>
      <c r="E7" s="10">
        <v>445</v>
      </c>
      <c r="F7" s="10">
        <v>383</v>
      </c>
    </row>
  </sheetData>
  <pageMargins left="0.7" right="0.7" top="0.75" bottom="0.75" header="0.3" footer="0.3"/>
  <drawing r:id="rId1"/>
  <tableParts count="1">
    <tablePart r:id="rId2"/>
  </tableParts>
</worksheet>
</file>

<file path=xl/worksheets/sheet6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356</v>
      </c>
    </row>
    <row r="2" spans="1:5">
      <c r="A2" s="7" t="s">
        <v>262</v>
      </c>
    </row>
    <row r="4" spans="1:5">
      <c r="A4" s="8" t="s">
        <v>21</v>
      </c>
      <c r="B4" s="8" t="s">
        <v>258</v>
      </c>
      <c r="C4" s="8" t="s">
        <v>259</v>
      </c>
      <c r="D4" s="8" t="s">
        <v>260</v>
      </c>
      <c r="E4" s="8" t="s">
        <v>261</v>
      </c>
    </row>
    <row r="5" spans="1:5">
      <c r="A5" s="9" t="s">
        <v>22</v>
      </c>
      <c r="B5" s="10">
        <v>0</v>
      </c>
      <c r="C5" s="10">
        <v>11</v>
      </c>
      <c r="D5" s="10">
        <v>11</v>
      </c>
      <c r="E5" s="10">
        <v>11</v>
      </c>
    </row>
    <row r="6" spans="1:5">
      <c r="A6" s="9" t="s">
        <v>23</v>
      </c>
      <c r="B6" s="10">
        <v>2219</v>
      </c>
      <c r="C6" s="10">
        <v>2189</v>
      </c>
      <c r="D6" s="10">
        <v>2405</v>
      </c>
      <c r="E6" s="10">
        <v>2297</v>
      </c>
    </row>
    <row r="7" spans="1:5">
      <c r="A7" s="9" t="s">
        <v>24</v>
      </c>
      <c r="B7" s="10">
        <v>14990</v>
      </c>
      <c r="C7" s="10">
        <v>15142</v>
      </c>
      <c r="D7" s="10">
        <v>15427</v>
      </c>
      <c r="E7" s="10">
        <v>13718</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37</v>
      </c>
    </row>
    <row r="2" spans="1:7">
      <c r="A2" s="7" t="s">
        <v>44</v>
      </c>
    </row>
    <row r="4" spans="1:7">
      <c r="A4" s="8" t="s">
        <v>21</v>
      </c>
      <c r="B4" s="8" t="s">
        <v>38</v>
      </c>
      <c r="C4" s="8" t="s">
        <v>39</v>
      </c>
      <c r="D4" s="8" t="s">
        <v>40</v>
      </c>
      <c r="E4" s="8" t="s">
        <v>41</v>
      </c>
      <c r="F4" s="8" t="s">
        <v>42</v>
      </c>
      <c r="G4" s="8" t="s">
        <v>43</v>
      </c>
    </row>
    <row r="5" spans="1:7">
      <c r="A5" s="9" t="s">
        <v>22</v>
      </c>
      <c r="B5" s="10">
        <v>54962</v>
      </c>
      <c r="C5" s="10">
        <v>2561</v>
      </c>
      <c r="D5" s="10">
        <v>1982</v>
      </c>
      <c r="E5" s="10">
        <v>1957</v>
      </c>
      <c r="F5" s="10">
        <v>1876</v>
      </c>
      <c r="G5" s="10">
        <v>2499</v>
      </c>
    </row>
    <row r="6" spans="1:7">
      <c r="A6" s="9" t="s">
        <v>23</v>
      </c>
      <c r="B6" s="10">
        <v>1629897</v>
      </c>
      <c r="C6" s="10">
        <v>94325</v>
      </c>
      <c r="D6" s="10">
        <v>66418</v>
      </c>
      <c r="E6" s="10">
        <v>46063</v>
      </c>
      <c r="F6" s="10">
        <v>35223</v>
      </c>
      <c r="G6" s="10">
        <v>34411</v>
      </c>
    </row>
    <row r="7" spans="1:7">
      <c r="A7" s="9" t="s">
        <v>24</v>
      </c>
      <c r="B7" s="10">
        <v>6607656</v>
      </c>
      <c r="C7" s="10">
        <v>324367</v>
      </c>
      <c r="D7" s="10">
        <v>212960</v>
      </c>
      <c r="E7" s="10">
        <v>272229</v>
      </c>
      <c r="F7" s="10">
        <v>118111</v>
      </c>
      <c r="G7" s="10">
        <v>95192</v>
      </c>
    </row>
  </sheetData>
  <pageMargins left="0.7" right="0.7" top="0.75" bottom="0.75" header="0.3" footer="0.3"/>
  <drawing r:id="rId1"/>
  <tableParts count="1">
    <tablePart r:id="rId2"/>
  </tableParts>
</worksheet>
</file>

<file path=xl/worksheets/sheet70.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357</v>
      </c>
    </row>
    <row r="2" spans="1:6">
      <c r="A2" s="7" t="s">
        <v>102</v>
      </c>
    </row>
    <row r="4" spans="1:6">
      <c r="A4" s="8" t="s">
        <v>21</v>
      </c>
      <c r="B4" s="8" t="s">
        <v>131</v>
      </c>
      <c r="C4" s="8" t="s">
        <v>132</v>
      </c>
      <c r="D4" s="8" t="s">
        <v>133</v>
      </c>
      <c r="E4" s="8" t="s">
        <v>134</v>
      </c>
      <c r="F4" s="8" t="s">
        <v>135</v>
      </c>
    </row>
    <row r="5" spans="1:6">
      <c r="A5" s="9" t="s">
        <v>22</v>
      </c>
      <c r="B5" s="10">
        <v>3124</v>
      </c>
      <c r="C5" s="10">
        <v>2084</v>
      </c>
      <c r="D5" s="10">
        <v>1665</v>
      </c>
      <c r="E5" s="10">
        <v>1870</v>
      </c>
      <c r="F5" s="10">
        <v>17495</v>
      </c>
    </row>
    <row r="6" spans="1:6">
      <c r="A6" s="9" t="s">
        <v>23</v>
      </c>
      <c r="B6" s="10">
        <v>89828</v>
      </c>
      <c r="C6" s="10">
        <v>67770</v>
      </c>
      <c r="D6" s="10">
        <v>71315</v>
      </c>
      <c r="E6" s="10">
        <v>54544</v>
      </c>
      <c r="F6" s="10">
        <v>346985</v>
      </c>
    </row>
    <row r="7" spans="1:6">
      <c r="A7" s="9" t="s">
        <v>24</v>
      </c>
      <c r="B7" s="10">
        <v>396952</v>
      </c>
      <c r="C7" s="10">
        <v>294189</v>
      </c>
      <c r="D7" s="10">
        <v>350599</v>
      </c>
      <c r="E7" s="10">
        <v>245810</v>
      </c>
      <c r="F7" s="10">
        <v>1413483</v>
      </c>
    </row>
  </sheetData>
  <pageMargins left="0.7" right="0.7" top="0.75" bottom="0.75" header="0.3" footer="0.3"/>
  <drawing r:id="rId1"/>
  <tableParts count="1">
    <tablePart r:id="rId2"/>
  </tableParts>
</worksheet>
</file>

<file path=xl/worksheets/sheet71.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358</v>
      </c>
    </row>
    <row r="2" spans="1:6">
      <c r="A2" s="7" t="s">
        <v>102</v>
      </c>
    </row>
    <row r="4" spans="1:6">
      <c r="A4" s="8" t="s">
        <v>124</v>
      </c>
      <c r="B4" s="8" t="s">
        <v>131</v>
      </c>
      <c r="C4" s="8" t="s">
        <v>132</v>
      </c>
      <c r="D4" s="8" t="s">
        <v>133</v>
      </c>
      <c r="E4" s="8" t="s">
        <v>134</v>
      </c>
      <c r="F4" s="8" t="s">
        <v>135</v>
      </c>
    </row>
    <row r="5" spans="1:6">
      <c r="A5" s="9" t="s">
        <v>11</v>
      </c>
      <c r="B5" s="10">
        <v>15</v>
      </c>
      <c r="C5" s="10">
        <v>0</v>
      </c>
      <c r="D5" s="10">
        <v>0</v>
      </c>
      <c r="E5" s="10">
        <v>0</v>
      </c>
      <c r="F5" s="10">
        <v>30</v>
      </c>
    </row>
    <row r="6" spans="1:6">
      <c r="A6" s="9" t="s">
        <v>12</v>
      </c>
      <c r="B6" s="10">
        <v>975</v>
      </c>
      <c r="C6" s="10">
        <v>370</v>
      </c>
      <c r="D6" s="10">
        <v>305</v>
      </c>
      <c r="E6" s="10">
        <v>420</v>
      </c>
      <c r="F6" s="10">
        <v>5050</v>
      </c>
    </row>
    <row r="7" spans="1:6">
      <c r="A7" s="9" t="s">
        <v>13</v>
      </c>
      <c r="B7" s="10">
        <v>39</v>
      </c>
      <c r="C7" s="10">
        <v>60</v>
      </c>
      <c r="D7" s="10">
        <v>55</v>
      </c>
      <c r="E7" s="10">
        <v>85</v>
      </c>
      <c r="F7" s="10">
        <v>105</v>
      </c>
    </row>
    <row r="8" spans="1:6">
      <c r="A8" s="9" t="s">
        <v>14</v>
      </c>
      <c r="B8" s="10">
        <v>1765</v>
      </c>
      <c r="C8" s="10">
        <v>1285</v>
      </c>
      <c r="D8" s="10">
        <v>1120</v>
      </c>
      <c r="E8" s="10">
        <v>1235</v>
      </c>
      <c r="F8" s="10">
        <v>11240</v>
      </c>
    </row>
    <row r="9" spans="1:6">
      <c r="A9" s="9" t="s">
        <v>15</v>
      </c>
      <c r="B9" s="10">
        <v>115</v>
      </c>
      <c r="C9" s="10">
        <v>35</v>
      </c>
      <c r="D9" s="10">
        <v>70</v>
      </c>
      <c r="E9" s="10">
        <v>10</v>
      </c>
      <c r="F9" s="10">
        <v>475</v>
      </c>
    </row>
    <row r="10" spans="1:6">
      <c r="A10" s="9" t="s">
        <v>16</v>
      </c>
      <c r="B10" s="10">
        <v>215</v>
      </c>
      <c r="C10" s="10">
        <v>334</v>
      </c>
      <c r="D10" s="10">
        <v>115</v>
      </c>
      <c r="E10" s="10">
        <v>120</v>
      </c>
      <c r="F10" s="10">
        <v>595</v>
      </c>
    </row>
    <row r="11" spans="1:6">
      <c r="A11" s="9" t="s">
        <v>1</v>
      </c>
      <c r="B11" s="10">
        <f>SUBTOTAL(109,[0%-30% of AMI])</f>
        <v>0</v>
      </c>
      <c r="C11" s="10">
        <f>SUBTOTAL(109,[31%-50% of AMI])</f>
        <v>0</v>
      </c>
      <c r="D11" s="10">
        <f>SUBTOTAL(109,[51%-80% of AMI])</f>
        <v>0</v>
      </c>
      <c r="E11" s="10">
        <f>SUBTOTAL(109,[81%-100% of AMI])</f>
        <v>0</v>
      </c>
      <c r="F11" s="10">
        <f>SUBTOTAL(109,[Greater than 100% of AMI])</f>
        <v>0</v>
      </c>
    </row>
  </sheetData>
  <pageMargins left="0.7" right="0.7" top="0.75" bottom="0.75" header="0.3" footer="0.3"/>
  <drawing r:id="rId1"/>
  <tableParts count="1">
    <tablePart r:id="rId2"/>
  </tableParts>
</worksheet>
</file>

<file path=xl/worksheets/sheet72.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60.7109375" customWidth="1"/>
  </cols>
  <sheetData>
    <row r="1" spans="1:2">
      <c r="A1" s="6" t="s">
        <v>359</v>
      </c>
    </row>
    <row r="2" spans="1:2">
      <c r="A2" s="7" t="s">
        <v>360</v>
      </c>
    </row>
    <row r="4" spans="1:2">
      <c r="A4" s="8" t="s">
        <v>124</v>
      </c>
      <c r="B4" s="8" t="s">
        <v>179</v>
      </c>
    </row>
    <row r="5" spans="1:2">
      <c r="A5" s="9" t="s">
        <v>16</v>
      </c>
      <c r="B5" s="13">
        <v>0.1663448275862069</v>
      </c>
    </row>
    <row r="6" spans="1:2">
      <c r="A6" s="9" t="s">
        <v>125</v>
      </c>
      <c r="B6" s="13">
        <v>0.1486486486486487</v>
      </c>
    </row>
    <row r="7" spans="1:2">
      <c r="A7" s="9" t="s">
        <v>128</v>
      </c>
      <c r="B7" s="13">
        <v>0.08516221374045801</v>
      </c>
    </row>
    <row r="8" spans="1:2">
      <c r="A8" s="9" t="s">
        <v>126</v>
      </c>
      <c r="B8" s="13">
        <v>0.08216831774835663</v>
      </c>
    </row>
    <row r="9" spans="1:2">
      <c r="A9" s="9" t="s">
        <v>129</v>
      </c>
      <c r="B9" s="13">
        <v>0.0473585535608804</v>
      </c>
    </row>
    <row r="10" spans="1:2">
      <c r="A10" s="9" t="s">
        <v>127</v>
      </c>
      <c r="B10" s="13">
        <v>0.04585537918871252</v>
      </c>
    </row>
    <row r="11" spans="1:2">
      <c r="A11" s="9" t="s">
        <v>14</v>
      </c>
      <c r="B11" s="13">
        <v>0.04214876033057851</v>
      </c>
    </row>
  </sheetData>
  <pageMargins left="0.7" right="0.7" top="0.75" bottom="0.75" header="0.3" footer="0.3"/>
  <drawing r:id="rId1"/>
  <tableParts count="1">
    <tablePart r:id="rId2"/>
  </tableParts>
</worksheet>
</file>

<file path=xl/worksheets/sheet73.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361</v>
      </c>
    </row>
    <row r="2" spans="1:6">
      <c r="A2" s="7" t="s">
        <v>368</v>
      </c>
    </row>
    <row r="4" spans="1:6">
      <c r="A4" s="8" t="s">
        <v>124</v>
      </c>
      <c r="B4" s="8" t="s">
        <v>362</v>
      </c>
      <c r="C4" s="8" t="s">
        <v>363</v>
      </c>
      <c r="D4" s="8" t="s">
        <v>364</v>
      </c>
      <c r="E4" s="8" t="s">
        <v>365</v>
      </c>
      <c r="F4" s="8" t="s">
        <v>366</v>
      </c>
    </row>
    <row r="5" spans="1:6">
      <c r="A5" s="9" t="s">
        <v>11</v>
      </c>
      <c r="B5" s="10">
        <v>0</v>
      </c>
      <c r="C5" s="10">
        <v>2</v>
      </c>
      <c r="D5" s="10">
        <v>1</v>
      </c>
      <c r="E5" s="10">
        <v>0</v>
      </c>
      <c r="F5" s="10">
        <v>2</v>
      </c>
    </row>
    <row r="6" spans="1:6">
      <c r="A6" s="9" t="s">
        <v>12</v>
      </c>
      <c r="B6" s="10">
        <v>14</v>
      </c>
      <c r="C6" s="10">
        <v>134</v>
      </c>
      <c r="D6" s="10">
        <v>120</v>
      </c>
      <c r="E6" s="10">
        <v>44</v>
      </c>
      <c r="F6" s="10">
        <v>639</v>
      </c>
    </row>
    <row r="7" spans="1:6">
      <c r="A7" s="9" t="s">
        <v>13</v>
      </c>
      <c r="B7" s="10">
        <v>2</v>
      </c>
      <c r="C7" s="10">
        <v>2</v>
      </c>
      <c r="D7" s="10">
        <v>1</v>
      </c>
      <c r="E7" s="10">
        <v>0</v>
      </c>
      <c r="F7" s="10">
        <v>9</v>
      </c>
    </row>
    <row r="8" spans="1:6">
      <c r="A8" s="9" t="s">
        <v>14</v>
      </c>
      <c r="B8" s="10">
        <v>18</v>
      </c>
      <c r="C8" s="10">
        <v>101</v>
      </c>
      <c r="D8" s="10">
        <v>104</v>
      </c>
      <c r="E8" s="10">
        <v>37</v>
      </c>
      <c r="F8" s="10">
        <v>503</v>
      </c>
    </row>
    <row r="9" spans="1:6">
      <c r="A9" s="9" t="s">
        <v>16</v>
      </c>
      <c r="B9" s="10">
        <v>1</v>
      </c>
      <c r="C9" s="10">
        <v>8</v>
      </c>
      <c r="D9" s="10">
        <v>7</v>
      </c>
      <c r="E9" s="10">
        <v>2</v>
      </c>
      <c r="F9" s="10">
        <v>25</v>
      </c>
    </row>
    <row r="10" spans="1:6">
      <c r="A10" s="9" t="s">
        <v>367</v>
      </c>
      <c r="B10" s="10">
        <v>12</v>
      </c>
      <c r="C10" s="10">
        <v>63</v>
      </c>
      <c r="D10" s="10">
        <v>82</v>
      </c>
      <c r="E10" s="10">
        <v>26</v>
      </c>
      <c r="F10" s="10">
        <v>316</v>
      </c>
    </row>
    <row r="11" spans="1:6">
      <c r="A11" s="9" t="s">
        <v>1</v>
      </c>
      <c r="B11" s="10">
        <f>SUBTOTAL(109,[Application approved but not accepted])</f>
        <v>0</v>
      </c>
      <c r="C11" s="10">
        <f>SUBTOTAL(109,[Application denied])</f>
        <v>0</v>
      </c>
      <c r="D11" s="10">
        <f>SUBTOTAL(109,[Application withdrawn by applicant])</f>
        <v>0</v>
      </c>
      <c r="E11" s="10">
        <f>SUBTOTAL(109,[File closed for incompleteness])</f>
        <v>0</v>
      </c>
      <c r="F11" s="10">
        <f>SUBTOTAL(109,[Loan originated])</f>
        <v>0</v>
      </c>
    </row>
  </sheetData>
  <pageMargins left="0.7" right="0.7" top="0.75" bottom="0.75" header="0.3" footer="0.3"/>
  <drawing r:id="rId1"/>
  <tableParts count="1">
    <tablePart r:id="rId2"/>
  </tableParts>
</worksheet>
</file>

<file path=xl/worksheets/sheet74.xml><?xml version="1.0" encoding="utf-8"?>
<worksheet xmlns="http://schemas.openxmlformats.org/spreadsheetml/2006/main" xmlns:r="http://schemas.openxmlformats.org/officeDocument/2006/relationships">
  <dimension ref="A1:G8"/>
  <sheetViews>
    <sheetView workbookViewId="0"/>
  </sheetViews>
  <sheetFormatPr defaultRowHeight="15"/>
  <cols>
    <col min="1" max="1" width="49.7109375" customWidth="1"/>
    <col min="2" max="7" width="11.7109375" customWidth="1"/>
    <col min="3" max="16" width="9.140625"/>
    <col min="4" max="16" width="9.140625"/>
    <col min="5" max="16" width="9.140625"/>
    <col min="6" max="16" width="9.140625"/>
  </cols>
  <sheetData>
    <row r="1" spans="1:7">
      <c r="A1" s="6" t="s">
        <v>369</v>
      </c>
    </row>
    <row r="2" spans="1:7">
      <c r="A2" s="7" t="s">
        <v>9</v>
      </c>
    </row>
    <row r="4" spans="1:7">
      <c r="A4" s="8" t="s">
        <v>124</v>
      </c>
      <c r="B4" s="8" t="s">
        <v>11</v>
      </c>
      <c r="C4" s="8" t="s">
        <v>12</v>
      </c>
      <c r="D4" s="8" t="s">
        <v>13</v>
      </c>
      <c r="E4" s="8" t="s">
        <v>14</v>
      </c>
      <c r="F4" s="8" t="s">
        <v>15</v>
      </c>
      <c r="G4" s="8" t="s">
        <v>16</v>
      </c>
    </row>
    <row r="5" spans="1:7">
      <c r="A5" s="9" t="s">
        <v>370</v>
      </c>
      <c r="B5" s="10">
        <v>0</v>
      </c>
      <c r="C5" s="10">
        <v>1</v>
      </c>
      <c r="D5" s="10">
        <v>0</v>
      </c>
      <c r="E5" s="10">
        <v>1</v>
      </c>
      <c r="F5" s="10">
        <v>0</v>
      </c>
      <c r="G5" s="10">
        <v>1</v>
      </c>
    </row>
    <row r="6" spans="1:7">
      <c r="A6" s="9" t="s">
        <v>371</v>
      </c>
      <c r="B6" s="10">
        <v>0</v>
      </c>
      <c r="C6" s="10">
        <v>0</v>
      </c>
      <c r="D6" s="10">
        <v>0</v>
      </c>
      <c r="E6" s="10">
        <v>0</v>
      </c>
      <c r="F6" s="10">
        <v>0</v>
      </c>
      <c r="G6" s="10">
        <v>0</v>
      </c>
    </row>
    <row r="7" spans="1:7">
      <c r="A7" s="9" t="s">
        <v>372</v>
      </c>
      <c r="B7" s="10">
        <v>110</v>
      </c>
      <c r="C7" s="10">
        <v>21457</v>
      </c>
      <c r="D7" s="10">
        <v>1194</v>
      </c>
      <c r="E7" s="10">
        <v>36696</v>
      </c>
      <c r="F7" s="10">
        <v>3461</v>
      </c>
      <c r="G7" s="10">
        <v>3878</v>
      </c>
    </row>
    <row r="8" spans="1:7">
      <c r="A8" s="9" t="s">
        <v>1</v>
      </c>
      <c r="B8" s="10">
        <f>SUBTOTAL(109,[American Indian or Alaska Native, Non-Hispanic])</f>
        <v>0</v>
      </c>
      <c r="C8" s="10">
        <f>SUBTOTAL(109,[Asian / API, Non-Hispanic])</f>
        <v>0</v>
      </c>
      <c r="D8" s="10">
        <f>SUBTOTAL(109,[Black or African American, Non-Hispanic])</f>
        <v>0</v>
      </c>
      <c r="E8" s="10">
        <f>SUBTOTAL(109,[White, Non-Hispanic])</f>
        <v>0</v>
      </c>
      <c r="F8" s="10">
        <f>SUBTOTAL(109,[Other Race or Multiple Races, Non-Hispanic])</f>
        <v>0</v>
      </c>
      <c r="G8" s="10">
        <f>SUBTOTAL(109,[Hispanic or Latinx])</f>
        <v>0</v>
      </c>
    </row>
  </sheetData>
  <pageMargins left="0.7" right="0.7" top="0.75" bottom="0.75" header="0.3" footer="0.3"/>
  <drawing r:id="rId1"/>
  <tableParts count="1">
    <tablePart r:id="rId2"/>
  </tableParts>
</worksheet>
</file>

<file path=xl/worksheets/sheet75.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373</v>
      </c>
    </row>
    <row r="2" spans="1:3">
      <c r="A2" s="7" t="s">
        <v>376</v>
      </c>
    </row>
    <row r="4" spans="1:3">
      <c r="A4" s="8" t="s">
        <v>21</v>
      </c>
      <c r="B4" s="8" t="s">
        <v>374</v>
      </c>
      <c r="C4" s="8" t="s">
        <v>375</v>
      </c>
    </row>
    <row r="5" spans="1:3">
      <c r="A5" s="9" t="s">
        <v>22</v>
      </c>
      <c r="B5" s="10">
        <v>2578</v>
      </c>
      <c r="C5" s="10">
        <v>60658</v>
      </c>
    </row>
    <row r="6" spans="1:3">
      <c r="A6" s="9" t="s">
        <v>23</v>
      </c>
      <c r="B6" s="10">
        <v>159929</v>
      </c>
      <c r="C6" s="10">
        <v>1651033</v>
      </c>
    </row>
    <row r="7" spans="1:3">
      <c r="A7" s="9" t="s">
        <v>24</v>
      </c>
      <c r="B7" s="10">
        <v>567528</v>
      </c>
      <c r="C7" s="10">
        <v>6709064</v>
      </c>
    </row>
  </sheetData>
  <pageMargins left="0.7" right="0.7" top="0.75" bottom="0.75" header="0.3" footer="0.3"/>
  <drawing r:id="rId1"/>
  <tableParts count="1">
    <tablePart r:id="rId2"/>
  </tableParts>
</worksheet>
</file>

<file path=xl/worksheets/sheet7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377</v>
      </c>
    </row>
    <row r="2" spans="1:5">
      <c r="A2" s="7" t="s">
        <v>382</v>
      </c>
    </row>
    <row r="4" spans="1:5">
      <c r="A4" s="8" t="s">
        <v>21</v>
      </c>
      <c r="B4" s="8" t="s">
        <v>378</v>
      </c>
      <c r="C4" s="8" t="s">
        <v>379</v>
      </c>
      <c r="D4" s="8" t="s">
        <v>380</v>
      </c>
      <c r="E4" s="8" t="s">
        <v>381</v>
      </c>
    </row>
    <row r="5" spans="1:5">
      <c r="A5" s="9" t="s">
        <v>22</v>
      </c>
      <c r="B5" s="10">
        <v>1556</v>
      </c>
      <c r="C5" s="10">
        <v>896</v>
      </c>
      <c r="D5" s="10">
        <v>1013</v>
      </c>
      <c r="E5" s="10">
        <v>2621</v>
      </c>
    </row>
    <row r="6" spans="1:5">
      <c r="A6" s="9" t="s">
        <v>23</v>
      </c>
      <c r="B6" s="10">
        <v>32316</v>
      </c>
      <c r="C6" s="10">
        <v>18607</v>
      </c>
      <c r="D6" s="10">
        <v>21926</v>
      </c>
      <c r="E6" s="10">
        <v>56728</v>
      </c>
    </row>
    <row r="7" spans="1:5">
      <c r="A7" s="9" t="s">
        <v>24</v>
      </c>
      <c r="B7" s="10">
        <v>114442</v>
      </c>
      <c r="C7" s="10">
        <v>65892</v>
      </c>
      <c r="D7" s="10">
        <v>72712</v>
      </c>
      <c r="E7" s="10">
        <v>188130</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dimension ref="A1:I7"/>
  <sheetViews>
    <sheetView workbookViewId="0"/>
  </sheetViews>
  <sheetFormatPr defaultRowHeight="15"/>
  <cols>
    <col min="1" max="1" width="22.28515625" customWidth="1"/>
    <col min="2" max="9" width="11.7109375" customWidth="1"/>
  </cols>
  <sheetData>
    <row r="1" spans="1:9">
      <c r="A1" s="6" t="s">
        <v>45</v>
      </c>
    </row>
    <row r="2" spans="1:9">
      <c r="A2" s="7" t="s">
        <v>54</v>
      </c>
    </row>
    <row r="4" spans="1:9">
      <c r="A4" s="8" t="s">
        <v>21</v>
      </c>
      <c r="B4" s="8" t="s">
        <v>46</v>
      </c>
      <c r="C4" s="8" t="s">
        <v>47</v>
      </c>
      <c r="D4" s="8" t="s">
        <v>48</v>
      </c>
      <c r="E4" s="8" t="s">
        <v>49</v>
      </c>
      <c r="F4" s="8" t="s">
        <v>50</v>
      </c>
      <c r="G4" s="8" t="s">
        <v>51</v>
      </c>
      <c r="H4" s="8" t="s">
        <v>52</v>
      </c>
      <c r="I4" s="8" t="s">
        <v>53</v>
      </c>
    </row>
    <row r="5" spans="1:9">
      <c r="A5" s="9" t="s">
        <v>22</v>
      </c>
      <c r="B5" s="10">
        <v>45</v>
      </c>
      <c r="C5" s="10">
        <v>416</v>
      </c>
      <c r="D5" s="10">
        <v>11239</v>
      </c>
      <c r="E5" s="10">
        <v>10036</v>
      </c>
      <c r="F5" s="10">
        <v>2787</v>
      </c>
      <c r="G5" s="10">
        <v>4660</v>
      </c>
      <c r="H5" s="10">
        <v>1489</v>
      </c>
      <c r="I5" s="10">
        <v>1310</v>
      </c>
    </row>
    <row r="6" spans="1:9">
      <c r="A6" s="9" t="s">
        <v>23</v>
      </c>
      <c r="B6" s="10">
        <v>5055</v>
      </c>
      <c r="C6" s="10">
        <v>51104</v>
      </c>
      <c r="D6" s="10">
        <v>260119</v>
      </c>
      <c r="E6" s="10">
        <v>272336</v>
      </c>
      <c r="F6" s="10">
        <v>50409</v>
      </c>
      <c r="G6" s="10">
        <v>212789</v>
      </c>
      <c r="H6" s="10">
        <v>83324</v>
      </c>
      <c r="I6" s="10">
        <v>63958</v>
      </c>
    </row>
    <row r="7" spans="1:9">
      <c r="A7" s="9" t="s">
        <v>24</v>
      </c>
      <c r="B7" s="10">
        <v>30159</v>
      </c>
      <c r="C7" s="10">
        <v>226029</v>
      </c>
      <c r="D7" s="10">
        <v>1039526</v>
      </c>
      <c r="E7" s="10">
        <v>1195343</v>
      </c>
      <c r="F7" s="10">
        <v>160226</v>
      </c>
      <c r="G7" s="10">
        <v>670251</v>
      </c>
      <c r="H7" s="10">
        <v>373083</v>
      </c>
      <c r="I7" s="10">
        <v>329480</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55</v>
      </c>
    </row>
    <row r="2" spans="1:6">
      <c r="A2" s="7" t="s">
        <v>54</v>
      </c>
    </row>
    <row r="4" spans="1:6">
      <c r="A4" s="8" t="s">
        <v>21</v>
      </c>
      <c r="B4" s="8" t="s">
        <v>56</v>
      </c>
      <c r="C4" s="8" t="s">
        <v>57</v>
      </c>
      <c r="D4" s="8" t="s">
        <v>58</v>
      </c>
      <c r="E4" s="8" t="s">
        <v>59</v>
      </c>
      <c r="F4" s="8" t="s">
        <v>60</v>
      </c>
    </row>
    <row r="5" spans="1:6">
      <c r="A5" s="9" t="s">
        <v>22</v>
      </c>
      <c r="B5" s="10">
        <v>25311</v>
      </c>
      <c r="C5" s="10">
        <v>364</v>
      </c>
      <c r="D5" s="10">
        <v>698</v>
      </c>
      <c r="E5" s="10">
        <v>3544</v>
      </c>
      <c r="F5" s="10">
        <v>2065</v>
      </c>
    </row>
    <row r="6" spans="1:6">
      <c r="A6" s="9" t="s">
        <v>23</v>
      </c>
      <c r="B6" s="10">
        <v>541804</v>
      </c>
      <c r="C6" s="10">
        <v>60138</v>
      </c>
      <c r="D6" s="10">
        <v>82218</v>
      </c>
      <c r="E6" s="10">
        <v>167933</v>
      </c>
      <c r="F6" s="10">
        <v>147001</v>
      </c>
    </row>
    <row r="7" spans="1:6">
      <c r="A7" s="9" t="s">
        <v>24</v>
      </c>
      <c r="B7" s="10">
        <v>1993583</v>
      </c>
      <c r="C7" s="10">
        <v>261724</v>
      </c>
      <c r="D7" s="10">
        <v>351745</v>
      </c>
      <c r="E7" s="10">
        <v>759735</v>
      </c>
      <c r="F7" s="10">
        <v>657310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76</vt:i4>
      </vt:variant>
      <vt:variant>
        <vt:lpstr>Named Ranges</vt:lpstr>
      </vt:variant>
      <vt:variant>
        <vt:i4>69</vt:i4>
      </vt:variant>
    </vt:vector>
  </HeadingPairs>
  <TitlesOfParts>
    <vt:vector size="145" baseType="lpstr">
      <vt:lpstr>TOC</vt:lpstr>
      <vt:lpstr>README</vt:lpstr>
      <vt:lpstr>POPEMP-01</vt:lpstr>
      <vt:lpstr>POPEMP-02</vt:lpstr>
      <vt:lpstr>POPEMP-03</vt:lpstr>
      <vt:lpstr>POPEMP-04</vt:lpstr>
      <vt:lpstr>POPEMP-05</vt:lpstr>
      <vt:lpstr>POPEMP-06</vt:lpstr>
      <vt:lpstr>POPEMP-07</vt:lpstr>
      <vt:lpstr>POPEMP-08</vt:lpstr>
      <vt:lpstr>POPEMP-09</vt:lpstr>
      <vt:lpstr>POPEMP-10</vt:lpstr>
      <vt:lpstr>POPEMP-11</vt:lpstr>
      <vt:lpstr>POPEMP-12</vt:lpstr>
      <vt:lpstr>POPEMP-13</vt:lpstr>
      <vt:lpstr>POPEMP-14</vt:lpstr>
      <vt:lpstr>POPEMP-15</vt:lpstr>
      <vt:lpstr>POPEMP-16</vt:lpstr>
      <vt:lpstr>POPEMP-17</vt:lpstr>
      <vt:lpstr>POPEMP-18</vt:lpstr>
      <vt:lpstr>POPEMP-19</vt:lpstr>
      <vt:lpstr>POPEMP-20</vt:lpstr>
      <vt:lpstr>POPEMP-21</vt:lpstr>
      <vt:lpstr>POPEMP-22</vt:lpstr>
      <vt:lpstr>POPEMP-23</vt:lpstr>
      <vt:lpstr>POPEMP-24</vt:lpstr>
      <vt:lpstr>POPEMP-25</vt:lpstr>
      <vt:lpstr>HSG-01</vt:lpstr>
      <vt:lpstr>HSG-02</vt:lpstr>
      <vt:lpstr>HSG-03</vt:lpstr>
      <vt:lpstr>HSG-04</vt:lpstr>
      <vt:lpstr>HSG-05</vt:lpstr>
      <vt:lpstr>HSG-06</vt:lpstr>
      <vt:lpstr>HSG-07</vt:lpstr>
      <vt:lpstr>HSG-08</vt:lpstr>
      <vt:lpstr>HSG-09</vt:lpstr>
      <vt:lpstr>HSG-10</vt:lpstr>
      <vt:lpstr>HSG-11</vt:lpstr>
      <vt:lpstr>RISK-01</vt:lpstr>
      <vt:lpstr>OVER-01</vt:lpstr>
      <vt:lpstr>OVER-02</vt:lpstr>
      <vt:lpstr>OVER-03</vt:lpstr>
      <vt:lpstr>OVER-04</vt:lpstr>
      <vt:lpstr>OVER-05</vt:lpstr>
      <vt:lpstr>OVER-06</vt:lpstr>
      <vt:lpstr>OVER-07</vt:lpstr>
      <vt:lpstr>OVER-08</vt:lpstr>
      <vt:lpstr>OVER-09</vt:lpstr>
      <vt:lpstr>FARM-01</vt:lpstr>
      <vt:lpstr>FARM-02</vt:lpstr>
      <vt:lpstr>LGFEM-01</vt:lpstr>
      <vt:lpstr>LGFEM-02</vt:lpstr>
      <vt:lpstr>LGFEM-03</vt:lpstr>
      <vt:lpstr>LGFEM-04</vt:lpstr>
      <vt:lpstr>LGFEM-05</vt:lpstr>
      <vt:lpstr>SEN-01</vt:lpstr>
      <vt:lpstr>SEN-02</vt:lpstr>
      <vt:lpstr>SEN-03</vt:lpstr>
      <vt:lpstr>SEN-04</vt:lpstr>
      <vt:lpstr>DISAB-01</vt:lpstr>
      <vt:lpstr>DISAB-02</vt:lpstr>
      <vt:lpstr>DISAB-03</vt:lpstr>
      <vt:lpstr>DISAB-04</vt:lpstr>
      <vt:lpstr>DISAB-05</vt:lpstr>
      <vt:lpstr>HOMELS-01</vt:lpstr>
      <vt:lpstr>HOMELS-02</vt:lpstr>
      <vt:lpstr>HOMELS-03</vt:lpstr>
      <vt:lpstr>HOMELS-04</vt:lpstr>
      <vt:lpstr>HOMELS-05</vt:lpstr>
      <vt:lpstr>ELI-01</vt:lpstr>
      <vt:lpstr>ELI-02</vt:lpstr>
      <vt:lpstr>ELI-03</vt:lpstr>
      <vt:lpstr>AFFH-01</vt:lpstr>
      <vt:lpstr>AFFH-02</vt:lpstr>
      <vt:lpstr>AFFH-03</vt:lpstr>
      <vt:lpstr>HHPROJ-01</vt:lpstr>
      <vt:lpstr>'AFFH-01'!Print_Area</vt:lpstr>
      <vt:lpstr>'AFFH-02'!Print_Area</vt:lpstr>
      <vt:lpstr>'AFFH-03'!Print_Area</vt:lpstr>
      <vt:lpstr>'DISAB-01'!Print_Area</vt:lpstr>
      <vt:lpstr>'DISAB-02'!Print_Area</vt:lpstr>
      <vt:lpstr>'DISAB-03'!Print_Area</vt:lpstr>
      <vt:lpstr>'DISAB-04'!Print_Area</vt:lpstr>
      <vt:lpstr>'DISAB-05'!Print_Area</vt:lpstr>
      <vt:lpstr>'ELI-01'!Print_Area</vt:lpstr>
      <vt:lpstr>'ELI-02'!Print_Area</vt:lpstr>
      <vt:lpstr>'ELI-03'!Print_Area</vt:lpstr>
      <vt:lpstr>'FARM-02'!Print_Area</vt:lpstr>
      <vt:lpstr>'HOMELS-02'!Print_Area</vt:lpstr>
      <vt:lpstr>'HOMELS-03'!Print_Area</vt:lpstr>
      <vt:lpstr>'HOMELS-05'!Print_Area</vt:lpstr>
      <vt:lpstr>'HSG-01'!Print_Area</vt:lpstr>
      <vt:lpstr>'HSG-02'!Print_Area</vt:lpstr>
      <vt:lpstr>'HSG-03'!Print_Area</vt:lpstr>
      <vt:lpstr>'HSG-04'!Print_Area</vt:lpstr>
      <vt:lpstr>'HSG-05'!Print_Area</vt:lpstr>
      <vt:lpstr>'HSG-06'!Print_Area</vt:lpstr>
      <vt:lpstr>'HSG-07'!Print_Area</vt:lpstr>
      <vt:lpstr>'HSG-08'!Print_Area</vt:lpstr>
      <vt:lpstr>'HSG-09'!Print_Area</vt:lpstr>
      <vt:lpstr>'HSG-10'!Print_Area</vt:lpstr>
      <vt:lpstr>'HSG-11'!Print_Area</vt:lpstr>
      <vt:lpstr>'LGFEM-01'!Print_Area</vt:lpstr>
      <vt:lpstr>'LGFEM-02'!Print_Area</vt:lpstr>
      <vt:lpstr>'LGFEM-03'!Print_Area</vt:lpstr>
      <vt:lpstr>'LGFEM-04'!Print_Area</vt:lpstr>
      <vt:lpstr>'LGFEM-05'!Print_Area</vt:lpstr>
      <vt:lpstr>'OVER-01'!Print_Area</vt:lpstr>
      <vt:lpstr>'OVER-02'!Print_Area</vt:lpstr>
      <vt:lpstr>'OVER-03'!Print_Area</vt:lpstr>
      <vt:lpstr>'OVER-04'!Print_Area</vt:lpstr>
      <vt:lpstr>'OVER-05'!Print_Area</vt:lpstr>
      <vt:lpstr>'OVER-06'!Print_Area</vt:lpstr>
      <vt:lpstr>'OVER-07'!Print_Area</vt:lpstr>
      <vt:lpstr>'OVER-08'!Print_Area</vt:lpstr>
      <vt:lpstr>'OVER-09'!Print_Area</vt:lpstr>
      <vt:lpstr>'POPEMP-01'!Print_Area</vt:lpstr>
      <vt:lpstr>'POPEMP-02'!Print_Area</vt:lpstr>
      <vt:lpstr>'POPEMP-03'!Print_Area</vt:lpstr>
      <vt:lpstr>'POPEMP-04'!Print_Area</vt:lpstr>
      <vt:lpstr>'POPEMP-05'!Print_Area</vt:lpstr>
      <vt:lpstr>'POPEMP-06'!Print_Area</vt:lpstr>
      <vt:lpstr>'POPEMP-07'!Print_Area</vt:lpstr>
      <vt:lpstr>'POPEMP-08'!Print_Area</vt:lpstr>
      <vt:lpstr>'POPEMP-09'!Print_Area</vt:lpstr>
      <vt:lpstr>'POPEMP-10'!Print_Area</vt:lpstr>
      <vt:lpstr>'POPEMP-11'!Print_Area</vt:lpstr>
      <vt:lpstr>'POPEMP-12'!Print_Area</vt:lpstr>
      <vt:lpstr>'POPEMP-13'!Print_Area</vt:lpstr>
      <vt:lpstr>'POPEMP-14'!Print_Area</vt:lpstr>
      <vt:lpstr>'POPEMP-15'!Print_Area</vt:lpstr>
      <vt:lpstr>'POPEMP-16'!Print_Area</vt:lpstr>
      <vt:lpstr>'POPEMP-17'!Print_Area</vt:lpstr>
      <vt:lpstr>'POPEMP-18'!Print_Area</vt:lpstr>
      <vt:lpstr>'POPEMP-19'!Print_Area</vt:lpstr>
      <vt:lpstr>'POPEMP-20'!Print_Area</vt:lpstr>
      <vt:lpstr>'POPEMP-21'!Print_Area</vt:lpstr>
      <vt:lpstr>'POPEMP-22'!Print_Area</vt:lpstr>
      <vt:lpstr>'POPEMP-23'!Print_Area</vt:lpstr>
      <vt:lpstr>'POPEMP-24'!Print_Area</vt:lpstr>
      <vt:lpstr>'POPEMP-25'!Print_Area</vt:lpstr>
      <vt:lpstr>'SEN-01'!Print_Area</vt:lpstr>
      <vt:lpstr>'SEN-02'!Print_Area</vt:lpstr>
      <vt:lpstr>'SEN-03'!Print_Area</vt:lpstr>
      <vt:lpstr>'SEN-04'!Print_Area</vt:lpstr>
    </vt:vector>
  </TitlesOfParts>
  <Company>Association of Bay Area Governments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ABAG / MTC Housing Element Data Package</dc:title>
  <dc:subject>Housing and community data packet</dc:subject>
  <dc:creator>Aksel K. Olsen, PhD</dc:creator>
  <cp:keywords>Housing Elements, Data Package, Census Data</cp:keywords>
  <dc:description>Created with Python and XlsxWriter</dc:description>
  <cp:lastModifiedBy>Aksel K. Olsen, PhD</cp:lastModifiedBy>
  <dcterms:created xsi:type="dcterms:W3CDTF">2021-04-02T15:25:44Z</dcterms:created>
  <dcterms:modified xsi:type="dcterms:W3CDTF">2021-04-02T15:25:44Z</dcterms:modified>
  <cp:category>REAP program</cp:category>
</cp:coreProperties>
</file>