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Z:\Shared\Projects\2020\D202000806.00 - City of Mountain View Housing Element (2023-2031)\05 Graphics-GIS-Modeling\GIS\Join\"/>
    </mc:Choice>
  </mc:AlternateContent>
  <xr:revisionPtr revIDLastSave="0" documentId="13_ncr:1_{7228C6B6-3C54-4088-8AAA-89AB2E0EDA03}" xr6:coauthVersionLast="47" xr6:coauthVersionMax="47" xr10:uidLastSave="{00000000-0000-0000-0000-000000000000}"/>
  <bookViews>
    <workbookView xWindow="6250" yWindow="810" windowWidth="12240" windowHeight="9780" tabRatio="665" firstSheet="3" activeTab="3" xr2:uid="{00000000-000D-0000-FFFF-FFFF00000000}"/>
  </bookViews>
  <sheets>
    <sheet name="Density Assump" sheetId="32" state="hidden" r:id="rId1"/>
    <sheet name="Sum by NBHD" sheetId="33" state="hidden" r:id="rId2"/>
    <sheet name="Sum by PP" sheetId="34" state="hidden" r:id="rId3"/>
    <sheet name="Table A" sheetId="35" r:id="rId4"/>
    <sheet name="1 Opp Sites Tier I" sheetId="16" state="hidden" r:id="rId5"/>
    <sheet name="3 REMOVED Sites" sheetId="9" state="hidden" r:id="rId6"/>
    <sheet name="Sites with IL 1.0 and above" sheetId="4" state="hidden" r:id="rId7"/>
    <sheet name="Med-MH-H Density_less than .5" sheetId="5" state="hidden" r:id="rId8"/>
    <sheet name="M-MH-H_greater than .5" sheetId="6" state="hidden" r:id="rId9"/>
    <sheet name="Pipeline Project Removed" sheetId="7" state="hidden" r:id="rId10"/>
  </sheets>
  <definedNames>
    <definedName name="_xlnm._FilterDatabase" localSheetId="4" hidden="1">'1 Opp Sites Tier I'!$A$2:$BS$13</definedName>
    <definedName name="_xlnm._FilterDatabase" localSheetId="5" hidden="1">'3 REMOVED Sites'!$A$2:$BS$110</definedName>
    <definedName name="_xlnm._FilterDatabase" localSheetId="7" hidden="1">'Med-MH-H Density_less than .5'!$A$2:$BQ$528</definedName>
    <definedName name="_xlnm._FilterDatabase" localSheetId="8" hidden="1">'M-MH-H_greater than .5'!$A$2:$BQ$61</definedName>
    <definedName name="_xlnm._FilterDatabase" localSheetId="9" hidden="1">'Pipeline Project Removed'!$A$2:$BQ$4</definedName>
    <definedName name="_xlnm._FilterDatabase" localSheetId="6" hidden="1">'Sites with IL 1.0 and above'!$A$2:$BQ$278</definedName>
    <definedName name="_xlnm._FilterDatabase" localSheetId="3" hidden="1">'Table A'!$A$1:$V$97</definedName>
  </definedNames>
  <calcPr calcId="191029"/>
  <pivotCaches>
    <pivotCache cacheId="40" r:id="rId11"/>
    <pivotCache cacheId="4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7445" i="35" l="1"/>
  <c r="F9" i="34" l="1"/>
  <c r="F10" i="34" l="1"/>
  <c r="F11" i="34" l="1"/>
  <c r="BI105" i="9" l="1"/>
  <c r="BM105" i="9" s="1"/>
  <c r="BL105" i="9" s="1"/>
  <c r="BN105" i="9" l="1"/>
  <c r="BO105" i="9" s="1"/>
  <c r="BP105" i="9" l="1"/>
  <c r="BQ105" i="9" s="1"/>
  <c r="BF16" i="16" l="1"/>
  <c r="BH16" i="16" s="1"/>
  <c r="BI16" i="16" s="1"/>
  <c r="BI84" i="9" l="1"/>
  <c r="BM84" i="9" s="1"/>
  <c r="BN84" i="9" s="1"/>
  <c r="BQ84" i="9" l="1"/>
  <c r="BO84" i="9"/>
  <c r="BP84" i="9"/>
  <c r="BM87" i="9"/>
  <c r="BN87" i="9" s="1"/>
  <c r="BM102" i="9"/>
  <c r="BN102" i="9" s="1"/>
  <c r="BM42" i="9"/>
  <c r="BN42" i="9" s="1"/>
  <c r="BQ87" i="9" l="1"/>
  <c r="BO87" i="9"/>
  <c r="BP87" i="9"/>
  <c r="BO102" i="9"/>
  <c r="BP102" i="9"/>
  <c r="BQ102" i="9"/>
  <c r="BP42" i="9"/>
  <c r="BO42" i="9"/>
  <c r="BQ42" i="9"/>
  <c r="BM22" i="9" l="1"/>
  <c r="BN22" i="9" s="1"/>
  <c r="BM21" i="9"/>
  <c r="BN21" i="9" s="1"/>
  <c r="BO21" i="9" s="1"/>
  <c r="BO22" i="9" l="1"/>
  <c r="BP22" i="9"/>
  <c r="BQ22" i="9"/>
  <c r="BP21" i="9"/>
  <c r="BQ21" i="9"/>
  <c r="BN88" i="9" l="1"/>
  <c r="BM50" i="9"/>
  <c r="BN50" i="9" s="1"/>
  <c r="BM49" i="9"/>
  <c r="BN49" i="9" s="1"/>
  <c r="BM47" i="9"/>
  <c r="BN47" i="9" s="1"/>
  <c r="BM48" i="9"/>
  <c r="BN48" i="9" s="1"/>
  <c r="BO88" i="9" l="1"/>
  <c r="BP88" i="9" s="1"/>
  <c r="BO47" i="9"/>
  <c r="BQ47" i="9" s="1"/>
  <c r="BO49" i="9"/>
  <c r="BQ49" i="9" s="1"/>
  <c r="BO50" i="9"/>
  <c r="BP50" i="9" s="1"/>
  <c r="BO48" i="9"/>
  <c r="BP48" i="9" s="1"/>
  <c r="BQ88" i="9" l="1"/>
  <c r="BQ50" i="9"/>
  <c r="BP47" i="9"/>
  <c r="BQ48" i="9"/>
  <c r="BP49" i="9"/>
  <c r="Q57682" i="16" l="1"/>
  <c r="BM12" i="16"/>
  <c r="BN12" i="16" s="1"/>
  <c r="BI11" i="16"/>
  <c r="BM11" i="16" s="1"/>
  <c r="BN11" i="16" s="1"/>
  <c r="BI10" i="16"/>
  <c r="BM10" i="16" s="1"/>
  <c r="BN10" i="16" s="1"/>
  <c r="BI9" i="16"/>
  <c r="BM9" i="16" s="1"/>
  <c r="BN9" i="16" s="1"/>
  <c r="BM7" i="16"/>
  <c r="BN7" i="16" s="1"/>
  <c r="BN5" i="16"/>
  <c r="BP5" i="16" s="1"/>
  <c r="BN4" i="16"/>
  <c r="BN3" i="16"/>
  <c r="BM112" i="9"/>
  <c r="BN112" i="9" s="1"/>
  <c r="BM111" i="9"/>
  <c r="BN111" i="9" s="1"/>
  <c r="BM110" i="9"/>
  <c r="BN110" i="9" s="1"/>
  <c r="BM109" i="9"/>
  <c r="BN109" i="9" s="1"/>
  <c r="BM108" i="9"/>
  <c r="BN108" i="9" s="1"/>
  <c r="BM107" i="9"/>
  <c r="BN107" i="9" s="1"/>
  <c r="BM106" i="9"/>
  <c r="BN106" i="9" s="1"/>
  <c r="BM104" i="9"/>
  <c r="BN104" i="9" s="1"/>
  <c r="BM103" i="9"/>
  <c r="BN103" i="9" s="1"/>
  <c r="BM101" i="9"/>
  <c r="BN101" i="9" s="1"/>
  <c r="BM100" i="9"/>
  <c r="BN100" i="9" s="1"/>
  <c r="BO100" i="9" s="1"/>
  <c r="BP100" i="9" s="1"/>
  <c r="BM99" i="9"/>
  <c r="BN99" i="9" s="1"/>
  <c r="BM98" i="9"/>
  <c r="BN98" i="9" s="1"/>
  <c r="BM97" i="9"/>
  <c r="BN97" i="9" s="1"/>
  <c r="BM96" i="9"/>
  <c r="BN96" i="9" s="1"/>
  <c r="BM95" i="9"/>
  <c r="BN95" i="9" s="1"/>
  <c r="BM94" i="9"/>
  <c r="BN94" i="9" s="1"/>
  <c r="BO94" i="9" s="1"/>
  <c r="BM92" i="9"/>
  <c r="BN92" i="9" s="1"/>
  <c r="BM91" i="9"/>
  <c r="BN91" i="9" s="1"/>
  <c r="BM90" i="9"/>
  <c r="BN90" i="9" s="1"/>
  <c r="BM89" i="9"/>
  <c r="BN89" i="9" s="1"/>
  <c r="BM86" i="9"/>
  <c r="BN86" i="9" s="1"/>
  <c r="BM85" i="9"/>
  <c r="BN85" i="9" s="1"/>
  <c r="BM83" i="9"/>
  <c r="BN83" i="9" s="1"/>
  <c r="BM82" i="9"/>
  <c r="BN82" i="9" s="1"/>
  <c r="BM81" i="9"/>
  <c r="BN81" i="9" s="1"/>
  <c r="BM80" i="9"/>
  <c r="BN80" i="9" s="1"/>
  <c r="BM79" i="9"/>
  <c r="BN79" i="9" s="1"/>
  <c r="BM78" i="9"/>
  <c r="BN78" i="9" s="1"/>
  <c r="BM77" i="9"/>
  <c r="BN77" i="9" s="1"/>
  <c r="BI75" i="9"/>
  <c r="BM75" i="9" s="1"/>
  <c r="BN75" i="9" s="1"/>
  <c r="BI74" i="9"/>
  <c r="BM74" i="9" s="1"/>
  <c r="BN74" i="9" s="1"/>
  <c r="BI73" i="9"/>
  <c r="BM73" i="9" s="1"/>
  <c r="BN73" i="9" s="1"/>
  <c r="BI72" i="9"/>
  <c r="BM72" i="9" s="1"/>
  <c r="BN72" i="9" s="1"/>
  <c r="BI71" i="9"/>
  <c r="BM71" i="9" s="1"/>
  <c r="BN71" i="9" s="1"/>
  <c r="BO71" i="9" s="1"/>
  <c r="BM70" i="9"/>
  <c r="BN70" i="9" s="1"/>
  <c r="BI69" i="9"/>
  <c r="BM69" i="9" s="1"/>
  <c r="BN69" i="9" s="1"/>
  <c r="BI68" i="9"/>
  <c r="BM68" i="9" s="1"/>
  <c r="BN68" i="9" s="1"/>
  <c r="BI67" i="9"/>
  <c r="BM67" i="9" s="1"/>
  <c r="BN67" i="9" s="1"/>
  <c r="BI66" i="9"/>
  <c r="BM66" i="9" s="1"/>
  <c r="BN66" i="9" s="1"/>
  <c r="BM65" i="9"/>
  <c r="BN65" i="9" s="1"/>
  <c r="BI64" i="9"/>
  <c r="BM64" i="9" s="1"/>
  <c r="BN64" i="9" s="1"/>
  <c r="BO64" i="9" s="1"/>
  <c r="BI63" i="9"/>
  <c r="BM63" i="9" s="1"/>
  <c r="BN63" i="9" s="1"/>
  <c r="BI62" i="9"/>
  <c r="BM62" i="9" s="1"/>
  <c r="BN62" i="9" s="1"/>
  <c r="BM58" i="9"/>
  <c r="BN58" i="9" s="1"/>
  <c r="BI57" i="9"/>
  <c r="BM57" i="9" s="1"/>
  <c r="BN57" i="9" s="1"/>
  <c r="BI56" i="9"/>
  <c r="BM56" i="9" s="1"/>
  <c r="BN56" i="9" s="1"/>
  <c r="BI55" i="9"/>
  <c r="BM55" i="9" s="1"/>
  <c r="BN55" i="9" s="1"/>
  <c r="BM54" i="9"/>
  <c r="BN54" i="9" s="1"/>
  <c r="BM53" i="9"/>
  <c r="BN53" i="9" s="1"/>
  <c r="BM52" i="9"/>
  <c r="BN52" i="9" s="1"/>
  <c r="BI51" i="9"/>
  <c r="BM51" i="9" s="1"/>
  <c r="BN51" i="9" s="1"/>
  <c r="BM46" i="9"/>
  <c r="BN46" i="9" s="1"/>
  <c r="BM45" i="9"/>
  <c r="BN45" i="9" s="1"/>
  <c r="BM44" i="9"/>
  <c r="BN44" i="9" s="1"/>
  <c r="BM43" i="9"/>
  <c r="BN43" i="9" s="1"/>
  <c r="BM41" i="9"/>
  <c r="BN41" i="9" s="1"/>
  <c r="BM40" i="9"/>
  <c r="BN40" i="9" s="1"/>
  <c r="BM39" i="9"/>
  <c r="BN39" i="9" s="1"/>
  <c r="BM38" i="9"/>
  <c r="BN38" i="9" s="1"/>
  <c r="BM37" i="9"/>
  <c r="BN37" i="9" s="1"/>
  <c r="BM36" i="9"/>
  <c r="BN36" i="9" s="1"/>
  <c r="BM35" i="9"/>
  <c r="BN35" i="9" s="1"/>
  <c r="BM34" i="9"/>
  <c r="BN34" i="9" s="1"/>
  <c r="BM33" i="9"/>
  <c r="BN33" i="9" s="1"/>
  <c r="BM32" i="9"/>
  <c r="BN32" i="9" s="1"/>
  <c r="BO32" i="9" s="1"/>
  <c r="BM31" i="9"/>
  <c r="BN31" i="9" s="1"/>
  <c r="BM30" i="9"/>
  <c r="BN30" i="9" s="1"/>
  <c r="BM29" i="9"/>
  <c r="BN29" i="9" s="1"/>
  <c r="BO29" i="9" s="1"/>
  <c r="BP29" i="9" s="1"/>
  <c r="BM28" i="9"/>
  <c r="BN28" i="9" s="1"/>
  <c r="BM27" i="9"/>
  <c r="BN27" i="9" s="1"/>
  <c r="BO27" i="9" s="1"/>
  <c r="BM26" i="9"/>
  <c r="BN26" i="9" s="1"/>
  <c r="BO26" i="9" s="1"/>
  <c r="BM25" i="9"/>
  <c r="BN25" i="9" s="1"/>
  <c r="BM24" i="9"/>
  <c r="BN24" i="9" s="1"/>
  <c r="BM20" i="9"/>
  <c r="BN20" i="9" s="1"/>
  <c r="BM18" i="9"/>
  <c r="BN18" i="9" s="1"/>
  <c r="BO18" i="9" s="1"/>
  <c r="BM17" i="9"/>
  <c r="BN17" i="9" s="1"/>
  <c r="BO17" i="9" s="1"/>
  <c r="BM16" i="9"/>
  <c r="BN16" i="9" s="1"/>
  <c r="BM15" i="9"/>
  <c r="BN15" i="9" s="1"/>
  <c r="BO15" i="9" s="1"/>
  <c r="BP15" i="9" s="1"/>
  <c r="BM14" i="9"/>
  <c r="BN14" i="9" s="1"/>
  <c r="BM13" i="9"/>
  <c r="BN13" i="9" s="1"/>
  <c r="BM12" i="9"/>
  <c r="BN12" i="9" s="1"/>
  <c r="BN11" i="9"/>
  <c r="BM10" i="9"/>
  <c r="BN10" i="9" s="1"/>
  <c r="BO10" i="9" s="1"/>
  <c r="BM9" i="9"/>
  <c r="BN9" i="9" s="1"/>
  <c r="BM8" i="9"/>
  <c r="BN8" i="9" s="1"/>
  <c r="BM7" i="9"/>
  <c r="BN7" i="9" s="1"/>
  <c r="BO7" i="9" s="1"/>
  <c r="BP7" i="9" s="1"/>
  <c r="BM6" i="9"/>
  <c r="BN6" i="9" s="1"/>
  <c r="BM5" i="9"/>
  <c r="BN5" i="9" s="1"/>
  <c r="BM4" i="9"/>
  <c r="BN4" i="9" s="1"/>
  <c r="BO4" i="9" s="1"/>
  <c r="BP4" i="9" s="1"/>
  <c r="BM3" i="9"/>
  <c r="BN3" i="9" s="1"/>
  <c r="BQ5" i="16" l="1"/>
  <c r="BO10" i="16"/>
  <c r="BQ10" i="16" s="1"/>
  <c r="BO9" i="16"/>
  <c r="BQ9" i="16" s="1"/>
  <c r="BO11" i="16"/>
  <c r="BQ11" i="16" s="1"/>
  <c r="BO7" i="16"/>
  <c r="BQ7" i="16" s="1"/>
  <c r="BO3" i="16"/>
  <c r="BQ3" i="16" s="1"/>
  <c r="BO5" i="16"/>
  <c r="BO4" i="16"/>
  <c r="BQ4" i="16" s="1"/>
  <c r="BO12" i="16"/>
  <c r="BQ12" i="16" s="1"/>
  <c r="BQ26" i="9"/>
  <c r="BP32" i="9"/>
  <c r="BO108" i="9"/>
  <c r="BQ108" i="9" s="1"/>
  <c r="BO82" i="9"/>
  <c r="BQ82" i="9" s="1"/>
  <c r="BP17" i="9"/>
  <c r="BO35" i="9"/>
  <c r="BQ35" i="9" s="1"/>
  <c r="BO77" i="9"/>
  <c r="BP77" i="9" s="1"/>
  <c r="BO101" i="9"/>
  <c r="BQ101" i="9" s="1"/>
  <c r="BP10" i="9"/>
  <c r="BQ10" i="9"/>
  <c r="BO3" i="9"/>
  <c r="BP3" i="9" s="1"/>
  <c r="BO9" i="9"/>
  <c r="BP9" i="9" s="1"/>
  <c r="BO5" i="9"/>
  <c r="BQ5" i="9" s="1"/>
  <c r="BO6" i="9"/>
  <c r="BP6" i="9" s="1"/>
  <c r="BO31" i="9"/>
  <c r="BP31" i="9" s="1"/>
  <c r="BO16" i="9"/>
  <c r="BP16" i="9" s="1"/>
  <c r="BO112" i="9"/>
  <c r="BQ112" i="9" s="1"/>
  <c r="BQ4" i="9"/>
  <c r="BO8" i="9"/>
  <c r="BP8" i="9" s="1"/>
  <c r="BQ15" i="9"/>
  <c r="BO20" i="9"/>
  <c r="BQ20" i="9" s="1"/>
  <c r="BQ27" i="9"/>
  <c r="BP27" i="9"/>
  <c r="BO40" i="9"/>
  <c r="BQ40" i="9" s="1"/>
  <c r="BO44" i="9"/>
  <c r="BP44" i="9" s="1"/>
  <c r="BO46" i="9"/>
  <c r="BQ46" i="9" s="1"/>
  <c r="BO51" i="9"/>
  <c r="BP51" i="9" s="1"/>
  <c r="BO57" i="9"/>
  <c r="BQ57" i="9" s="1"/>
  <c r="BQ64" i="9"/>
  <c r="BP64" i="9"/>
  <c r="BO73" i="9"/>
  <c r="BP73" i="9" s="1"/>
  <c r="BO89" i="9"/>
  <c r="BP89" i="9" s="1"/>
  <c r="BO97" i="9"/>
  <c r="BP97" i="9" s="1"/>
  <c r="BQ100" i="9"/>
  <c r="BO107" i="9"/>
  <c r="BQ107" i="9" s="1"/>
  <c r="BO24" i="9"/>
  <c r="BQ24" i="9" s="1"/>
  <c r="BO83" i="9"/>
  <c r="BQ83" i="9" s="1"/>
  <c r="BO90" i="9"/>
  <c r="BQ90" i="9" s="1"/>
  <c r="BO39" i="9"/>
  <c r="BQ39" i="9" s="1"/>
  <c r="BO68" i="9"/>
  <c r="BQ68" i="9" s="1"/>
  <c r="BO12" i="9"/>
  <c r="BQ12" i="9" s="1"/>
  <c r="BQ17" i="9"/>
  <c r="BQ29" i="9"/>
  <c r="BO33" i="9"/>
  <c r="BQ33" i="9" s="1"/>
  <c r="BO41" i="9"/>
  <c r="BP41" i="9" s="1"/>
  <c r="BO58" i="9"/>
  <c r="BQ58" i="9" s="1"/>
  <c r="BO65" i="9"/>
  <c r="BQ65" i="9" s="1"/>
  <c r="BO69" i="9"/>
  <c r="BP69" i="9" s="1"/>
  <c r="BO74" i="9"/>
  <c r="BQ74" i="9" s="1"/>
  <c r="BO96" i="9"/>
  <c r="BP96" i="9" s="1"/>
  <c r="BO13" i="9"/>
  <c r="BP13" i="9" s="1"/>
  <c r="BO25" i="9"/>
  <c r="BP25" i="9" s="1"/>
  <c r="BO34" i="9"/>
  <c r="BQ34" i="9" s="1"/>
  <c r="BO37" i="9"/>
  <c r="BQ37" i="9" s="1"/>
  <c r="BO55" i="9"/>
  <c r="BQ55" i="9" s="1"/>
  <c r="BO66" i="9"/>
  <c r="BQ66" i="9" s="1"/>
  <c r="BO70" i="9"/>
  <c r="BQ70" i="9" s="1"/>
  <c r="BO78" i="9"/>
  <c r="BQ78" i="9" s="1"/>
  <c r="BO80" i="9"/>
  <c r="BP80" i="9" s="1"/>
  <c r="BO85" i="9"/>
  <c r="BQ85" i="9" s="1"/>
  <c r="BO43" i="9"/>
  <c r="BQ43" i="9" s="1"/>
  <c r="BQ7" i="9"/>
  <c r="BO28" i="9"/>
  <c r="BP28" i="9" s="1"/>
  <c r="BQ32" i="9"/>
  <c r="BO38" i="9"/>
  <c r="BQ38" i="9" s="1"/>
  <c r="BO52" i="9"/>
  <c r="BQ52" i="9" s="1"/>
  <c r="BQ71" i="9"/>
  <c r="BP71" i="9"/>
  <c r="BO75" i="9"/>
  <c r="BP75" i="9" s="1"/>
  <c r="BO86" i="9"/>
  <c r="BQ86" i="9" s="1"/>
  <c r="BQ94" i="9"/>
  <c r="BO109" i="9"/>
  <c r="BQ109" i="9" s="1"/>
  <c r="BO63" i="9"/>
  <c r="BQ63" i="9" s="1"/>
  <c r="BO14" i="9"/>
  <c r="BP14" i="9" s="1"/>
  <c r="BO45" i="9"/>
  <c r="BQ45" i="9" s="1"/>
  <c r="BO53" i="9"/>
  <c r="BQ53" i="9" s="1"/>
  <c r="BO62" i="9"/>
  <c r="BQ62" i="9" s="1"/>
  <c r="BO79" i="9"/>
  <c r="BQ79" i="9" s="1"/>
  <c r="BO81" i="9"/>
  <c r="BP81" i="9" s="1"/>
  <c r="BO99" i="9"/>
  <c r="BQ99" i="9" s="1"/>
  <c r="BO104" i="9"/>
  <c r="BP104" i="9" s="1"/>
  <c r="BQ18" i="9"/>
  <c r="BP18" i="9"/>
  <c r="BP26" i="9"/>
  <c r="BO30" i="9"/>
  <c r="BP30" i="9" s="1"/>
  <c r="BO56" i="9"/>
  <c r="BQ56" i="9" s="1"/>
  <c r="BO67" i="9"/>
  <c r="BP67" i="9" s="1"/>
  <c r="BO72" i="9"/>
  <c r="BQ72" i="9" s="1"/>
  <c r="BO92" i="9"/>
  <c r="BQ92" i="9" s="1"/>
  <c r="BO95" i="9"/>
  <c r="BQ95" i="9" s="1"/>
  <c r="BO106" i="9"/>
  <c r="BQ106" i="9" s="1"/>
  <c r="BP82" i="9"/>
  <c r="BP94" i="9"/>
  <c r="BO11" i="9"/>
  <c r="BP11" i="9" s="1"/>
  <c r="BO36" i="9"/>
  <c r="BQ36" i="9" s="1"/>
  <c r="BO54" i="9"/>
  <c r="BP54" i="9" s="1"/>
  <c r="BO91" i="9"/>
  <c r="BQ91" i="9" s="1"/>
  <c r="BO98" i="9"/>
  <c r="BQ98" i="9" s="1"/>
  <c r="BO103" i="9"/>
  <c r="BP103" i="9" s="1"/>
  <c r="BO110" i="9"/>
  <c r="BP110" i="9" s="1"/>
  <c r="BO111" i="9"/>
  <c r="BQ111" i="9" s="1"/>
  <c r="BP108" i="9" l="1"/>
  <c r="BP12" i="16"/>
  <c r="BP7" i="16"/>
  <c r="BP3" i="16"/>
  <c r="BP4" i="16"/>
  <c r="BP11" i="16"/>
  <c r="BP9" i="16"/>
  <c r="BP10" i="16"/>
  <c r="BP39" i="9"/>
  <c r="BQ75" i="9"/>
  <c r="BP85" i="9"/>
  <c r="BQ6" i="9"/>
  <c r="BQ30" i="9"/>
  <c r="BP74" i="9"/>
  <c r="BP56" i="9"/>
  <c r="BP55" i="9"/>
  <c r="BQ13" i="9"/>
  <c r="BP45" i="9"/>
  <c r="BP101" i="9"/>
  <c r="BP63" i="9"/>
  <c r="BQ31" i="9"/>
  <c r="BQ81" i="9"/>
  <c r="BP37" i="9"/>
  <c r="BQ73" i="9"/>
  <c r="BQ44" i="9"/>
  <c r="BQ8" i="9"/>
  <c r="BP36" i="9"/>
  <c r="BP92" i="9"/>
  <c r="BQ28" i="9"/>
  <c r="BP68" i="9"/>
  <c r="BP79" i="9"/>
  <c r="BQ69" i="9"/>
  <c r="BP90" i="9"/>
  <c r="BP52" i="9"/>
  <c r="BP43" i="9"/>
  <c r="BQ97" i="9"/>
  <c r="BP57" i="9"/>
  <c r="BP86" i="9"/>
  <c r="BQ96" i="9"/>
  <c r="BP35" i="9"/>
  <c r="BQ104" i="9"/>
  <c r="BP109" i="9"/>
  <c r="BQ25" i="9"/>
  <c r="BP70" i="9"/>
  <c r="BP65" i="9"/>
  <c r="BP83" i="9"/>
  <c r="BP111" i="9"/>
  <c r="BP107" i="9"/>
  <c r="BQ51" i="9"/>
  <c r="BP91" i="9"/>
  <c r="BQ67" i="9"/>
  <c r="BQ14" i="9"/>
  <c r="BQ54" i="9"/>
  <c r="BQ89" i="9"/>
  <c r="BQ77" i="9"/>
  <c r="BP62" i="9"/>
  <c r="BP46" i="9"/>
  <c r="BP20" i="9"/>
  <c r="BQ16" i="9"/>
  <c r="BQ3" i="9"/>
  <c r="BP5" i="9"/>
  <c r="BQ103" i="9"/>
  <c r="BQ41" i="9"/>
  <c r="BQ11" i="9"/>
  <c r="BP53" i="9"/>
  <c r="BQ80" i="9"/>
  <c r="BQ110" i="9"/>
  <c r="BP24" i="9"/>
  <c r="BQ9" i="9"/>
  <c r="BP95" i="9"/>
  <c r="BP99" i="9"/>
  <c r="BP78" i="9"/>
  <c r="BP66" i="9"/>
  <c r="BP34" i="9"/>
  <c r="BP58" i="9"/>
  <c r="BP33" i="9"/>
  <c r="BP12" i="9"/>
  <c r="BP112" i="9"/>
  <c r="BP98" i="9"/>
  <c r="BP106" i="9"/>
  <c r="BP72" i="9"/>
  <c r="BP38" i="9"/>
  <c r="BP40" i="9"/>
  <c r="Q57686" i="7"/>
  <c r="BN3" i="7"/>
  <c r="BO3" i="7" s="1"/>
  <c r="Q57742" i="6"/>
  <c r="BM61" i="6"/>
  <c r="BN61" i="6" s="1"/>
  <c r="BO61" i="6" s="1"/>
  <c r="BQ61" i="6" s="1"/>
  <c r="BM60" i="6"/>
  <c r="BN60" i="6" s="1"/>
  <c r="BM59" i="6"/>
  <c r="BN59" i="6" s="1"/>
  <c r="BM58" i="6"/>
  <c r="BN58" i="6" s="1"/>
  <c r="BM57" i="6"/>
  <c r="BN57" i="6" s="1"/>
  <c r="BO57" i="6" s="1"/>
  <c r="BM56" i="6"/>
  <c r="BN56" i="6" s="1"/>
  <c r="BN55" i="6"/>
  <c r="BM54" i="6"/>
  <c r="BN54" i="6" s="1"/>
  <c r="BI53" i="6"/>
  <c r="BM53" i="6" s="1"/>
  <c r="BN53" i="6" s="1"/>
  <c r="BM52" i="6"/>
  <c r="BN52" i="6" s="1"/>
  <c r="BM51" i="6"/>
  <c r="BN51" i="6" s="1"/>
  <c r="BN50" i="6"/>
  <c r="BM49" i="6"/>
  <c r="BN49" i="6" s="1"/>
  <c r="BO49" i="6" s="1"/>
  <c r="BN48" i="6"/>
  <c r="BM47" i="6"/>
  <c r="BN47" i="6" s="1"/>
  <c r="BO47" i="6" s="1"/>
  <c r="BQ47" i="6" s="1"/>
  <c r="BM46" i="6"/>
  <c r="BN46" i="6" s="1"/>
  <c r="BM45" i="6"/>
  <c r="BN45" i="6" s="1"/>
  <c r="BM44" i="6"/>
  <c r="BN44" i="6" s="1"/>
  <c r="BN43" i="6"/>
  <c r="BM42" i="6"/>
  <c r="BN42" i="6" s="1"/>
  <c r="BM41" i="6"/>
  <c r="BN41" i="6" s="1"/>
  <c r="BN40" i="6"/>
  <c r="BM39" i="6"/>
  <c r="BN39" i="6" s="1"/>
  <c r="BM38" i="6"/>
  <c r="BN38" i="6" s="1"/>
  <c r="BO38" i="6" s="1"/>
  <c r="BM37" i="6"/>
  <c r="BN37" i="6" s="1"/>
  <c r="BM36" i="6"/>
  <c r="BN36" i="6" s="1"/>
  <c r="BM35" i="6"/>
  <c r="BN35" i="6" s="1"/>
  <c r="BM34" i="6"/>
  <c r="BN34" i="6" s="1"/>
  <c r="BO34" i="6" s="1"/>
  <c r="BN33" i="6"/>
  <c r="BM32" i="6"/>
  <c r="BN32" i="6" s="1"/>
  <c r="BM31" i="6"/>
  <c r="BN31" i="6" s="1"/>
  <c r="BM30" i="6"/>
  <c r="BN30" i="6" s="1"/>
  <c r="BM29" i="6"/>
  <c r="BN29" i="6" s="1"/>
  <c r="BM28" i="6"/>
  <c r="BN28" i="6" s="1"/>
  <c r="BM27" i="6"/>
  <c r="BN27" i="6" s="1"/>
  <c r="BN26" i="6"/>
  <c r="BM25" i="6"/>
  <c r="BN25" i="6" s="1"/>
  <c r="BO25" i="6" s="1"/>
  <c r="BM24" i="6"/>
  <c r="BN24" i="6" s="1"/>
  <c r="BN23" i="6"/>
  <c r="BM22" i="6"/>
  <c r="BN22" i="6" s="1"/>
  <c r="BO22" i="6" s="1"/>
  <c r="BM21" i="6"/>
  <c r="BN21" i="6" s="1"/>
  <c r="BM20" i="6"/>
  <c r="BN20" i="6" s="1"/>
  <c r="BM19" i="6"/>
  <c r="BN19" i="6" s="1"/>
  <c r="BM18" i="6"/>
  <c r="BN18" i="6" s="1"/>
  <c r="BM17" i="6"/>
  <c r="BN17" i="6" s="1"/>
  <c r="BM16" i="6"/>
  <c r="BN16" i="6" s="1"/>
  <c r="BM15" i="6"/>
  <c r="BN15" i="6" s="1"/>
  <c r="BM14" i="6"/>
  <c r="BN14" i="6" s="1"/>
  <c r="BM13" i="6"/>
  <c r="BN13" i="6" s="1"/>
  <c r="BM12" i="6"/>
  <c r="BN12" i="6" s="1"/>
  <c r="BM11" i="6"/>
  <c r="BN11" i="6" s="1"/>
  <c r="BM10" i="6"/>
  <c r="BN10" i="6" s="1"/>
  <c r="BM9" i="6"/>
  <c r="BN9" i="6" s="1"/>
  <c r="BO9" i="6" s="1"/>
  <c r="BM8" i="6"/>
  <c r="BN8" i="6" s="1"/>
  <c r="BO8" i="6" s="1"/>
  <c r="BQ8" i="6" s="1"/>
  <c r="BN7" i="6"/>
  <c r="BM6" i="6"/>
  <c r="BN6" i="6" s="1"/>
  <c r="BM5" i="6"/>
  <c r="BN5" i="6" s="1"/>
  <c r="BM4" i="6"/>
  <c r="BN4" i="6" s="1"/>
  <c r="BO4" i="6" s="1"/>
  <c r="BM3" i="6"/>
  <c r="BN3" i="6" s="1"/>
  <c r="BQ49" i="6"/>
  <c r="Q58211" i="5"/>
  <c r="BN36" i="5"/>
  <c r="BN47" i="5"/>
  <c r="BN316" i="5"/>
  <c r="BN115" i="5"/>
  <c r="BN27" i="5"/>
  <c r="BM54" i="5"/>
  <c r="BN54" i="5" s="1"/>
  <c r="BM7" i="5"/>
  <c r="BN7" i="5" s="1"/>
  <c r="BO7" i="5" s="1"/>
  <c r="BM405" i="5"/>
  <c r="BN405" i="5" s="1"/>
  <c r="BM392" i="5"/>
  <c r="BN392" i="5" s="1"/>
  <c r="BM65" i="5"/>
  <c r="BN65" i="5" s="1"/>
  <c r="BO65" i="5" s="1"/>
  <c r="BM527" i="5"/>
  <c r="BN527" i="5" s="1"/>
  <c r="BM281" i="5"/>
  <c r="BN281" i="5" s="1"/>
  <c r="BO281" i="5" s="1"/>
  <c r="BM100" i="5"/>
  <c r="BN100" i="5" s="1"/>
  <c r="BM528" i="5"/>
  <c r="BN528" i="5" s="1"/>
  <c r="BO528" i="5" s="1"/>
  <c r="BM64" i="5"/>
  <c r="BN64" i="5" s="1"/>
  <c r="BM112" i="5"/>
  <c r="BN112" i="5" s="1"/>
  <c r="BO112" i="5" s="1"/>
  <c r="BP112" i="5" s="1"/>
  <c r="BM278" i="5"/>
  <c r="BN278" i="5" s="1"/>
  <c r="BM270" i="5"/>
  <c r="BN270" i="5" s="1"/>
  <c r="BM214" i="5"/>
  <c r="BN214" i="5" s="1"/>
  <c r="BO214" i="5" s="1"/>
  <c r="BQ214" i="5" s="1"/>
  <c r="BM15" i="5"/>
  <c r="BN15" i="5" s="1"/>
  <c r="BM138" i="5"/>
  <c r="BN138" i="5" s="1"/>
  <c r="BM9" i="5"/>
  <c r="BN9" i="5" s="1"/>
  <c r="BM310" i="5"/>
  <c r="BN310" i="5" s="1"/>
  <c r="BM3" i="5"/>
  <c r="BN3" i="5" s="1"/>
  <c r="BO3" i="5" s="1"/>
  <c r="BQ3" i="5" s="1"/>
  <c r="BM359" i="5"/>
  <c r="BN359" i="5" s="1"/>
  <c r="BO359" i="5" s="1"/>
  <c r="BP359" i="5" s="1"/>
  <c r="BM102" i="5"/>
  <c r="BN102" i="5" s="1"/>
  <c r="BM121" i="5"/>
  <c r="BN121" i="5" s="1"/>
  <c r="BO121" i="5" s="1"/>
  <c r="BP121" i="5" s="1"/>
  <c r="BM129" i="5"/>
  <c r="BN129" i="5" s="1"/>
  <c r="BM314" i="5"/>
  <c r="BN314" i="5" s="1"/>
  <c r="BO314" i="5" s="1"/>
  <c r="BP314" i="5" s="1"/>
  <c r="BM56" i="5"/>
  <c r="BN56" i="5" s="1"/>
  <c r="BM268" i="5"/>
  <c r="BN268" i="5" s="1"/>
  <c r="BO268" i="5" s="1"/>
  <c r="BQ268" i="5" s="1"/>
  <c r="BM269" i="5"/>
  <c r="BN269" i="5" s="1"/>
  <c r="BO269" i="5" s="1"/>
  <c r="BP269" i="5" s="1"/>
  <c r="BM276" i="5"/>
  <c r="BN276" i="5" s="1"/>
  <c r="BO276" i="5" s="1"/>
  <c r="BM274" i="5"/>
  <c r="BN274" i="5" s="1"/>
  <c r="BM196" i="5"/>
  <c r="BN196" i="5" s="1"/>
  <c r="BM423" i="5"/>
  <c r="BN423" i="5" s="1"/>
  <c r="BM172" i="5"/>
  <c r="BN172" i="5" s="1"/>
  <c r="BM234" i="5"/>
  <c r="BN234" i="5" s="1"/>
  <c r="BO234" i="5" s="1"/>
  <c r="BP234" i="5" s="1"/>
  <c r="BM37" i="5"/>
  <c r="BN37" i="5" s="1"/>
  <c r="BO37" i="5" s="1"/>
  <c r="BP37" i="5" s="1"/>
  <c r="BM291" i="5"/>
  <c r="BN291" i="5" s="1"/>
  <c r="BQ291" i="5" s="1"/>
  <c r="BM157" i="5"/>
  <c r="BN157" i="5" s="1"/>
  <c r="BO157" i="5" s="1"/>
  <c r="BP157" i="5" s="1"/>
  <c r="BM239" i="5"/>
  <c r="BN239" i="5" s="1"/>
  <c r="BO239" i="5" s="1"/>
  <c r="BM114" i="5"/>
  <c r="BN114" i="5" s="1"/>
  <c r="BO114" i="5" s="1"/>
  <c r="BM82" i="5"/>
  <c r="BN82" i="5" s="1"/>
  <c r="BM98" i="5"/>
  <c r="BN98" i="5" s="1"/>
  <c r="BM105" i="5"/>
  <c r="BN105" i="5" s="1"/>
  <c r="BM124" i="5"/>
  <c r="BN124" i="5" s="1"/>
  <c r="BO124" i="5" s="1"/>
  <c r="BQ124" i="5" s="1"/>
  <c r="BM179" i="5"/>
  <c r="BN179" i="5" s="1"/>
  <c r="BM83" i="5"/>
  <c r="BN83" i="5" s="1"/>
  <c r="BM326" i="5"/>
  <c r="BN326" i="5" s="1"/>
  <c r="BO326" i="5" s="1"/>
  <c r="BM156" i="5"/>
  <c r="BN156" i="5" s="1"/>
  <c r="BO156" i="5" s="1"/>
  <c r="BP156" i="5" s="1"/>
  <c r="BM295" i="5"/>
  <c r="BN295" i="5" s="1"/>
  <c r="BM336" i="5"/>
  <c r="BN336" i="5" s="1"/>
  <c r="BO336" i="5" s="1"/>
  <c r="BM327" i="5"/>
  <c r="BN327" i="5" s="1"/>
  <c r="BO327" i="5" s="1"/>
  <c r="BP327" i="5" s="1"/>
  <c r="BM306" i="5"/>
  <c r="BN306" i="5" s="1"/>
  <c r="BM137" i="5"/>
  <c r="BN137" i="5" s="1"/>
  <c r="BM277" i="5"/>
  <c r="BN277" i="5" s="1"/>
  <c r="BO277" i="5" s="1"/>
  <c r="BQ277" i="5" s="1"/>
  <c r="BM286" i="5"/>
  <c r="BN286" i="5" s="1"/>
  <c r="BM216" i="5"/>
  <c r="BN216" i="5" s="1"/>
  <c r="BO216" i="5" s="1"/>
  <c r="BP216" i="5" s="1"/>
  <c r="BM249" i="5"/>
  <c r="BN249" i="5" s="1"/>
  <c r="BO249" i="5" s="1"/>
  <c r="BM218" i="5"/>
  <c r="BN218" i="5" s="1"/>
  <c r="BM118" i="5"/>
  <c r="BN118" i="5" s="1"/>
  <c r="BO118" i="5" s="1"/>
  <c r="BP118" i="5" s="1"/>
  <c r="BM180" i="5"/>
  <c r="BN180" i="5" s="1"/>
  <c r="BM184" i="5"/>
  <c r="BN184" i="5" s="1"/>
  <c r="BM232" i="5"/>
  <c r="BN232" i="5" s="1"/>
  <c r="BM228" i="5"/>
  <c r="BN228" i="5" s="1"/>
  <c r="BM141" i="5"/>
  <c r="BN141" i="5" s="1"/>
  <c r="BM111" i="5"/>
  <c r="BN111" i="5" s="1"/>
  <c r="BO111" i="5" s="1"/>
  <c r="BP111" i="5" s="1"/>
  <c r="BM147" i="5"/>
  <c r="BN147" i="5" s="1"/>
  <c r="BO147" i="5" s="1"/>
  <c r="BM190" i="5"/>
  <c r="BN190" i="5" s="1"/>
  <c r="BO190" i="5" s="1"/>
  <c r="BM195" i="5"/>
  <c r="BN195" i="5" s="1"/>
  <c r="BO195" i="5" s="1"/>
  <c r="BP195" i="5" s="1"/>
  <c r="BM92" i="5"/>
  <c r="BN92" i="5" s="1"/>
  <c r="BO92" i="5" s="1"/>
  <c r="BM194" i="5"/>
  <c r="BN194" i="5" s="1"/>
  <c r="BM160" i="5"/>
  <c r="BN160" i="5" s="1"/>
  <c r="BM155" i="5"/>
  <c r="BN155" i="5"/>
  <c r="BO155" i="5" s="1"/>
  <c r="BP155" i="5" s="1"/>
  <c r="BM192" i="5"/>
  <c r="BN192" i="5" s="1"/>
  <c r="BM139" i="5"/>
  <c r="BN139" i="5" s="1"/>
  <c r="BO139" i="5" s="1"/>
  <c r="BQ139" i="5" s="1"/>
  <c r="BM149" i="5"/>
  <c r="BN149" i="5" s="1"/>
  <c r="BO149" i="5" s="1"/>
  <c r="BQ149" i="5" s="1"/>
  <c r="BM227" i="5"/>
  <c r="BN227" i="5" s="1"/>
  <c r="BM324" i="5"/>
  <c r="BN324" i="5" s="1"/>
  <c r="BM312" i="5"/>
  <c r="BN312" i="5" s="1"/>
  <c r="BO312" i="5" s="1"/>
  <c r="BQ312" i="5" s="1"/>
  <c r="BM309" i="5"/>
  <c r="BN309" i="5" s="1"/>
  <c r="BO309" i="5" s="1"/>
  <c r="BM262" i="5"/>
  <c r="BN262" i="5" s="1"/>
  <c r="BM177" i="5"/>
  <c r="BN177" i="5" s="1"/>
  <c r="BO177" i="5" s="1"/>
  <c r="BM18" i="5"/>
  <c r="BN18" i="5" s="1"/>
  <c r="BM81" i="5"/>
  <c r="BN81" i="5" s="1"/>
  <c r="BO81" i="5" s="1"/>
  <c r="BQ81" i="5" s="1"/>
  <c r="BM107" i="5"/>
  <c r="BN107" i="5" s="1"/>
  <c r="BO107" i="5" s="1"/>
  <c r="BP107" i="5" s="1"/>
  <c r="BM13" i="5"/>
  <c r="BN13" i="5" s="1"/>
  <c r="BM38" i="5"/>
  <c r="BN38" i="5" s="1"/>
  <c r="BM198" i="5"/>
  <c r="BN198" i="5" s="1"/>
  <c r="BM99" i="5"/>
  <c r="BN99" i="5" s="1"/>
  <c r="BO99" i="5" s="1"/>
  <c r="BQ99" i="5" s="1"/>
  <c r="BM14" i="5"/>
  <c r="BN14" i="5" s="1"/>
  <c r="BM109" i="5"/>
  <c r="BN109" i="5" s="1"/>
  <c r="BM44" i="5"/>
  <c r="BN44" i="5" s="1"/>
  <c r="BO44" i="5" s="1"/>
  <c r="BQ44" i="5" s="1"/>
  <c r="BM55" i="5"/>
  <c r="BN55" i="5" s="1"/>
  <c r="BO55" i="5" s="1"/>
  <c r="BQ55" i="5" s="1"/>
  <c r="BM52" i="5"/>
  <c r="BN52" i="5" s="1"/>
  <c r="BO52" i="5" s="1"/>
  <c r="BM158" i="5"/>
  <c r="BN158" i="5" s="1"/>
  <c r="BM32" i="5"/>
  <c r="BN32" i="5" s="1"/>
  <c r="BO32" i="5" s="1"/>
  <c r="BP32" i="5" s="1"/>
  <c r="BM133" i="5"/>
  <c r="BN133" i="5" s="1"/>
  <c r="BM119" i="5"/>
  <c r="BN119" i="5" s="1"/>
  <c r="BM34" i="5"/>
  <c r="BN34" i="5"/>
  <c r="BM57" i="5"/>
  <c r="BN57" i="5" s="1"/>
  <c r="BM134" i="5"/>
  <c r="BN134" i="5" s="1"/>
  <c r="BO134" i="5" s="1"/>
  <c r="BP134" i="5" s="1"/>
  <c r="BM113" i="5"/>
  <c r="BN113" i="5" s="1"/>
  <c r="BM6" i="5"/>
  <c r="BN6" i="5" s="1"/>
  <c r="BO6" i="5" s="1"/>
  <c r="BM40" i="5"/>
  <c r="BN40" i="5" s="1"/>
  <c r="BM188" i="5"/>
  <c r="BN188" i="5" s="1"/>
  <c r="BM175" i="5"/>
  <c r="BN175" i="5" s="1"/>
  <c r="BM253" i="5"/>
  <c r="BN253" i="5" s="1"/>
  <c r="BM389" i="5"/>
  <c r="BN389" i="5" s="1"/>
  <c r="BO389" i="5" s="1"/>
  <c r="BM512" i="5"/>
  <c r="BN512" i="5" s="1"/>
  <c r="BO512" i="5" s="1"/>
  <c r="BM391" i="5"/>
  <c r="BN391" i="5" s="1"/>
  <c r="BM513" i="5"/>
  <c r="BN513" i="5" s="1"/>
  <c r="BM445" i="5"/>
  <c r="BN445" i="5" s="1"/>
  <c r="BM454" i="5"/>
  <c r="BN454" i="5" s="1"/>
  <c r="BM519" i="5"/>
  <c r="BN519" i="5" s="1"/>
  <c r="BO519" i="5" s="1"/>
  <c r="BQ519" i="5" s="1"/>
  <c r="BM518" i="5"/>
  <c r="BN518" i="5" s="1"/>
  <c r="BO518" i="5" s="1"/>
  <c r="BP518" i="5" s="1"/>
  <c r="BM363" i="5"/>
  <c r="BN363" i="5" s="1"/>
  <c r="BM516" i="5"/>
  <c r="BN516" i="5" s="1"/>
  <c r="BO516" i="5" s="1"/>
  <c r="BM517" i="5"/>
  <c r="BN517" i="5" s="1"/>
  <c r="BM458" i="5"/>
  <c r="BN458" i="5"/>
  <c r="BM524" i="5"/>
  <c r="BN524" i="5" s="1"/>
  <c r="BO524" i="5" s="1"/>
  <c r="BQ524" i="5" s="1"/>
  <c r="BM523" i="5"/>
  <c r="BN523" i="5" s="1"/>
  <c r="BM515" i="5"/>
  <c r="BN515" i="5" s="1"/>
  <c r="BO515" i="5" s="1"/>
  <c r="BM522" i="5"/>
  <c r="BN522" i="5" s="1"/>
  <c r="BO522" i="5" s="1"/>
  <c r="BQ522" i="5" s="1"/>
  <c r="BM409" i="5"/>
  <c r="BN409" i="5" s="1"/>
  <c r="BM402" i="5"/>
  <c r="BN402" i="5" s="1"/>
  <c r="BM382" i="5"/>
  <c r="BN382" i="5" s="1"/>
  <c r="BM365" i="5"/>
  <c r="BN365" i="5" s="1"/>
  <c r="BM483" i="5"/>
  <c r="BN483" i="5" s="1"/>
  <c r="BM429" i="5"/>
  <c r="BN429" i="5" s="1"/>
  <c r="BO429" i="5" s="1"/>
  <c r="BQ429" i="5" s="1"/>
  <c r="BM226" i="5"/>
  <c r="BN226" i="5" s="1"/>
  <c r="BO226" i="5" s="1"/>
  <c r="BM403" i="5"/>
  <c r="BN403" i="5" s="1"/>
  <c r="BO403" i="5" s="1"/>
  <c r="BQ403" i="5" s="1"/>
  <c r="BM472" i="5"/>
  <c r="BN472" i="5" s="1"/>
  <c r="BM341" i="5"/>
  <c r="BN341" i="5" s="1"/>
  <c r="BM418" i="5"/>
  <c r="BN418" i="5" s="1"/>
  <c r="BO418" i="5" s="1"/>
  <c r="BM447" i="5"/>
  <c r="BN447" i="5" s="1"/>
  <c r="BM462" i="5"/>
  <c r="BN462" i="5" s="1"/>
  <c r="BM390" i="5"/>
  <c r="BN390" i="5" s="1"/>
  <c r="BM346" i="5"/>
  <c r="BN346" i="5" s="1"/>
  <c r="BO346" i="5" s="1"/>
  <c r="BM451" i="5"/>
  <c r="BN451" i="5" s="1"/>
  <c r="BM506" i="5"/>
  <c r="BN506" i="5" s="1"/>
  <c r="BM173" i="5"/>
  <c r="BN173" i="5" s="1"/>
  <c r="BO173" i="5" s="1"/>
  <c r="BM417" i="5"/>
  <c r="BN417" i="5" s="1"/>
  <c r="BM340" i="5"/>
  <c r="BN340" i="5" s="1"/>
  <c r="BO340" i="5" s="1"/>
  <c r="BQ340" i="5" s="1"/>
  <c r="BM482" i="5"/>
  <c r="BN482" i="5" s="1"/>
  <c r="BO482" i="5" s="1"/>
  <c r="BM520" i="5"/>
  <c r="BN520" i="5" s="1"/>
  <c r="BM521" i="5"/>
  <c r="BN521" i="5" s="1"/>
  <c r="BM415" i="5"/>
  <c r="BN415" i="5" s="1"/>
  <c r="BM345" i="5"/>
  <c r="BN345" i="5" s="1"/>
  <c r="BO345" i="5" s="1"/>
  <c r="BQ345" i="5" s="1"/>
  <c r="BM437" i="5"/>
  <c r="BN437" i="5" s="1"/>
  <c r="BO437" i="5" s="1"/>
  <c r="BM502" i="5"/>
  <c r="BN502" i="5" s="1"/>
  <c r="BM460" i="5"/>
  <c r="BN460" i="5" s="1"/>
  <c r="BO460" i="5" s="1"/>
  <c r="BM439" i="5"/>
  <c r="BN439" i="5" s="1"/>
  <c r="BO439" i="5" s="1"/>
  <c r="BP439" i="5" s="1"/>
  <c r="BM471" i="5"/>
  <c r="BN471" i="5" s="1"/>
  <c r="BM467" i="5"/>
  <c r="BN467" i="5" s="1"/>
  <c r="BM452" i="5"/>
  <c r="BN452" i="5" s="1"/>
  <c r="BM408" i="5"/>
  <c r="BN408" i="5" s="1"/>
  <c r="BO408" i="5" s="1"/>
  <c r="BP408" i="5" s="1"/>
  <c r="BM470" i="5"/>
  <c r="BN470" i="5" s="1"/>
  <c r="BO470" i="5" s="1"/>
  <c r="BQ470" i="5" s="1"/>
  <c r="BM493" i="5"/>
  <c r="BN493" i="5" s="1"/>
  <c r="BO493" i="5" s="1"/>
  <c r="BM421" i="5"/>
  <c r="BN421" i="5" s="1"/>
  <c r="BM505" i="5"/>
  <c r="BN505" i="5" s="1"/>
  <c r="BM350" i="5"/>
  <c r="BN350" i="5" s="1"/>
  <c r="BM368" i="5"/>
  <c r="BN368" i="5" s="1"/>
  <c r="BM478" i="5"/>
  <c r="BN478" i="5" s="1"/>
  <c r="BO478" i="5" s="1"/>
  <c r="BQ478" i="5" s="1"/>
  <c r="BM509" i="5"/>
  <c r="BN509" i="5" s="1"/>
  <c r="BM510" i="5"/>
  <c r="BN510" i="5" s="1"/>
  <c r="BM449" i="5"/>
  <c r="BN449" i="5" s="1"/>
  <c r="BO449" i="5" s="1"/>
  <c r="BQ449" i="5" s="1"/>
  <c r="BM463" i="5"/>
  <c r="BN463" i="5" s="1"/>
  <c r="BO463" i="5" s="1"/>
  <c r="BM74" i="5"/>
  <c r="BN74" i="5" s="1"/>
  <c r="BM424" i="5"/>
  <c r="BN424" i="5" s="1"/>
  <c r="BO424" i="5" s="1"/>
  <c r="BM225" i="5"/>
  <c r="BN225" i="5" s="1"/>
  <c r="BO225" i="5" s="1"/>
  <c r="BM428" i="5"/>
  <c r="BN428" i="5" s="1"/>
  <c r="BM446" i="5"/>
  <c r="BN446" i="5" s="1"/>
  <c r="BO446" i="5" s="1"/>
  <c r="BM503" i="5"/>
  <c r="BN503" i="5" s="1"/>
  <c r="BO503" i="5" s="1"/>
  <c r="BP503" i="5" s="1"/>
  <c r="BM455" i="5"/>
  <c r="BN455" i="5" s="1"/>
  <c r="BO455" i="5" s="1"/>
  <c r="BM255" i="5"/>
  <c r="BN255" i="5" s="1"/>
  <c r="BM334" i="5"/>
  <c r="BN334" i="5" s="1"/>
  <c r="BM501" i="5"/>
  <c r="BN501" i="5" s="1"/>
  <c r="BO501" i="5" s="1"/>
  <c r="BQ501" i="5" s="1"/>
  <c r="BM404" i="5"/>
  <c r="BN404" i="5" s="1"/>
  <c r="BO404" i="5" s="1"/>
  <c r="BQ404" i="5" s="1"/>
  <c r="BM498" i="5"/>
  <c r="BN498" i="5" s="1"/>
  <c r="BO498" i="5" s="1"/>
  <c r="BP498" i="5" s="1"/>
  <c r="BM376" i="5"/>
  <c r="BN376" i="5" s="1"/>
  <c r="BO376" i="5" s="1"/>
  <c r="BM426" i="5"/>
  <c r="BN426" i="5" s="1"/>
  <c r="BM461" i="5"/>
  <c r="BN461" i="5" s="1"/>
  <c r="BM407" i="5"/>
  <c r="BN407" i="5" s="1"/>
  <c r="BM499" i="5"/>
  <c r="BN499" i="5" s="1"/>
  <c r="BM328" i="5"/>
  <c r="BN328" i="5" s="1"/>
  <c r="BO328" i="5" s="1"/>
  <c r="BM353" i="5"/>
  <c r="BN353" i="5" s="1"/>
  <c r="BM364" i="5"/>
  <c r="BN364" i="5" s="1"/>
  <c r="BM385" i="5"/>
  <c r="BN385" i="5" s="1"/>
  <c r="BO385" i="5" s="1"/>
  <c r="BQ385" i="5" s="1"/>
  <c r="BM296" i="5"/>
  <c r="BN296" i="5" s="1"/>
  <c r="BO296" i="5" s="1"/>
  <c r="BQ296" i="5" s="1"/>
  <c r="BM297" i="5"/>
  <c r="BN297" i="5" s="1"/>
  <c r="BM475" i="5"/>
  <c r="BN475" i="5" s="1"/>
  <c r="BO475" i="5" s="1"/>
  <c r="BM401" i="5"/>
  <c r="BN401" i="5" s="1"/>
  <c r="BM442" i="5"/>
  <c r="BN442" i="5" s="1"/>
  <c r="BM492" i="5"/>
  <c r="BN492" i="5" s="1"/>
  <c r="BM485" i="5"/>
  <c r="BN485" i="5" s="1"/>
  <c r="BM441" i="5"/>
  <c r="BN441" i="5"/>
  <c r="BO441" i="5" s="1"/>
  <c r="BM416" i="5"/>
  <c r="BN416" i="5" s="1"/>
  <c r="BM486" i="5"/>
  <c r="BN486" i="5" s="1"/>
  <c r="BO486" i="5" s="1"/>
  <c r="BQ486" i="5" s="1"/>
  <c r="BM488" i="5"/>
  <c r="BN488" i="5" s="1"/>
  <c r="BO488" i="5" s="1"/>
  <c r="BQ488" i="5" s="1"/>
  <c r="BM355" i="5"/>
  <c r="BN355" i="5" s="1"/>
  <c r="BO355" i="5" s="1"/>
  <c r="BP355" i="5" s="1"/>
  <c r="BM507" i="5"/>
  <c r="BN507" i="5" s="1"/>
  <c r="BO507" i="5" s="1"/>
  <c r="BQ507" i="5" s="1"/>
  <c r="BM497" i="5"/>
  <c r="BN497" i="5" s="1"/>
  <c r="BM154" i="5"/>
  <c r="BN154" i="5" s="1"/>
  <c r="BM242" i="5"/>
  <c r="BN242" i="5" s="1"/>
  <c r="BO242" i="5" s="1"/>
  <c r="BM410" i="5"/>
  <c r="BN410" i="5" s="1"/>
  <c r="BO410" i="5" s="1"/>
  <c r="BM487" i="5"/>
  <c r="BN487" i="5" s="1"/>
  <c r="BO487" i="5" s="1"/>
  <c r="BQ487" i="5" s="1"/>
  <c r="BM489" i="5"/>
  <c r="BN489" i="5" s="1"/>
  <c r="BM495" i="5"/>
  <c r="BN495" i="5" s="1"/>
  <c r="BO495" i="5" s="1"/>
  <c r="BM394" i="5"/>
  <c r="BN394" i="5" s="1"/>
  <c r="BM367" i="5"/>
  <c r="BN367" i="5" s="1"/>
  <c r="BM237" i="5"/>
  <c r="BN237" i="5" s="1"/>
  <c r="BO237" i="5" s="1"/>
  <c r="BM427" i="5"/>
  <c r="BN427" i="5" s="1"/>
  <c r="BO427" i="5" s="1"/>
  <c r="BQ427" i="5" s="1"/>
  <c r="BM257" i="5"/>
  <c r="BN257" i="5" s="1"/>
  <c r="BM144" i="5"/>
  <c r="BN144" i="5" s="1"/>
  <c r="BO144" i="5" s="1"/>
  <c r="BQ144" i="5" s="1"/>
  <c r="BM425" i="5"/>
  <c r="BN425" i="5" s="1"/>
  <c r="BM61" i="5"/>
  <c r="BN61" i="5" s="1"/>
  <c r="BM468" i="5"/>
  <c r="BN468" i="5" s="1"/>
  <c r="BO468" i="5" s="1"/>
  <c r="BM146" i="5"/>
  <c r="BN146" i="5" s="1"/>
  <c r="BO146" i="5" s="1"/>
  <c r="BQ146" i="5" s="1"/>
  <c r="BM414" i="5"/>
  <c r="BN414" i="5" s="1"/>
  <c r="BO414" i="5" s="1"/>
  <c r="BQ414" i="5" s="1"/>
  <c r="BM496" i="5"/>
  <c r="BN496" i="5" s="1"/>
  <c r="BO496" i="5" s="1"/>
  <c r="BM473" i="5"/>
  <c r="BN473" i="5" s="1"/>
  <c r="BO473" i="5" s="1"/>
  <c r="BM287" i="5"/>
  <c r="BN287" i="5" s="1"/>
  <c r="BO287" i="5" s="1"/>
  <c r="BM511" i="5"/>
  <c r="BN511" i="5" s="1"/>
  <c r="BO511" i="5" s="1"/>
  <c r="BP511" i="5" s="1"/>
  <c r="BM413" i="5"/>
  <c r="BN413" i="5" s="1"/>
  <c r="BO413" i="5" s="1"/>
  <c r="BQ413" i="5" s="1"/>
  <c r="BM500" i="5"/>
  <c r="BN500" i="5" s="1"/>
  <c r="BM393" i="5"/>
  <c r="BN393" i="5" s="1"/>
  <c r="BM347" i="5"/>
  <c r="BN347" i="5" s="1"/>
  <c r="BM494" i="5"/>
  <c r="BN494" i="5" s="1"/>
  <c r="BM432" i="5"/>
  <c r="BN432" i="5" s="1"/>
  <c r="BM476" i="5"/>
  <c r="BN476" i="5" s="1"/>
  <c r="BO476" i="5" s="1"/>
  <c r="BP476" i="5" s="1"/>
  <c r="BM481" i="5"/>
  <c r="BN481" i="5" s="1"/>
  <c r="BO481" i="5" s="1"/>
  <c r="BQ481" i="5" s="1"/>
  <c r="BM302" i="5"/>
  <c r="BN302" i="5" s="1"/>
  <c r="BM396" i="5"/>
  <c r="BN396" i="5" s="1"/>
  <c r="BO396" i="5" s="1"/>
  <c r="BM450" i="5"/>
  <c r="BN450" i="5" s="1"/>
  <c r="BM127" i="5"/>
  <c r="BN127" i="5" s="1"/>
  <c r="BO127" i="5" s="1"/>
  <c r="BP127" i="5" s="1"/>
  <c r="BM430" i="5"/>
  <c r="BN430" i="5" s="1"/>
  <c r="BM491" i="5"/>
  <c r="BN491" i="5" s="1"/>
  <c r="BM434" i="5"/>
  <c r="BN434" i="5" s="1"/>
  <c r="BO434" i="5" s="1"/>
  <c r="BP434" i="5" s="1"/>
  <c r="BM469" i="5"/>
  <c r="BN469" i="5" s="1"/>
  <c r="BO469" i="5" s="1"/>
  <c r="BM504" i="5"/>
  <c r="BN504" i="5" s="1"/>
  <c r="BM77" i="5"/>
  <c r="BN77" i="5" s="1"/>
  <c r="BO77" i="5" s="1"/>
  <c r="BP77" i="5" s="1"/>
  <c r="BM433" i="5"/>
  <c r="BN433" i="5"/>
  <c r="BO433" i="5" s="1"/>
  <c r="BQ433" i="5" s="1"/>
  <c r="BM388" i="5"/>
  <c r="BN388" i="5" s="1"/>
  <c r="BM103" i="5"/>
  <c r="BN103" i="5" s="1"/>
  <c r="BO103" i="5" s="1"/>
  <c r="BP103" i="5" s="1"/>
  <c r="BM443" i="5"/>
  <c r="BN443" i="5" s="1"/>
  <c r="BM465" i="5"/>
  <c r="BN465" i="5" s="1"/>
  <c r="BM395" i="5"/>
  <c r="BN395" i="5" s="1"/>
  <c r="BM464" i="5"/>
  <c r="BN464" i="5" s="1"/>
  <c r="BM457" i="5"/>
  <c r="BN457" i="5" s="1"/>
  <c r="BO457" i="5" s="1"/>
  <c r="BM422" i="5"/>
  <c r="BN422" i="5" s="1"/>
  <c r="BO422" i="5" s="1"/>
  <c r="BP422" i="5" s="1"/>
  <c r="BM110" i="5"/>
  <c r="BN110" i="5" s="1"/>
  <c r="BO110" i="5" s="1"/>
  <c r="BM318" i="5"/>
  <c r="BN318" i="5" s="1"/>
  <c r="BO318" i="5" s="1"/>
  <c r="BM448" i="5"/>
  <c r="BN448" i="5" s="1"/>
  <c r="BO448" i="5" s="1"/>
  <c r="BP448" i="5" s="1"/>
  <c r="BM126" i="5"/>
  <c r="BN126" i="5" s="1"/>
  <c r="BM224" i="5"/>
  <c r="BN224" i="5" s="1"/>
  <c r="BM106" i="5"/>
  <c r="BN106" i="5" s="1"/>
  <c r="BO106" i="5" s="1"/>
  <c r="BM116" i="5"/>
  <c r="BN116" i="5" s="1"/>
  <c r="BO116" i="5" s="1"/>
  <c r="BP116" i="5" s="1"/>
  <c r="BM185" i="5"/>
  <c r="BN185" i="5" s="1"/>
  <c r="BM150" i="5"/>
  <c r="BN150" i="5" s="1"/>
  <c r="BO150" i="5" s="1"/>
  <c r="BQ150" i="5" s="1"/>
  <c r="BM436" i="5"/>
  <c r="BN436" i="5" s="1"/>
  <c r="BM440" i="5"/>
  <c r="BN440" i="5" s="1"/>
  <c r="BM231" i="5"/>
  <c r="BN231" i="5" s="1"/>
  <c r="BM351" i="5"/>
  <c r="BN351" i="5" s="1"/>
  <c r="BM230" i="5"/>
  <c r="BN230" i="5" s="1"/>
  <c r="BO230" i="5" s="1"/>
  <c r="BM29" i="5"/>
  <c r="BN29" i="5" s="1"/>
  <c r="BO29" i="5" s="1"/>
  <c r="BM330" i="5"/>
  <c r="BN330" i="5" s="1"/>
  <c r="BO330" i="5" s="1"/>
  <c r="BQ330" i="5" s="1"/>
  <c r="BM200" i="5"/>
  <c r="BN200" i="5" s="1"/>
  <c r="BO200" i="5" s="1"/>
  <c r="BQ200" i="5" s="1"/>
  <c r="BM166" i="5"/>
  <c r="BN166" i="5" s="1"/>
  <c r="BO166" i="5" s="1"/>
  <c r="BQ166" i="5" s="1"/>
  <c r="BM480" i="5"/>
  <c r="BN480" i="5" s="1"/>
  <c r="BM235" i="5"/>
  <c r="BN235" i="5" s="1"/>
  <c r="BM284" i="5"/>
  <c r="BN284" i="5" s="1"/>
  <c r="BO284" i="5" s="1"/>
  <c r="BM238" i="5"/>
  <c r="BN238" i="5" s="1"/>
  <c r="BQ238" i="5" s="1"/>
  <c r="BM62" i="5"/>
  <c r="BN62" i="5" s="1"/>
  <c r="BM459" i="5"/>
  <c r="BN459" i="5" s="1"/>
  <c r="BO459" i="5" s="1"/>
  <c r="BP459" i="5" s="1"/>
  <c r="BM438" i="5"/>
  <c r="BN438" i="5" s="1"/>
  <c r="BO438" i="5" s="1"/>
  <c r="BM377" i="5"/>
  <c r="BN377" i="5" s="1"/>
  <c r="BO377" i="5" s="1"/>
  <c r="BP377" i="5" s="1"/>
  <c r="BM322" i="5"/>
  <c r="BN322" i="5" s="1"/>
  <c r="BM431" i="5"/>
  <c r="BN431" i="5" s="1"/>
  <c r="BO431" i="5" s="1"/>
  <c r="BM397" i="5"/>
  <c r="BN397" i="5" s="1"/>
  <c r="BM53" i="5"/>
  <c r="BN53" i="5" s="1"/>
  <c r="BM88" i="5"/>
  <c r="BN88" i="5" s="1"/>
  <c r="BO88" i="5" s="1"/>
  <c r="BQ88" i="5" s="1"/>
  <c r="BM244" i="5"/>
  <c r="BN244" i="5" s="1"/>
  <c r="BM72" i="5"/>
  <c r="BN72" i="5" s="1"/>
  <c r="BO72" i="5" s="1"/>
  <c r="BM354" i="5"/>
  <c r="BN354" i="5" s="1"/>
  <c r="BM349" i="5"/>
  <c r="BN349" i="5" s="1"/>
  <c r="BM259" i="5"/>
  <c r="BN259" i="5" s="1"/>
  <c r="BO259" i="5" s="1"/>
  <c r="BM411" i="5"/>
  <c r="BN411" i="5" s="1"/>
  <c r="BM186" i="5"/>
  <c r="BN186" i="5" s="1"/>
  <c r="BO186" i="5" s="1"/>
  <c r="BM298" i="5"/>
  <c r="BN298" i="5" s="1"/>
  <c r="BO298" i="5" s="1"/>
  <c r="BP298" i="5" s="1"/>
  <c r="BM130" i="5"/>
  <c r="BN130" i="5" s="1"/>
  <c r="BO130" i="5" s="1"/>
  <c r="BM51" i="5"/>
  <c r="BN51" i="5" s="1"/>
  <c r="BM250" i="5"/>
  <c r="BN250" i="5" s="1"/>
  <c r="BO250" i="5" s="1"/>
  <c r="BQ250" i="5" s="1"/>
  <c r="BM168" i="5"/>
  <c r="BN168" i="5" s="1"/>
  <c r="BM307" i="5"/>
  <c r="BN307" i="5" s="1"/>
  <c r="BM321" i="5"/>
  <c r="BN321" i="5" s="1"/>
  <c r="BO321" i="5" s="1"/>
  <c r="BM95" i="5"/>
  <c r="BN95" i="5" s="1"/>
  <c r="BO95" i="5" s="1"/>
  <c r="BQ95" i="5" s="1"/>
  <c r="BM21" i="5"/>
  <c r="BN21" i="5" s="1"/>
  <c r="BM384" i="5"/>
  <c r="BN384" i="5" s="1"/>
  <c r="BO384" i="5" s="1"/>
  <c r="BM332" i="5"/>
  <c r="BN332" i="5" s="1"/>
  <c r="BM252" i="5"/>
  <c r="BN252" i="5" s="1"/>
  <c r="BM241" i="5"/>
  <c r="BN241" i="5" s="1"/>
  <c r="BM477" i="5"/>
  <c r="BN477" i="5" s="1"/>
  <c r="BM219" i="5"/>
  <c r="BN219" i="5" s="1"/>
  <c r="BM240" i="5"/>
  <c r="BN240" i="5" s="1"/>
  <c r="BM220" i="5"/>
  <c r="BN220" i="5"/>
  <c r="BO220" i="5" s="1"/>
  <c r="BM58" i="5"/>
  <c r="BN58" i="5" s="1"/>
  <c r="BM120" i="5"/>
  <c r="BN120" i="5" s="1"/>
  <c r="BO120" i="5" s="1"/>
  <c r="BQ120" i="5" s="1"/>
  <c r="BM163" i="5"/>
  <c r="BN163" i="5" s="1"/>
  <c r="BM212" i="5"/>
  <c r="BN212" i="5" s="1"/>
  <c r="BO212" i="5" s="1"/>
  <c r="BP212" i="5" s="1"/>
  <c r="BM285" i="5"/>
  <c r="BN285" i="5" s="1"/>
  <c r="BM514" i="5"/>
  <c r="BN514" i="5" s="1"/>
  <c r="BO514" i="5" s="1"/>
  <c r="BQ514" i="5" s="1"/>
  <c r="BM419" i="5"/>
  <c r="BN419" i="5"/>
  <c r="BM343" i="5"/>
  <c r="BN343" i="5" s="1"/>
  <c r="BO343" i="5" s="1"/>
  <c r="BQ343" i="5" s="1"/>
  <c r="BM360" i="5"/>
  <c r="BN360" i="5" s="1"/>
  <c r="BO360" i="5" s="1"/>
  <c r="BM222" i="5"/>
  <c r="BN222" i="5" s="1"/>
  <c r="BM273" i="5"/>
  <c r="BN273" i="5" s="1"/>
  <c r="BO273" i="5" s="1"/>
  <c r="BP273" i="5" s="1"/>
  <c r="BM152" i="5"/>
  <c r="BN152" i="5" s="1"/>
  <c r="BM398" i="5"/>
  <c r="BN398" i="5" s="1"/>
  <c r="BO398" i="5" s="1"/>
  <c r="BQ398" i="5" s="1"/>
  <c r="BM412" i="5"/>
  <c r="BN412" i="5" s="1"/>
  <c r="BO412" i="5" s="1"/>
  <c r="BM209" i="5"/>
  <c r="BN209" i="5" s="1"/>
  <c r="BM290" i="5"/>
  <c r="BN290" i="5" s="1"/>
  <c r="BO290" i="5" s="1"/>
  <c r="BM104" i="5"/>
  <c r="BN104" i="5" s="1"/>
  <c r="BO104" i="5" s="1"/>
  <c r="BP104" i="5" s="1"/>
  <c r="BM264" i="5"/>
  <c r="BN264" i="5" s="1"/>
  <c r="BM79" i="5"/>
  <c r="BN79" i="5" s="1"/>
  <c r="BO79" i="5" s="1"/>
  <c r="BM254" i="5"/>
  <c r="BN254" i="5" s="1"/>
  <c r="BO254" i="5" s="1"/>
  <c r="BQ254" i="5" s="1"/>
  <c r="BM178" i="5"/>
  <c r="BN178" i="5" s="1"/>
  <c r="BM288" i="5"/>
  <c r="BN288" i="5" s="1"/>
  <c r="BM170" i="5"/>
  <c r="BN170" i="5" s="1"/>
  <c r="BM135" i="5"/>
  <c r="BN135" i="5" s="1"/>
  <c r="BO135" i="5" s="1"/>
  <c r="BP135" i="5" s="1"/>
  <c r="BM50" i="5"/>
  <c r="BN50" i="5" s="1"/>
  <c r="BO50" i="5" s="1"/>
  <c r="BP50" i="5" s="1"/>
  <c r="BM508" i="5"/>
  <c r="BN508" i="5" s="1"/>
  <c r="BM420" i="5"/>
  <c r="BN420" i="5" s="1"/>
  <c r="BO420" i="5" s="1"/>
  <c r="BM193" i="5"/>
  <c r="BN193" i="5" s="1"/>
  <c r="BO193" i="5" s="1"/>
  <c r="BM199" i="5"/>
  <c r="BN199" i="5" s="1"/>
  <c r="BO199" i="5" s="1"/>
  <c r="BQ199" i="5" s="1"/>
  <c r="BM348" i="5"/>
  <c r="BN348" i="5" s="1"/>
  <c r="BO348" i="5" s="1"/>
  <c r="BP348" i="5" s="1"/>
  <c r="BM78" i="5"/>
  <c r="BN78" i="5" s="1"/>
  <c r="BO78" i="5" s="1"/>
  <c r="BQ78" i="5" s="1"/>
  <c r="BM283" i="5"/>
  <c r="BN283" i="5" s="1"/>
  <c r="BO283" i="5" s="1"/>
  <c r="BM202" i="5"/>
  <c r="BN202" i="5" s="1"/>
  <c r="BM261" i="5"/>
  <c r="BN261" i="5" s="1"/>
  <c r="BM123" i="5"/>
  <c r="BN123" i="5" s="1"/>
  <c r="BO123" i="5" s="1"/>
  <c r="BM176" i="5"/>
  <c r="BN176" i="5" s="1"/>
  <c r="BM400" i="5"/>
  <c r="BN400" i="5" s="1"/>
  <c r="BO400" i="5" s="1"/>
  <c r="BQ400" i="5" s="1"/>
  <c r="BM243" i="5"/>
  <c r="BN243" i="5" s="1"/>
  <c r="BM280" i="5"/>
  <c r="BN280" i="5" s="1"/>
  <c r="BO280" i="5" s="1"/>
  <c r="BP280" i="5" s="1"/>
  <c r="BM344" i="5"/>
  <c r="BN344" i="5" s="1"/>
  <c r="BM191" i="5"/>
  <c r="BN191" i="5" s="1"/>
  <c r="BO191" i="5" s="1"/>
  <c r="BM373" i="5"/>
  <c r="BN373" i="5" s="1"/>
  <c r="BM174" i="5"/>
  <c r="BN174" i="5" s="1"/>
  <c r="BM122" i="5"/>
  <c r="BN122" i="5" s="1"/>
  <c r="BM251" i="5"/>
  <c r="BN251" i="5" s="1"/>
  <c r="BO251" i="5" s="1"/>
  <c r="BM165" i="5"/>
  <c r="BN165" i="5" s="1"/>
  <c r="BO165" i="5" s="1"/>
  <c r="BM260" i="5"/>
  <c r="BN260" i="5" s="1"/>
  <c r="BO260" i="5" s="1"/>
  <c r="BM301" i="5"/>
  <c r="BN301" i="5" s="1"/>
  <c r="BM293" i="5"/>
  <c r="BN293" i="5" s="1"/>
  <c r="BO293" i="5" s="1"/>
  <c r="BM208" i="5"/>
  <c r="BN208" i="5" s="1"/>
  <c r="BM320" i="5"/>
  <c r="BN320" i="5" s="1"/>
  <c r="BO320" i="5" s="1"/>
  <c r="BM205" i="5"/>
  <c r="BN205" i="5" s="1"/>
  <c r="BM300" i="5"/>
  <c r="BN300" i="5" s="1"/>
  <c r="BO300" i="5" s="1"/>
  <c r="BQ300" i="5" s="1"/>
  <c r="BM369" i="5"/>
  <c r="BN369" i="5" s="1"/>
  <c r="BO369" i="5" s="1"/>
  <c r="BQ369" i="5" s="1"/>
  <c r="BM305" i="5"/>
  <c r="BN305" i="5" s="1"/>
  <c r="BM311" i="5"/>
  <c r="BN311" i="5" s="1"/>
  <c r="BO311" i="5" s="1"/>
  <c r="BP311" i="5" s="1"/>
  <c r="BM337" i="5"/>
  <c r="BN337" i="5" s="1"/>
  <c r="BO337" i="5" s="1"/>
  <c r="BP337" i="5" s="1"/>
  <c r="BM245" i="5"/>
  <c r="BN245" i="5" s="1"/>
  <c r="BM299" i="5"/>
  <c r="BN299" i="5" s="1"/>
  <c r="BM169" i="5"/>
  <c r="BN169" i="5" s="1"/>
  <c r="BM217" i="5"/>
  <c r="BN217" i="5" s="1"/>
  <c r="BO217" i="5" s="1"/>
  <c r="BM371" i="5"/>
  <c r="BN371" i="5" s="1"/>
  <c r="BM49" i="5"/>
  <c r="BN49" i="5" s="1"/>
  <c r="BM331" i="5"/>
  <c r="BN331" i="5" s="1"/>
  <c r="BO331" i="5" s="1"/>
  <c r="BM386" i="5"/>
  <c r="BN386" i="5" s="1"/>
  <c r="BM233" i="5"/>
  <c r="BN233" i="5" s="1"/>
  <c r="BM210" i="5"/>
  <c r="BN210" i="5" s="1"/>
  <c r="BO210" i="5" s="1"/>
  <c r="BM258" i="5"/>
  <c r="BN258" i="5" s="1"/>
  <c r="BO258" i="5" s="1"/>
  <c r="BM375" i="5"/>
  <c r="BN375" i="5" s="1"/>
  <c r="BO375" i="5" s="1"/>
  <c r="BQ375" i="5" s="1"/>
  <c r="BM279" i="5"/>
  <c r="BN279" i="5" s="1"/>
  <c r="BM221" i="5"/>
  <c r="BN221" i="5" s="1"/>
  <c r="BO221" i="5" s="1"/>
  <c r="BM282" i="5"/>
  <c r="BN282" i="5" s="1"/>
  <c r="BO282" i="5" s="1"/>
  <c r="BQ282" i="5" s="1"/>
  <c r="BM215" i="5"/>
  <c r="BN215" i="5" s="1"/>
  <c r="BM93" i="5"/>
  <c r="BN93" i="5" s="1"/>
  <c r="BM189" i="5"/>
  <c r="BN189" i="5" s="1"/>
  <c r="BO189" i="5" s="1"/>
  <c r="BP189" i="5" s="1"/>
  <c r="BM289" i="5"/>
  <c r="BN289" i="5" s="1"/>
  <c r="BO289" i="5" s="1"/>
  <c r="BP289" i="5" s="1"/>
  <c r="BM329" i="5"/>
  <c r="BN329" i="5" s="1"/>
  <c r="BO329" i="5" s="1"/>
  <c r="BM319" i="5"/>
  <c r="BN319" i="5" s="1"/>
  <c r="BO319" i="5" s="1"/>
  <c r="BP319" i="5" s="1"/>
  <c r="BM19" i="5"/>
  <c r="BN19" i="5" s="1"/>
  <c r="BO19" i="5" s="1"/>
  <c r="BP19" i="5" s="1"/>
  <c r="BM308" i="5"/>
  <c r="BN308" i="5" s="1"/>
  <c r="BM247" i="5"/>
  <c r="BN247" i="5" s="1"/>
  <c r="BM294" i="5"/>
  <c r="BN294" i="5" s="1"/>
  <c r="BO294" i="5" s="1"/>
  <c r="BQ294" i="5" s="1"/>
  <c r="BM213" i="5"/>
  <c r="BN213" i="5" s="1"/>
  <c r="BO213" i="5" s="1"/>
  <c r="BM187" i="5"/>
  <c r="BN187" i="5" s="1"/>
  <c r="BO187" i="5" s="1"/>
  <c r="BP187" i="5" s="1"/>
  <c r="BM181" i="5"/>
  <c r="BN181" i="5" s="1"/>
  <c r="BO181" i="5" s="1"/>
  <c r="BM246" i="5"/>
  <c r="BN246" i="5" s="1"/>
  <c r="BO246" i="5" s="1"/>
  <c r="BM159" i="5"/>
  <c r="BN159" i="5" s="1"/>
  <c r="BO159" i="5" s="1"/>
  <c r="BM267" i="5"/>
  <c r="BN267" i="5" s="1"/>
  <c r="BM266" i="5"/>
  <c r="BN266" i="5" s="1"/>
  <c r="BM71" i="5"/>
  <c r="BN71" i="5" s="1"/>
  <c r="BM207" i="5"/>
  <c r="BN207" i="5" s="1"/>
  <c r="BM17" i="5"/>
  <c r="BN17" i="5" s="1"/>
  <c r="BO17" i="5" s="1"/>
  <c r="BP17" i="5" s="1"/>
  <c r="BM366" i="5"/>
  <c r="BN366" i="5" s="1"/>
  <c r="BO366" i="5" s="1"/>
  <c r="BP366" i="5" s="1"/>
  <c r="BM117" i="5"/>
  <c r="BN117" i="5" s="1"/>
  <c r="BM128" i="5"/>
  <c r="BN128" i="5" s="1"/>
  <c r="BO128" i="5" s="1"/>
  <c r="BM317" i="5"/>
  <c r="BN317" i="5" s="1"/>
  <c r="BO317" i="5" s="1"/>
  <c r="BQ317" i="5" s="1"/>
  <c r="BM381" i="5"/>
  <c r="BN381" i="5" s="1"/>
  <c r="BM94" i="5"/>
  <c r="BN94" i="5" s="1"/>
  <c r="BO94" i="5" s="1"/>
  <c r="BM275" i="5"/>
  <c r="BN275" i="5" s="1"/>
  <c r="BM211" i="5"/>
  <c r="BN211" i="5" s="1"/>
  <c r="BO211" i="5" s="1"/>
  <c r="BM204" i="5"/>
  <c r="BN204" i="5" s="1"/>
  <c r="BM153" i="5"/>
  <c r="BN153" i="5" s="1"/>
  <c r="BO153" i="5" s="1"/>
  <c r="BM370" i="5"/>
  <c r="BN370" i="5" s="1"/>
  <c r="BM145" i="5"/>
  <c r="BN145" i="5" s="1"/>
  <c r="BM272" i="5"/>
  <c r="BN272" i="5" s="1"/>
  <c r="BO272" i="5" s="1"/>
  <c r="BQ272" i="5" s="1"/>
  <c r="BM143" i="5"/>
  <c r="BN143" i="5" s="1"/>
  <c r="BM339" i="5"/>
  <c r="BN339" i="5" s="1"/>
  <c r="BO339" i="5" s="1"/>
  <c r="BQ339" i="5" s="1"/>
  <c r="BM474" i="5"/>
  <c r="BN474" i="5" s="1"/>
  <c r="BM352" i="5"/>
  <c r="BN352" i="5" s="1"/>
  <c r="BO352" i="5" s="1"/>
  <c r="BP352" i="5" s="1"/>
  <c r="BM248" i="5"/>
  <c r="BN248" i="5" s="1"/>
  <c r="BM256" i="5"/>
  <c r="BN256" i="5" s="1"/>
  <c r="BO256" i="5" s="1"/>
  <c r="BP256" i="5" s="1"/>
  <c r="BM313" i="5"/>
  <c r="BN313" i="5" s="1"/>
  <c r="BM80" i="5"/>
  <c r="BN80" i="5" s="1"/>
  <c r="BO80" i="5" s="1"/>
  <c r="BM356" i="5"/>
  <c r="BN356" i="5" s="1"/>
  <c r="BM378" i="5"/>
  <c r="BN378" i="5" s="1"/>
  <c r="BM265" i="5"/>
  <c r="BN265" i="5" s="1"/>
  <c r="BO265" i="5" s="1"/>
  <c r="BP265" i="5" s="1"/>
  <c r="BM162" i="5"/>
  <c r="BN162" i="5" s="1"/>
  <c r="BO162" i="5" s="1"/>
  <c r="BM357" i="5"/>
  <c r="BN357" i="5" s="1"/>
  <c r="BO357" i="5" s="1"/>
  <c r="BM325" i="5"/>
  <c r="BN325" i="5" s="1"/>
  <c r="BM69" i="5"/>
  <c r="BN69" i="5" s="1"/>
  <c r="BM379" i="5"/>
  <c r="BN379" i="5" s="1"/>
  <c r="BO379" i="5" s="1"/>
  <c r="BP379" i="5" s="1"/>
  <c r="BM148" i="5"/>
  <c r="BN148" i="5" s="1"/>
  <c r="BO148" i="5" s="1"/>
  <c r="BP148" i="5" s="1"/>
  <c r="BM333" i="5"/>
  <c r="BN333" i="5" s="1"/>
  <c r="BO333" i="5" s="1"/>
  <c r="BP333" i="5" s="1"/>
  <c r="BM399" i="5"/>
  <c r="BN399" i="5" s="1"/>
  <c r="BO399" i="5" s="1"/>
  <c r="BM387" i="5"/>
  <c r="BN387" i="5" s="1"/>
  <c r="BO387" i="5" s="1"/>
  <c r="BP387" i="5" s="1"/>
  <c r="BM68" i="5"/>
  <c r="BN68" i="5" s="1"/>
  <c r="BO68" i="5" s="1"/>
  <c r="BM73" i="5"/>
  <c r="BN73" i="5" s="1"/>
  <c r="BM374" i="5"/>
  <c r="BN374" i="5" s="1"/>
  <c r="BM5" i="5"/>
  <c r="BN5" i="5" s="1"/>
  <c r="BM24" i="5"/>
  <c r="BN24" i="5" s="1"/>
  <c r="BO24" i="5" s="1"/>
  <c r="BQ24" i="5" s="1"/>
  <c r="BM131" i="5"/>
  <c r="BN131" i="5" s="1"/>
  <c r="BM39" i="5"/>
  <c r="BN39" i="5" s="1"/>
  <c r="BM372" i="5"/>
  <c r="BN372" i="5" s="1"/>
  <c r="BO372" i="5" s="1"/>
  <c r="BQ372" i="5" s="1"/>
  <c r="BM31" i="5"/>
  <c r="BN31" i="5" s="1"/>
  <c r="BO31" i="5" s="1"/>
  <c r="BM76" i="5"/>
  <c r="BN76" i="5" s="1"/>
  <c r="BM67" i="5"/>
  <c r="BN67" i="5" s="1"/>
  <c r="BM30" i="5"/>
  <c r="BN30" i="5" s="1"/>
  <c r="BO30" i="5" s="1"/>
  <c r="BP30" i="5" s="1"/>
  <c r="BM25" i="5"/>
  <c r="BN25" i="5" s="1"/>
  <c r="BO25" i="5" s="1"/>
  <c r="BM206" i="5"/>
  <c r="BN206" i="5" s="1"/>
  <c r="BM323" i="5"/>
  <c r="BN323" i="5" s="1"/>
  <c r="BM90" i="5"/>
  <c r="BN90" i="5" s="1"/>
  <c r="BM97" i="5"/>
  <c r="BN97" i="5" s="1"/>
  <c r="BO97" i="5" s="1"/>
  <c r="BP97" i="5" s="1"/>
  <c r="BM10" i="5"/>
  <c r="BN10" i="5" s="1"/>
  <c r="BO10" i="5" s="1"/>
  <c r="BI75" i="5"/>
  <c r="BM75" i="5" s="1"/>
  <c r="BN75" i="5" s="1"/>
  <c r="BI456" i="5"/>
  <c r="BM456" i="5" s="1"/>
  <c r="BN456" i="5" s="1"/>
  <c r="BM8" i="5"/>
  <c r="BN8" i="5" s="1"/>
  <c r="BO8" i="5" s="1"/>
  <c r="BI342" i="5"/>
  <c r="BM342" i="5" s="1"/>
  <c r="BN342" i="5" s="1"/>
  <c r="BO342" i="5" s="1"/>
  <c r="BI271" i="5"/>
  <c r="BM271" i="5" s="1"/>
  <c r="BN271" i="5" s="1"/>
  <c r="BO271" i="5" s="1"/>
  <c r="BQ271" i="5" s="1"/>
  <c r="BI151" i="5"/>
  <c r="BM151" i="5" s="1"/>
  <c r="BN151" i="5" s="1"/>
  <c r="BI203" i="5"/>
  <c r="BM203" i="5" s="1"/>
  <c r="BN203" i="5" s="1"/>
  <c r="BI164" i="5"/>
  <c r="BM164" i="5" s="1"/>
  <c r="BN164" i="5" s="1"/>
  <c r="BO164" i="5" s="1"/>
  <c r="BQ164" i="5" s="1"/>
  <c r="BM362" i="5"/>
  <c r="BN362" i="5" s="1"/>
  <c r="BO362" i="5" s="1"/>
  <c r="BQ362" i="5" s="1"/>
  <c r="BM85" i="5"/>
  <c r="BN85" i="5" s="1"/>
  <c r="BO85" i="5" s="1"/>
  <c r="BI490" i="5"/>
  <c r="BM490" i="5" s="1"/>
  <c r="BN490" i="5" s="1"/>
  <c r="BO490" i="5" s="1"/>
  <c r="BQ490" i="5" s="1"/>
  <c r="BI361" i="5"/>
  <c r="BM361" i="5" s="1"/>
  <c r="BN361" i="5" s="1"/>
  <c r="BI292" i="5"/>
  <c r="BM292" i="5" s="1"/>
  <c r="BN292" i="5" s="1"/>
  <c r="BO292" i="5" s="1"/>
  <c r="BP292" i="5" s="1"/>
  <c r="BM84" i="5"/>
  <c r="BN84" i="5" s="1"/>
  <c r="BP84" i="5" s="1"/>
  <c r="BM26" i="5"/>
  <c r="BN26" i="5" s="1"/>
  <c r="BO26" i="5" s="1"/>
  <c r="BQ26" i="5" s="1"/>
  <c r="BI60" i="5"/>
  <c r="BM60" i="5" s="1"/>
  <c r="BN60" i="5" s="1"/>
  <c r="BI86" i="5"/>
  <c r="BM86" i="5" s="1"/>
  <c r="BN86" i="5" s="1"/>
  <c r="BO86" i="5" s="1"/>
  <c r="BQ86" i="5" s="1"/>
  <c r="BI303" i="5"/>
  <c r="BM303" i="5" s="1"/>
  <c r="BN303" i="5" s="1"/>
  <c r="BI66" i="5"/>
  <c r="BM66" i="5" s="1"/>
  <c r="BN66" i="5" s="1"/>
  <c r="BM167" i="5"/>
  <c r="BN167" i="5" s="1"/>
  <c r="BI101" i="5"/>
  <c r="BM101" i="5" s="1"/>
  <c r="BN101" i="5" s="1"/>
  <c r="BO101" i="5" s="1"/>
  <c r="BM338" i="5"/>
  <c r="BN338" i="5" s="1"/>
  <c r="BM125" i="5"/>
  <c r="BN125" i="5" s="1"/>
  <c r="BO125" i="5" s="1"/>
  <c r="BQ125" i="5" s="1"/>
  <c r="BM41" i="5"/>
  <c r="BN41" i="5" s="1"/>
  <c r="BI223" i="5"/>
  <c r="BM223" i="5" s="1"/>
  <c r="BN223" i="5" s="1"/>
  <c r="BO223" i="5" s="1"/>
  <c r="BM201" i="5"/>
  <c r="BN201" i="5" s="1"/>
  <c r="BM22" i="5"/>
  <c r="BN22" i="5" s="1"/>
  <c r="BO22" i="5" s="1"/>
  <c r="BQ22" i="5" s="1"/>
  <c r="BM11" i="5"/>
  <c r="BN11" i="5" s="1"/>
  <c r="BO11" i="5" s="1"/>
  <c r="BM406" i="5"/>
  <c r="BN406" i="5" s="1"/>
  <c r="BI142" i="5"/>
  <c r="BM142" i="5" s="1"/>
  <c r="BN142" i="5" s="1"/>
  <c r="BO142" i="5" s="1"/>
  <c r="BM171" i="5"/>
  <c r="BN171" i="5" s="1"/>
  <c r="BM46" i="5"/>
  <c r="BN46" i="5" s="1"/>
  <c r="BO46" i="5" s="1"/>
  <c r="BQ46" i="5" s="1"/>
  <c r="BM33" i="5"/>
  <c r="BN33" i="5" s="1"/>
  <c r="BO33" i="5" s="1"/>
  <c r="BM43" i="5"/>
  <c r="BN43" i="5" s="1"/>
  <c r="BO43" i="5" s="1"/>
  <c r="BM161" i="5"/>
  <c r="BN161" i="5" s="1"/>
  <c r="BO161" i="5" s="1"/>
  <c r="BQ161" i="5" s="1"/>
  <c r="BM435" i="5"/>
  <c r="BN435" i="5" s="1"/>
  <c r="BM182" i="5"/>
  <c r="BN182" i="5" s="1"/>
  <c r="BM183" i="5"/>
  <c r="BN183" i="5" s="1"/>
  <c r="BM96" i="5"/>
  <c r="BN96" i="5" s="1"/>
  <c r="BM12" i="5"/>
  <c r="BN12" i="5" s="1"/>
  <c r="BM453" i="5"/>
  <c r="BN453" i="5" s="1"/>
  <c r="BO453" i="5" s="1"/>
  <c r="BP453" i="5" s="1"/>
  <c r="BM89" i="5"/>
  <c r="BN89" i="5" s="1"/>
  <c r="BO89" i="5" s="1"/>
  <c r="BM63" i="5"/>
  <c r="BN63" i="5" s="1"/>
  <c r="BO63" i="5" s="1"/>
  <c r="BM304" i="5"/>
  <c r="BN304" i="5" s="1"/>
  <c r="BM23" i="5"/>
  <c r="BN23" i="5" s="1"/>
  <c r="BM45" i="5"/>
  <c r="BN45" i="5" s="1"/>
  <c r="BO45" i="5" s="1"/>
  <c r="BQ45" i="5" s="1"/>
  <c r="BM380" i="5"/>
  <c r="BN380" i="5" s="1"/>
  <c r="BO380" i="5" s="1"/>
  <c r="BQ380" i="5" s="1"/>
  <c r="BM263" i="5"/>
  <c r="BN263" i="5" s="1"/>
  <c r="BM42" i="5"/>
  <c r="BN42" i="5" s="1"/>
  <c r="BM236" i="5"/>
  <c r="BN236" i="5" s="1"/>
  <c r="BO236" i="5" s="1"/>
  <c r="BI91" i="5"/>
  <c r="BM91" i="5" s="1"/>
  <c r="BN91" i="5" s="1"/>
  <c r="BO91" i="5" s="1"/>
  <c r="BI479" i="5"/>
  <c r="BM479" i="5" s="1"/>
  <c r="BN479" i="5" s="1"/>
  <c r="BM28" i="5"/>
  <c r="BN28" i="5" s="1"/>
  <c r="BM140" i="5"/>
  <c r="BN140" i="5" s="1"/>
  <c r="BO140" i="5" s="1"/>
  <c r="BM383" i="5"/>
  <c r="BN383" i="5" s="1"/>
  <c r="BI197" i="5"/>
  <c r="BM197" i="5" s="1"/>
  <c r="BN197" i="5" s="1"/>
  <c r="BO197" i="5" s="1"/>
  <c r="BM108" i="5"/>
  <c r="BN108" i="5" s="1"/>
  <c r="BM358" i="5"/>
  <c r="BN358" i="5" s="1"/>
  <c r="BO358" i="5" s="1"/>
  <c r="BQ358" i="5" s="1"/>
  <c r="BM136" i="5"/>
  <c r="BN136" i="5" s="1"/>
  <c r="BO136" i="5" s="1"/>
  <c r="BM4" i="5"/>
  <c r="BN4" i="5" s="1"/>
  <c r="BM229" i="5"/>
  <c r="BN229" i="5" s="1"/>
  <c r="BM35" i="5"/>
  <c r="BN35" i="5" s="1"/>
  <c r="BO35" i="5" s="1"/>
  <c r="BQ35" i="5" s="1"/>
  <c r="BM59" i="5"/>
  <c r="BN59" i="5" s="1"/>
  <c r="BO59" i="5" s="1"/>
  <c r="BQ59" i="5" s="1"/>
  <c r="BM526" i="5"/>
  <c r="BN526" i="5" s="1"/>
  <c r="BO526" i="5" s="1"/>
  <c r="BQ526" i="5" s="1"/>
  <c r="BM48" i="5"/>
  <c r="BN48" i="5" s="1"/>
  <c r="BO48" i="5" s="1"/>
  <c r="BP48" i="5" s="1"/>
  <c r="BM20" i="5"/>
  <c r="BN20" i="5" s="1"/>
  <c r="BO20" i="5" s="1"/>
  <c r="BM70" i="5"/>
  <c r="BN70" i="5" s="1"/>
  <c r="BO70" i="5" s="1"/>
  <c r="BM87" i="5"/>
  <c r="BN87" i="5" s="1"/>
  <c r="BO87" i="5" s="1"/>
  <c r="BM132" i="5"/>
  <c r="BN132" i="5" s="1"/>
  <c r="BM315" i="5"/>
  <c r="BN315" i="5" s="1"/>
  <c r="BM335" i="5"/>
  <c r="BN335" i="5" s="1"/>
  <c r="BM525" i="5"/>
  <c r="BN525" i="5" s="1"/>
  <c r="BO525" i="5" s="1"/>
  <c r="BM444" i="5"/>
  <c r="BN444" i="5" s="1"/>
  <c r="BO444" i="5" s="1"/>
  <c r="BM466" i="5"/>
  <c r="BN466" i="5" s="1"/>
  <c r="BO466" i="5" s="1"/>
  <c r="BP466" i="5" s="1"/>
  <c r="BM484" i="5"/>
  <c r="BN484" i="5" s="1"/>
  <c r="BO484" i="5" s="1"/>
  <c r="BQ484" i="5" s="1"/>
  <c r="BM16" i="5"/>
  <c r="BN16" i="5" s="1"/>
  <c r="Q57961" i="4"/>
  <c r="BN278" i="4"/>
  <c r="BN25" i="4"/>
  <c r="BN23" i="4"/>
  <c r="BM153" i="4"/>
  <c r="BN153" i="4" s="1"/>
  <c r="BO153" i="4" s="1"/>
  <c r="BP153" i="4" s="1"/>
  <c r="BM63" i="4"/>
  <c r="BN63" i="4" s="1"/>
  <c r="BO63" i="4" s="1"/>
  <c r="BQ63" i="4" s="1"/>
  <c r="BM54" i="4"/>
  <c r="BN54" i="4" s="1"/>
  <c r="BO54" i="4" s="1"/>
  <c r="BP54" i="4" s="1"/>
  <c r="BM77" i="4"/>
  <c r="BN77" i="4" s="1"/>
  <c r="BO77" i="4" s="1"/>
  <c r="BQ77" i="4" s="1"/>
  <c r="BM207" i="4"/>
  <c r="BN207" i="4" s="1"/>
  <c r="BO207" i="4" s="1"/>
  <c r="BM267" i="4"/>
  <c r="BN267" i="4" s="1"/>
  <c r="BO267" i="4" s="1"/>
  <c r="BQ267" i="4" s="1"/>
  <c r="BM84" i="4"/>
  <c r="BN84" i="4" s="1"/>
  <c r="BM262" i="4"/>
  <c r="BN262" i="4" s="1"/>
  <c r="BM132" i="4"/>
  <c r="BN132" i="4" s="1"/>
  <c r="BO132" i="4" s="1"/>
  <c r="BP132" i="4" s="1"/>
  <c r="BM42" i="4"/>
  <c r="BN42" i="4" s="1"/>
  <c r="BO42" i="4" s="1"/>
  <c r="BQ42" i="4" s="1"/>
  <c r="BM92" i="4"/>
  <c r="BN92" i="4" s="1"/>
  <c r="BO92" i="4" s="1"/>
  <c r="BM16" i="4"/>
  <c r="BN16" i="4" s="1"/>
  <c r="BM219" i="4"/>
  <c r="BN219" i="4" s="1"/>
  <c r="BO219" i="4" s="1"/>
  <c r="BQ219" i="4" s="1"/>
  <c r="BM218" i="4"/>
  <c r="BN218" i="4" s="1"/>
  <c r="BM265" i="4"/>
  <c r="BN265" i="4" s="1"/>
  <c r="BO265" i="4" s="1"/>
  <c r="BP265" i="4" s="1"/>
  <c r="BM205" i="4"/>
  <c r="BN205" i="4" s="1"/>
  <c r="BM264" i="4"/>
  <c r="BN264" i="4" s="1"/>
  <c r="BO264" i="4" s="1"/>
  <c r="BM95" i="4"/>
  <c r="BN95" i="4" s="1"/>
  <c r="BO95" i="4" s="1"/>
  <c r="BP95" i="4" s="1"/>
  <c r="BM37" i="4"/>
  <c r="BN37" i="4" s="1"/>
  <c r="BO37" i="4" s="1"/>
  <c r="BM208" i="4"/>
  <c r="BN208" i="4" s="1"/>
  <c r="BM34" i="4"/>
  <c r="BN34" i="4" s="1"/>
  <c r="BO34" i="4" s="1"/>
  <c r="BM182" i="4"/>
  <c r="BN182" i="4" s="1"/>
  <c r="BM272" i="4"/>
  <c r="BN272" i="4" s="1"/>
  <c r="BO272" i="4" s="1"/>
  <c r="BM97" i="4"/>
  <c r="BN97" i="4" s="1"/>
  <c r="BO97" i="4" s="1"/>
  <c r="BP97" i="4" s="1"/>
  <c r="BM273" i="4"/>
  <c r="BN273" i="4" s="1"/>
  <c r="BM85" i="4"/>
  <c r="BN85" i="4" s="1"/>
  <c r="BM233" i="4"/>
  <c r="BN233" i="4" s="1"/>
  <c r="BM140" i="4"/>
  <c r="BN140" i="4" s="1"/>
  <c r="BO140" i="4" s="1"/>
  <c r="BQ140" i="4" s="1"/>
  <c r="BM35" i="4"/>
  <c r="BN35" i="4" s="1"/>
  <c r="BO35" i="4" s="1"/>
  <c r="BQ35" i="4" s="1"/>
  <c r="BM206" i="4"/>
  <c r="BN206" i="4" s="1"/>
  <c r="BM137" i="4"/>
  <c r="BN137" i="4" s="1"/>
  <c r="BM55" i="4"/>
  <c r="BN55" i="4" s="1"/>
  <c r="BM96" i="4"/>
  <c r="BN96" i="4" s="1"/>
  <c r="BM121" i="4"/>
  <c r="BN121" i="4" s="1"/>
  <c r="BM81" i="4"/>
  <c r="BN81" i="4" s="1"/>
  <c r="BM87" i="4"/>
  <c r="BN87" i="4" s="1"/>
  <c r="BO87" i="4" s="1"/>
  <c r="BM43" i="4"/>
  <c r="BN43" i="4" s="1"/>
  <c r="BO43" i="4" s="1"/>
  <c r="BP43" i="4" s="1"/>
  <c r="BM53" i="4"/>
  <c r="BN53" i="4" s="1"/>
  <c r="BM266" i="4"/>
  <c r="BN266" i="4" s="1"/>
  <c r="BO266" i="4" s="1"/>
  <c r="BQ266" i="4" s="1"/>
  <c r="BM112" i="4"/>
  <c r="BN112" i="4"/>
  <c r="BM56" i="4"/>
  <c r="BN56" i="4" s="1"/>
  <c r="BO56" i="4" s="1"/>
  <c r="BP56" i="4" s="1"/>
  <c r="BM57" i="4"/>
  <c r="BN57" i="4" s="1"/>
  <c r="BO57" i="4" s="1"/>
  <c r="BP57" i="4" s="1"/>
  <c r="BM89" i="4"/>
  <c r="BN89" i="4" s="1"/>
  <c r="BM93" i="4"/>
  <c r="BN93" i="4" s="1"/>
  <c r="BO93" i="4" s="1"/>
  <c r="BP93" i="4" s="1"/>
  <c r="BM94" i="4"/>
  <c r="BN94" i="4" s="1"/>
  <c r="BO94" i="4" s="1"/>
  <c r="BQ94" i="4" s="1"/>
  <c r="BM58" i="4"/>
  <c r="BN58" i="4" s="1"/>
  <c r="BO58" i="4" s="1"/>
  <c r="BQ58" i="4" s="1"/>
  <c r="BM86" i="4"/>
  <c r="BN86" i="4" s="1"/>
  <c r="BO86" i="4" s="1"/>
  <c r="BM138" i="4"/>
  <c r="BN138" i="4" s="1"/>
  <c r="BO138" i="4" s="1"/>
  <c r="BP138" i="4" s="1"/>
  <c r="BM45" i="4"/>
  <c r="BN45" i="4" s="1"/>
  <c r="BM261" i="4"/>
  <c r="BN261" i="4" s="1"/>
  <c r="BO261" i="4" s="1"/>
  <c r="BM131" i="4"/>
  <c r="BN131" i="4" s="1"/>
  <c r="BM104" i="4"/>
  <c r="BN104" i="4" s="1"/>
  <c r="BO104" i="4" s="1"/>
  <c r="BM226" i="4"/>
  <c r="BN226" i="4" s="1"/>
  <c r="BO226" i="4" s="1"/>
  <c r="BQ226" i="4" s="1"/>
  <c r="BM215" i="4"/>
  <c r="BN215" i="4" s="1"/>
  <c r="BM91" i="4"/>
  <c r="BN91" i="4" s="1"/>
  <c r="BO91" i="4" s="1"/>
  <c r="BP91" i="4" s="1"/>
  <c r="BM141" i="4"/>
  <c r="BN141" i="4" s="1"/>
  <c r="BO141" i="4" s="1"/>
  <c r="BQ141" i="4" s="1"/>
  <c r="BM263" i="4"/>
  <c r="BN263" i="4" s="1"/>
  <c r="BO263" i="4" s="1"/>
  <c r="BM122" i="4"/>
  <c r="BN122" i="4" s="1"/>
  <c r="BM90" i="4"/>
  <c r="BN90" i="4" s="1"/>
  <c r="BM82" i="4"/>
  <c r="BN82" i="4" s="1"/>
  <c r="BO82" i="4" s="1"/>
  <c r="BM225" i="4"/>
  <c r="BN225" i="4" s="1"/>
  <c r="BM214" i="4"/>
  <c r="BN214" i="4" s="1"/>
  <c r="BM135" i="4"/>
  <c r="BN135" i="4" s="1"/>
  <c r="BO135" i="4" s="1"/>
  <c r="BM130" i="4"/>
  <c r="BN130" i="4" s="1"/>
  <c r="BO130" i="4" s="1"/>
  <c r="BQ130" i="4" s="1"/>
  <c r="BM88" i="4"/>
  <c r="BN88" i="4" s="1"/>
  <c r="BO88" i="4" s="1"/>
  <c r="BQ88" i="4" s="1"/>
  <c r="BM230" i="4"/>
  <c r="BN230" i="4" s="1"/>
  <c r="BO230" i="4" s="1"/>
  <c r="BM44" i="4"/>
  <c r="BN44" i="4" s="1"/>
  <c r="BM83" i="4"/>
  <c r="BN83" i="4" s="1"/>
  <c r="BO83" i="4" s="1"/>
  <c r="BQ83" i="4" s="1"/>
  <c r="BM107" i="4"/>
  <c r="BN107" i="4" s="1"/>
  <c r="BO107" i="4" s="1"/>
  <c r="BP107" i="4" s="1"/>
  <c r="BM209" i="4"/>
  <c r="BN209" i="4" s="1"/>
  <c r="BO209" i="4" s="1"/>
  <c r="BM15" i="4"/>
  <c r="BN15" i="4" s="1"/>
  <c r="BO15" i="4" s="1"/>
  <c r="BQ15" i="4" s="1"/>
  <c r="BM147" i="4"/>
  <c r="BN147" i="4" s="1"/>
  <c r="BM123" i="4"/>
  <c r="BN123" i="4" s="1"/>
  <c r="BO123" i="4" s="1"/>
  <c r="BM128" i="4"/>
  <c r="BN128" i="4" s="1"/>
  <c r="BO128" i="4" s="1"/>
  <c r="BQ128" i="4" s="1"/>
  <c r="BM11" i="4"/>
  <c r="BN11" i="4" s="1"/>
  <c r="BO11" i="4" s="1"/>
  <c r="BP11" i="4" s="1"/>
  <c r="BM64" i="4"/>
  <c r="BN64" i="4" s="1"/>
  <c r="BO64" i="4" s="1"/>
  <c r="BM65" i="4"/>
  <c r="BN65" i="4" s="1"/>
  <c r="BO65" i="4" s="1"/>
  <c r="BQ65" i="4" s="1"/>
  <c r="BM66" i="4"/>
  <c r="BN66" i="4" s="1"/>
  <c r="BO66" i="4" s="1"/>
  <c r="BQ66" i="4" s="1"/>
  <c r="BM67" i="4"/>
  <c r="BN67" i="4" s="1"/>
  <c r="BO67" i="4" s="1"/>
  <c r="BM236" i="4"/>
  <c r="BN236" i="4" s="1"/>
  <c r="BM237" i="4"/>
  <c r="BN237" i="4" s="1"/>
  <c r="BM99" i="4"/>
  <c r="BN99" i="4" s="1"/>
  <c r="BM139" i="4"/>
  <c r="BN139" i="4" s="1"/>
  <c r="BM7" i="4"/>
  <c r="BN7" i="4" s="1"/>
  <c r="BO7" i="4" s="1"/>
  <c r="BM204" i="4"/>
  <c r="BN204" i="4" s="1"/>
  <c r="BO204" i="4" s="1"/>
  <c r="BM106" i="4"/>
  <c r="BN106" i="4" s="1"/>
  <c r="BO106" i="4" s="1"/>
  <c r="BM269" i="4"/>
  <c r="BN269" i="4" s="1"/>
  <c r="BO269" i="4" s="1"/>
  <c r="BQ269" i="4" s="1"/>
  <c r="BM255" i="4"/>
  <c r="BN255" i="4" s="1"/>
  <c r="BM257" i="4"/>
  <c r="BN257" i="4" s="1"/>
  <c r="BM254" i="4"/>
  <c r="BN254" i="4" s="1"/>
  <c r="BM189" i="4"/>
  <c r="BN189" i="4" s="1"/>
  <c r="BM8" i="4"/>
  <c r="BN8" i="4" s="1"/>
  <c r="BO8" i="4" s="1"/>
  <c r="BP8" i="4" s="1"/>
  <c r="BM183" i="4"/>
  <c r="BN183" i="4" s="1"/>
  <c r="BM116" i="4"/>
  <c r="BN116" i="4" s="1"/>
  <c r="BO116" i="4" s="1"/>
  <c r="BQ116" i="4" s="1"/>
  <c r="BM188" i="4"/>
  <c r="BN188" i="4" s="1"/>
  <c r="BO188" i="4" s="1"/>
  <c r="BM125" i="4"/>
  <c r="BN125" i="4" s="1"/>
  <c r="BO125" i="4" s="1"/>
  <c r="BQ125" i="4" s="1"/>
  <c r="BM240" i="4"/>
  <c r="BN240" i="4" s="1"/>
  <c r="BO240" i="4" s="1"/>
  <c r="BQ240" i="4" s="1"/>
  <c r="BM49" i="4"/>
  <c r="BN49" i="4" s="1"/>
  <c r="BM9" i="4"/>
  <c r="BN9" i="4"/>
  <c r="BO9" i="4" s="1"/>
  <c r="BM172" i="4"/>
  <c r="BN172" i="4" s="1"/>
  <c r="BO172" i="4" s="1"/>
  <c r="BP172" i="4" s="1"/>
  <c r="BM199" i="4"/>
  <c r="BN199" i="4" s="1"/>
  <c r="BO199" i="4" s="1"/>
  <c r="BQ199" i="4" s="1"/>
  <c r="BM192" i="4"/>
  <c r="BN192" i="4" s="1"/>
  <c r="BM217" i="4"/>
  <c r="BN217" i="4" s="1"/>
  <c r="BM127" i="4"/>
  <c r="BN127" i="4" s="1"/>
  <c r="BM235" i="4"/>
  <c r="BN235" i="4" s="1"/>
  <c r="BM227" i="4"/>
  <c r="BN227" i="4"/>
  <c r="BO227" i="4" s="1"/>
  <c r="BM201" i="4"/>
  <c r="BN201" i="4" s="1"/>
  <c r="BM22" i="4"/>
  <c r="BN22" i="4" s="1"/>
  <c r="BO22" i="4" s="1"/>
  <c r="BP22" i="4" s="1"/>
  <c r="BM191" i="4"/>
  <c r="BN191" i="4" s="1"/>
  <c r="BM20" i="4"/>
  <c r="BN20" i="4" s="1"/>
  <c r="BM36" i="4"/>
  <c r="BN36" i="4" s="1"/>
  <c r="BO36" i="4" s="1"/>
  <c r="BM216" i="4"/>
  <c r="BN216" i="4" s="1"/>
  <c r="BM115" i="4"/>
  <c r="BN115" i="4"/>
  <c r="BO115" i="4" s="1"/>
  <c r="BM239" i="4"/>
  <c r="BN239" i="4" s="1"/>
  <c r="BM13" i="4"/>
  <c r="BN13" i="4" s="1"/>
  <c r="BO13" i="4" s="1"/>
  <c r="BP13" i="4" s="1"/>
  <c r="BM18" i="4"/>
  <c r="BN18" i="4" s="1"/>
  <c r="BM40" i="4"/>
  <c r="BN40" i="4" s="1"/>
  <c r="BM194" i="4"/>
  <c r="BN194" i="4" s="1"/>
  <c r="BO194" i="4" s="1"/>
  <c r="BP194" i="4" s="1"/>
  <c r="BM10" i="4"/>
  <c r="BN10" i="4" s="1"/>
  <c r="BM114" i="4"/>
  <c r="BN114" i="4" s="1"/>
  <c r="BM71" i="4"/>
  <c r="BN71" i="4" s="1"/>
  <c r="BO71" i="4" s="1"/>
  <c r="BP71" i="4" s="1"/>
  <c r="BM126" i="4"/>
  <c r="BN126" i="4" s="1"/>
  <c r="BO126" i="4" s="1"/>
  <c r="BP126" i="4" s="1"/>
  <c r="BM69" i="4"/>
  <c r="BN69" i="4" s="1"/>
  <c r="BM268" i="4"/>
  <c r="BN268" i="4" s="1"/>
  <c r="BM117" i="4"/>
  <c r="BN117" i="4" s="1"/>
  <c r="BM75" i="4"/>
  <c r="BN75" i="4" s="1"/>
  <c r="BM258" i="4"/>
  <c r="BN258" i="4" s="1"/>
  <c r="BO258" i="4" s="1"/>
  <c r="BM76" i="4"/>
  <c r="BN76" i="4"/>
  <c r="BO76" i="4" s="1"/>
  <c r="BP76" i="4" s="1"/>
  <c r="BM124" i="4"/>
  <c r="BN124" i="4" s="1"/>
  <c r="BO124" i="4" s="1"/>
  <c r="BQ124" i="4" s="1"/>
  <c r="BM50" i="4"/>
  <c r="BN50" i="4" s="1"/>
  <c r="BO50" i="4" s="1"/>
  <c r="BQ50" i="4" s="1"/>
  <c r="BM19" i="4"/>
  <c r="BN19" i="4" s="1"/>
  <c r="BM185" i="4"/>
  <c r="BN185" i="4" s="1"/>
  <c r="BM228" i="4"/>
  <c r="BN228" i="4" s="1"/>
  <c r="BM256" i="4"/>
  <c r="BN256" i="4" s="1"/>
  <c r="BM213" i="4"/>
  <c r="BN213" i="4" s="1"/>
  <c r="BM68" i="4"/>
  <c r="BN68" i="4" s="1"/>
  <c r="BM39" i="4"/>
  <c r="BN39" i="4" s="1"/>
  <c r="BM52" i="4"/>
  <c r="BN52" i="4" s="1"/>
  <c r="BO52" i="4" s="1"/>
  <c r="BQ52" i="4" s="1"/>
  <c r="BM231" i="4"/>
  <c r="BN231" i="4" s="1"/>
  <c r="BM197" i="4"/>
  <c r="BN197" i="4" s="1"/>
  <c r="BO197" i="4" s="1"/>
  <c r="BQ197" i="4" s="1"/>
  <c r="BM190" i="4"/>
  <c r="BN190" i="4" s="1"/>
  <c r="BO190" i="4" s="1"/>
  <c r="BP190" i="4" s="1"/>
  <c r="BM136" i="4"/>
  <c r="BN136" i="4" s="1"/>
  <c r="BO136" i="4" s="1"/>
  <c r="BP136" i="4" s="1"/>
  <c r="BM17" i="4"/>
  <c r="BN17" i="4" s="1"/>
  <c r="BO17" i="4" s="1"/>
  <c r="BQ17" i="4" s="1"/>
  <c r="BM202" i="4"/>
  <c r="BN202" i="4" s="1"/>
  <c r="BO202" i="4" s="1"/>
  <c r="BM72" i="4"/>
  <c r="BN72" i="4" s="1"/>
  <c r="BO72" i="4" s="1"/>
  <c r="BP72" i="4" s="1"/>
  <c r="BM142" i="4"/>
  <c r="BN142" i="4" s="1"/>
  <c r="BO142" i="4" s="1"/>
  <c r="BQ142" i="4" s="1"/>
  <c r="BM38" i="4"/>
  <c r="BN38" i="4" s="1"/>
  <c r="BM198" i="4"/>
  <c r="BN198" i="4" s="1"/>
  <c r="BO198" i="4" s="1"/>
  <c r="BQ198" i="4" s="1"/>
  <c r="BM118" i="4"/>
  <c r="BN118" i="4" s="1"/>
  <c r="BM178" i="4"/>
  <c r="BN178" i="4" s="1"/>
  <c r="BM238" i="4"/>
  <c r="BN238" i="4" s="1"/>
  <c r="BO238" i="4" s="1"/>
  <c r="BQ238" i="4" s="1"/>
  <c r="BM155" i="4"/>
  <c r="BN155" i="4" s="1"/>
  <c r="BM270" i="4"/>
  <c r="BN270" i="4" s="1"/>
  <c r="BM164" i="4"/>
  <c r="BN164" i="4" s="1"/>
  <c r="BM184" i="4"/>
  <c r="BN184" i="4" s="1"/>
  <c r="BO184" i="4" s="1"/>
  <c r="BP184" i="4" s="1"/>
  <c r="BM200" i="4"/>
  <c r="BN200" i="4" s="1"/>
  <c r="BM103" i="4"/>
  <c r="BN103" i="4" s="1"/>
  <c r="BO103" i="4" s="1"/>
  <c r="BP103" i="4" s="1"/>
  <c r="BM27" i="4"/>
  <c r="BN27" i="4" s="1"/>
  <c r="BM111" i="4"/>
  <c r="BN111" i="4" s="1"/>
  <c r="BM229" i="4"/>
  <c r="BN229" i="4" s="1"/>
  <c r="BO229" i="4" s="1"/>
  <c r="BM80" i="4"/>
  <c r="BN80" i="4" s="1"/>
  <c r="BM51" i="4"/>
  <c r="BN51" i="4" s="1"/>
  <c r="BO51" i="4" s="1"/>
  <c r="BP51" i="4" s="1"/>
  <c r="BM41" i="4"/>
  <c r="BN41" i="4" s="1"/>
  <c r="BM134" i="4"/>
  <c r="BN134" i="4" s="1"/>
  <c r="BO134" i="4" s="1"/>
  <c r="BM21" i="4"/>
  <c r="BN21" i="4" s="1"/>
  <c r="BO21" i="4" s="1"/>
  <c r="BM193" i="4"/>
  <c r="BN193" i="4" s="1"/>
  <c r="BM186" i="4"/>
  <c r="BN186" i="4" s="1"/>
  <c r="BO186" i="4" s="1"/>
  <c r="BQ186" i="4" s="1"/>
  <c r="BM271" i="4"/>
  <c r="BN271" i="4" s="1"/>
  <c r="BO271" i="4" s="1"/>
  <c r="BQ271" i="4" s="1"/>
  <c r="BM195" i="4"/>
  <c r="BN195" i="4" s="1"/>
  <c r="BO195" i="4" s="1"/>
  <c r="BP195" i="4" s="1"/>
  <c r="BM46" i="4"/>
  <c r="BN46" i="4" s="1"/>
  <c r="BM133" i="4"/>
  <c r="BN133" i="4" s="1"/>
  <c r="BO133" i="4" s="1"/>
  <c r="BM129" i="4"/>
  <c r="BN129" i="4" s="1"/>
  <c r="BO129" i="4" s="1"/>
  <c r="BP129" i="4" s="1"/>
  <c r="BM14" i="4"/>
  <c r="BN14" i="4" s="1"/>
  <c r="BM78" i="4"/>
  <c r="BN78" i="4" s="1"/>
  <c r="BO78" i="4" s="1"/>
  <c r="BM70" i="4"/>
  <c r="BN70" i="4" s="1"/>
  <c r="BO70" i="4" s="1"/>
  <c r="BM74" i="4"/>
  <c r="BN74" i="4" s="1"/>
  <c r="BO74" i="4" s="1"/>
  <c r="BM62" i="4"/>
  <c r="BN62" i="4" s="1"/>
  <c r="BO62" i="4" s="1"/>
  <c r="BQ62" i="4" s="1"/>
  <c r="BM73" i="4"/>
  <c r="BN73" i="4" s="1"/>
  <c r="BO73" i="4" s="1"/>
  <c r="BM224" i="4"/>
  <c r="BN224" i="4" s="1"/>
  <c r="BM223" i="4"/>
  <c r="BN223" i="4" s="1"/>
  <c r="BM222" i="4"/>
  <c r="BN222" i="4" s="1"/>
  <c r="BO222" i="4" s="1"/>
  <c r="BQ222" i="4" s="1"/>
  <c r="BM210" i="4"/>
  <c r="BN210" i="4" s="1"/>
  <c r="BM187" i="4"/>
  <c r="BN187" i="4" s="1"/>
  <c r="BO187" i="4" s="1"/>
  <c r="BP187" i="4" s="1"/>
  <c r="BM196" i="4"/>
  <c r="BN196" i="4" s="1"/>
  <c r="BM259" i="4"/>
  <c r="BN259" i="4" s="1"/>
  <c r="BO259" i="4" s="1"/>
  <c r="BQ259" i="4" s="1"/>
  <c r="BM203" i="4"/>
  <c r="BN203" i="4" s="1"/>
  <c r="BO203" i="4" s="1"/>
  <c r="BM98" i="4"/>
  <c r="BN98" i="4" s="1"/>
  <c r="BM260" i="4"/>
  <c r="BN260" i="4" s="1"/>
  <c r="BM275" i="4"/>
  <c r="BN275" i="4" s="1"/>
  <c r="BO275" i="4" s="1"/>
  <c r="BM276" i="4"/>
  <c r="BN276" i="4" s="1"/>
  <c r="BM274" i="4"/>
  <c r="BN274" i="4" s="1"/>
  <c r="BO274" i="4" s="1"/>
  <c r="BQ274" i="4" s="1"/>
  <c r="BI161" i="4"/>
  <c r="BM161" i="4" s="1"/>
  <c r="BN161" i="4" s="1"/>
  <c r="BO161" i="4" s="1"/>
  <c r="BM32" i="4"/>
  <c r="BN32" i="4" s="1"/>
  <c r="BM47" i="4"/>
  <c r="BN47" i="4" s="1"/>
  <c r="BI169" i="4"/>
  <c r="BM169" i="4" s="1"/>
  <c r="BN169" i="4" s="1"/>
  <c r="BO169" i="4" s="1"/>
  <c r="BQ169" i="4" s="1"/>
  <c r="BM146" i="4"/>
  <c r="BN146" i="4" s="1"/>
  <c r="BM145" i="4"/>
  <c r="BN145" i="4" s="1"/>
  <c r="BO145" i="4" s="1"/>
  <c r="BP145" i="4" s="1"/>
  <c r="BM48" i="4"/>
  <c r="BN48" i="4" s="1"/>
  <c r="BO48" i="4" s="1"/>
  <c r="BP48" i="4" s="1"/>
  <c r="BI174" i="4"/>
  <c r="BM174" i="4" s="1"/>
  <c r="BN174" i="4" s="1"/>
  <c r="BI163" i="4"/>
  <c r="BM163" i="4" s="1"/>
  <c r="BN163" i="4" s="1"/>
  <c r="BM232" i="4"/>
  <c r="BN232" i="4" s="1"/>
  <c r="BO232" i="4" s="1"/>
  <c r="BP232" i="4" s="1"/>
  <c r="BI162" i="4"/>
  <c r="BM162" i="4" s="1"/>
  <c r="BN162" i="4" s="1"/>
  <c r="BO162" i="4" s="1"/>
  <c r="BP162" i="4" s="1"/>
  <c r="BI160" i="4"/>
  <c r="BM160" i="4" s="1"/>
  <c r="BN160" i="4" s="1"/>
  <c r="BO160" i="4" s="1"/>
  <c r="BP160" i="4" s="1"/>
  <c r="BM29" i="4"/>
  <c r="BN29" i="4" s="1"/>
  <c r="BO29" i="4" s="1"/>
  <c r="BQ29" i="4" s="1"/>
  <c r="BI157" i="4"/>
  <c r="BM157" i="4" s="1"/>
  <c r="BN157" i="4" s="1"/>
  <c r="BI167" i="4"/>
  <c r="BM167" i="4" s="1"/>
  <c r="BN167" i="4" s="1"/>
  <c r="BI158" i="4"/>
  <c r="BM158" i="4" s="1"/>
  <c r="BN158" i="4" s="1"/>
  <c r="BO158" i="4" s="1"/>
  <c r="BP158" i="4" s="1"/>
  <c r="BI159" i="4"/>
  <c r="BM159" i="4" s="1"/>
  <c r="BN159" i="4" s="1"/>
  <c r="BI168" i="4"/>
  <c r="BM168" i="4" s="1"/>
  <c r="BN168" i="4" s="1"/>
  <c r="BO168" i="4" s="1"/>
  <c r="BP168" i="4" s="1"/>
  <c r="BI152" i="4"/>
  <c r="BM152" i="4" s="1"/>
  <c r="BN152" i="4" s="1"/>
  <c r="BO152" i="4" s="1"/>
  <c r="BQ152" i="4" s="1"/>
  <c r="BM144" i="4"/>
  <c r="BN144" i="4" s="1"/>
  <c r="BI156" i="4"/>
  <c r="BM156" i="4" s="1"/>
  <c r="BN156" i="4" s="1"/>
  <c r="BO156" i="4" s="1"/>
  <c r="BM28" i="4"/>
  <c r="BN28" i="4" s="1"/>
  <c r="BO28" i="4" s="1"/>
  <c r="BQ28" i="4" s="1"/>
  <c r="BI170" i="4"/>
  <c r="BM170" i="4" s="1"/>
  <c r="BN170" i="4" s="1"/>
  <c r="BO170" i="4" s="1"/>
  <c r="BQ170" i="4" s="1"/>
  <c r="BM150" i="4"/>
  <c r="BN150" i="4" s="1"/>
  <c r="BM149" i="4"/>
  <c r="BN149" i="4" s="1"/>
  <c r="BO149" i="4" s="1"/>
  <c r="BM105" i="4"/>
  <c r="BN105" i="4" s="1"/>
  <c r="BO105" i="4" s="1"/>
  <c r="BM248" i="4"/>
  <c r="BN248" i="4" s="1"/>
  <c r="BM242" i="4"/>
  <c r="BN242" i="4" s="1"/>
  <c r="BM250" i="4"/>
  <c r="BN250" i="4" s="1"/>
  <c r="BM249" i="4"/>
  <c r="BN249" i="4" s="1"/>
  <c r="BM30" i="4"/>
  <c r="BN30" i="4" s="1"/>
  <c r="BM31" i="4"/>
  <c r="BN31" i="4" s="1"/>
  <c r="BM245" i="4"/>
  <c r="BN245" i="4" s="1"/>
  <c r="BO245" i="4" s="1"/>
  <c r="BM165" i="4"/>
  <c r="BN165" i="4" s="1"/>
  <c r="BM26" i="4"/>
  <c r="BN26" i="4" s="1"/>
  <c r="BO26" i="4" s="1"/>
  <c r="BP26" i="4" s="1"/>
  <c r="BM33" i="4"/>
  <c r="BN33" i="4" s="1"/>
  <c r="BM177" i="4"/>
  <c r="BN177" i="4" s="1"/>
  <c r="BO177" i="4" s="1"/>
  <c r="BP177" i="4" s="1"/>
  <c r="BM166" i="4"/>
  <c r="BN166" i="4" s="1"/>
  <c r="BI151" i="4"/>
  <c r="BM151" i="4" s="1"/>
  <c r="BN151" i="4" s="1"/>
  <c r="BM12" i="4"/>
  <c r="BN12" i="4" s="1"/>
  <c r="BO12" i="4" s="1"/>
  <c r="BM176" i="4"/>
  <c r="BN176" i="4" s="1"/>
  <c r="BO176" i="4" s="1"/>
  <c r="BP176" i="4" s="1"/>
  <c r="BM253" i="4"/>
  <c r="BN253" i="4" s="1"/>
  <c r="BM246" i="4"/>
  <c r="BN246" i="4" s="1"/>
  <c r="BO246" i="4" s="1"/>
  <c r="BP246" i="4" s="1"/>
  <c r="BI179" i="4"/>
  <c r="BM179" i="4" s="1"/>
  <c r="BN179" i="4" s="1"/>
  <c r="BO179" i="4" s="1"/>
  <c r="BI180" i="4"/>
  <c r="BM180" i="4" s="1"/>
  <c r="BN180" i="4" s="1"/>
  <c r="BO180" i="4" s="1"/>
  <c r="BQ180" i="4" s="1"/>
  <c r="BM175" i="4"/>
  <c r="BN175" i="4" s="1"/>
  <c r="BM143" i="4"/>
  <c r="BN143" i="4" s="1"/>
  <c r="BO143" i="4" s="1"/>
  <c r="BP143" i="4" s="1"/>
  <c r="BM171" i="4"/>
  <c r="BN171" i="4" s="1"/>
  <c r="BO171" i="4" s="1"/>
  <c r="BM154" i="4"/>
  <c r="BN154" i="4" s="1"/>
  <c r="BO154" i="4" s="1"/>
  <c r="BQ154" i="4" s="1"/>
  <c r="BM24" i="4"/>
  <c r="BN24" i="4" s="1"/>
  <c r="BO24" i="4" s="1"/>
  <c r="BP24" i="4" s="1"/>
  <c r="BM148" i="4"/>
  <c r="BN148" i="4" s="1"/>
  <c r="BO148" i="4" s="1"/>
  <c r="BM6" i="4"/>
  <c r="BN6" i="4" s="1"/>
  <c r="BM5" i="4"/>
  <c r="BN5" i="4" s="1"/>
  <c r="BO5" i="4" s="1"/>
  <c r="BM4" i="4"/>
  <c r="BN4" i="4" s="1"/>
  <c r="BO4" i="4" s="1"/>
  <c r="BQ4" i="4" s="1"/>
  <c r="BM241" i="4"/>
  <c r="BN241" i="4" s="1"/>
  <c r="BO241" i="4" s="1"/>
  <c r="BM251" i="4"/>
  <c r="BN251" i="4" s="1"/>
  <c r="BM244" i="4"/>
  <c r="BN244" i="4" s="1"/>
  <c r="BM252" i="4"/>
  <c r="BN252" i="4" s="1"/>
  <c r="BO252" i="4" s="1"/>
  <c r="BM247" i="4"/>
  <c r="BN247" i="4" s="1"/>
  <c r="BO247" i="4" s="1"/>
  <c r="BP247" i="4" s="1"/>
  <c r="BM3" i="4"/>
  <c r="BN3" i="4" s="1"/>
  <c r="BM113" i="4"/>
  <c r="BN113" i="4" s="1"/>
  <c r="BO113" i="4" s="1"/>
  <c r="BP113" i="4" s="1"/>
  <c r="BM61" i="4"/>
  <c r="BN61" i="4" s="1"/>
  <c r="BO61" i="4" s="1"/>
  <c r="BP61" i="4" s="1"/>
  <c r="BM60" i="4"/>
  <c r="BN60" i="4" s="1"/>
  <c r="BM181" i="4"/>
  <c r="BN181" i="4" s="1"/>
  <c r="BO181" i="4" s="1"/>
  <c r="BQ181" i="4" s="1"/>
  <c r="BM110" i="4"/>
  <c r="BN110" i="4" s="1"/>
  <c r="BM277" i="4"/>
  <c r="BN277" i="4" s="1"/>
  <c r="BM108" i="4"/>
  <c r="BN108" i="4" s="1"/>
  <c r="BM243" i="4"/>
  <c r="BN243" i="4" s="1"/>
  <c r="BM173" i="4"/>
  <c r="BN173" i="4" s="1"/>
  <c r="BM101" i="4"/>
  <c r="BN101" i="4" s="1"/>
  <c r="BM102" i="4"/>
  <c r="BN102" i="4" s="1"/>
  <c r="BM79" i="4"/>
  <c r="BN79" i="4" s="1"/>
  <c r="BM109" i="4"/>
  <c r="BN109" i="4" s="1"/>
  <c r="BO109" i="4" s="1"/>
  <c r="BQ109" i="4" s="1"/>
  <c r="BM100" i="4"/>
  <c r="BN100" i="4" s="1"/>
  <c r="BM211" i="4"/>
  <c r="BN211" i="4" s="1"/>
  <c r="BM212" i="4"/>
  <c r="BN212" i="4" s="1"/>
  <c r="BM221" i="4"/>
  <c r="BN221" i="4" s="1"/>
  <c r="BO221" i="4" s="1"/>
  <c r="BM59" i="4"/>
  <c r="BN59" i="4" s="1"/>
  <c r="BO59" i="4" s="1"/>
  <c r="BQ59" i="4" s="1"/>
  <c r="BM120" i="4"/>
  <c r="BN120" i="4" s="1"/>
  <c r="BM119" i="4"/>
  <c r="BN119" i="4" s="1"/>
  <c r="BM220" i="4"/>
  <c r="BN220" i="4" s="1"/>
  <c r="BO220" i="4" s="1"/>
  <c r="BM234" i="4"/>
  <c r="BN234" i="4" s="1"/>
  <c r="BO234" i="4" s="1"/>
  <c r="BQ234" i="4" s="1"/>
  <c r="BP493" i="5"/>
  <c r="BP101" i="5"/>
  <c r="BP6" i="5"/>
  <c r="BQ249" i="5"/>
  <c r="BO454" i="5"/>
  <c r="BQ101" i="5"/>
  <c r="BQ68" i="5"/>
  <c r="BO425" i="5"/>
  <c r="BQ425" i="5" s="1"/>
  <c r="BO491" i="5"/>
  <c r="BP491" i="5" s="1"/>
  <c r="BO75" i="5"/>
  <c r="BQ75" i="5" s="1"/>
  <c r="BQ140" i="5"/>
  <c r="BO435" i="5"/>
  <c r="BQ435" i="5" s="1"/>
  <c r="BO132" i="5"/>
  <c r="BP132" i="5" s="1"/>
  <c r="BO96" i="5"/>
  <c r="BQ96" i="5" s="1"/>
  <c r="BO411" i="5"/>
  <c r="BP411" i="5" s="1"/>
  <c r="BO264" i="5"/>
  <c r="BP264" i="5" s="1"/>
  <c r="BO84" i="5"/>
  <c r="BQ84" i="5" s="1"/>
  <c r="BO395" i="5"/>
  <c r="BQ395" i="5" s="1"/>
  <c r="BO393" i="5"/>
  <c r="BP393" i="5" s="1"/>
  <c r="BO62" i="5"/>
  <c r="BO224" i="5"/>
  <c r="BP224" i="5" s="1"/>
  <c r="BO302" i="5"/>
  <c r="BO313" i="5"/>
  <c r="BQ313" i="5" s="1"/>
  <c r="BO383" i="5"/>
  <c r="BO406" i="5"/>
  <c r="BP406" i="5" s="1"/>
  <c r="BO201" i="5"/>
  <c r="BQ201" i="5" s="1"/>
  <c r="BO151" i="5"/>
  <c r="BQ151" i="5" s="1"/>
  <c r="BO90" i="5"/>
  <c r="BP90" i="5" s="1"/>
  <c r="BO401" i="5"/>
  <c r="BQ401" i="5" s="1"/>
  <c r="BO182" i="5"/>
  <c r="BQ182" i="5" s="1"/>
  <c r="BO171" i="5"/>
  <c r="BQ171" i="5" s="1"/>
  <c r="BO60" i="5"/>
  <c r="BO266" i="5"/>
  <c r="BQ266" i="5" s="1"/>
  <c r="BO233" i="5"/>
  <c r="BQ233" i="5" s="1"/>
  <c r="BO67" i="5"/>
  <c r="BP67" i="5" s="1"/>
  <c r="BO215" i="5"/>
  <c r="BP215" i="5" s="1"/>
  <c r="BO440" i="5"/>
  <c r="BO450" i="5"/>
  <c r="BP450" i="5" s="1"/>
  <c r="BO485" i="5"/>
  <c r="BQ485" i="5" s="1"/>
  <c r="BO41" i="5"/>
  <c r="BP41" i="5" s="1"/>
  <c r="BO69" i="5"/>
  <c r="BQ94" i="5"/>
  <c r="BP94" i="5"/>
  <c r="BO174" i="5"/>
  <c r="BP174" i="5" s="1"/>
  <c r="BO285" i="5"/>
  <c r="BP285" i="5" s="1"/>
  <c r="BO332" i="5"/>
  <c r="BQ332" i="5" s="1"/>
  <c r="BO497" i="5"/>
  <c r="BQ497" i="5" s="1"/>
  <c r="BO374" i="5"/>
  <c r="BQ374" i="5" s="1"/>
  <c r="BO207" i="5"/>
  <c r="BP207" i="5" s="1"/>
  <c r="BO170" i="5"/>
  <c r="BP170" i="5" s="1"/>
  <c r="BO262" i="5"/>
  <c r="BP262" i="5" s="1"/>
  <c r="BO353" i="5"/>
  <c r="BP353" i="5" s="1"/>
  <c r="BO49" i="5"/>
  <c r="BP49" i="5" s="1"/>
  <c r="BO152" i="5"/>
  <c r="BQ152" i="5" s="1"/>
  <c r="BO238" i="5"/>
  <c r="BP238" i="5" s="1"/>
  <c r="BO363" i="5"/>
  <c r="BP363" i="5" s="1"/>
  <c r="BQ80" i="5"/>
  <c r="BP153" i="5"/>
  <c r="BO208" i="5"/>
  <c r="BQ208" i="5" s="1"/>
  <c r="BO297" i="5"/>
  <c r="BQ297" i="5" s="1"/>
  <c r="BO350" i="5"/>
  <c r="BQ350" i="5" s="1"/>
  <c r="BO56" i="5"/>
  <c r="BP56" i="5" s="1"/>
  <c r="BO169" i="5"/>
  <c r="BP169" i="5" s="1"/>
  <c r="BO53" i="5"/>
  <c r="BP53" i="5" s="1"/>
  <c r="BP284" i="5"/>
  <c r="BO351" i="5"/>
  <c r="BP351" i="5" s="1"/>
  <c r="BO443" i="5"/>
  <c r="BP443" i="5" s="1"/>
  <c r="BO367" i="5"/>
  <c r="BP367" i="5" s="1"/>
  <c r="BO472" i="5"/>
  <c r="BP472" i="5" s="1"/>
  <c r="BO458" i="5"/>
  <c r="BQ458" i="5" s="1"/>
  <c r="BO15" i="5"/>
  <c r="BP15" i="5" s="1"/>
  <c r="BO39" i="5"/>
  <c r="BP39" i="5" s="1"/>
  <c r="BO143" i="5"/>
  <c r="BP143" i="5" s="1"/>
  <c r="BP213" i="5"/>
  <c r="BQ210" i="5"/>
  <c r="BO261" i="5"/>
  <c r="BP261" i="5" s="1"/>
  <c r="BP186" i="5"/>
  <c r="BQ106" i="5"/>
  <c r="BO489" i="5"/>
  <c r="BP489" i="5" s="1"/>
  <c r="BO154" i="5"/>
  <c r="BQ154" i="5" s="1"/>
  <c r="BO100" i="5"/>
  <c r="BQ100" i="5" s="1"/>
  <c r="BO347" i="5"/>
  <c r="BQ347" i="5" s="1"/>
  <c r="BO499" i="5"/>
  <c r="BP499" i="5" s="1"/>
  <c r="BO74" i="5"/>
  <c r="BO447" i="5"/>
  <c r="BQ447" i="5" s="1"/>
  <c r="BO13" i="5"/>
  <c r="BP13" i="5" s="1"/>
  <c r="BO506" i="5"/>
  <c r="BQ506" i="5" s="1"/>
  <c r="BO365" i="5"/>
  <c r="BQ365" i="5" s="1"/>
  <c r="BO324" i="5"/>
  <c r="BQ324" i="5" s="1"/>
  <c r="BO141" i="5"/>
  <c r="BQ141" i="5" s="1"/>
  <c r="BO98" i="5"/>
  <c r="BP98" i="5" s="1"/>
  <c r="BO129" i="5"/>
  <c r="BQ129" i="5" s="1"/>
  <c r="BO270" i="5"/>
  <c r="BP270" i="5" s="1"/>
  <c r="BO452" i="5"/>
  <c r="BQ452" i="5" s="1"/>
  <c r="BO415" i="5"/>
  <c r="BP415" i="5" s="1"/>
  <c r="BO451" i="5"/>
  <c r="BP451" i="5" s="1"/>
  <c r="BO253" i="5"/>
  <c r="BP253" i="5" s="1"/>
  <c r="BO57" i="5"/>
  <c r="BP57" i="5" s="1"/>
  <c r="BQ147" i="5"/>
  <c r="BO306" i="5"/>
  <c r="BQ306" i="5" s="1"/>
  <c r="BO172" i="5"/>
  <c r="BQ172" i="5" s="1"/>
  <c r="BO138" i="5"/>
  <c r="BQ138" i="5" s="1"/>
  <c r="BO428" i="5"/>
  <c r="BP428" i="5" s="1"/>
  <c r="BQ493" i="5"/>
  <c r="BQ6" i="5"/>
  <c r="BQ309" i="5"/>
  <c r="BQ326" i="5"/>
  <c r="BO291" i="5"/>
  <c r="BP291" i="5" s="1"/>
  <c r="BP528" i="5"/>
  <c r="BO392" i="5"/>
  <c r="BQ392" i="5" s="1"/>
  <c r="BQ516" i="5"/>
  <c r="BQ52" i="5"/>
  <c r="BQ7" i="5"/>
  <c r="BP516" i="5"/>
  <c r="BP7" i="5"/>
  <c r="BO117" i="4"/>
  <c r="BP117" i="4" s="1"/>
  <c r="BP37" i="4"/>
  <c r="BO131" i="4"/>
  <c r="BP131" i="4" s="1"/>
  <c r="BO189" i="4"/>
  <c r="BO192" i="4"/>
  <c r="BQ192" i="4" s="1"/>
  <c r="BO100" i="4"/>
  <c r="BP100" i="4" s="1"/>
  <c r="BO3" i="4"/>
  <c r="BQ3" i="4" s="1"/>
  <c r="BO260" i="4"/>
  <c r="BO277" i="4"/>
  <c r="BQ277" i="4" s="1"/>
  <c r="BO31" i="4"/>
  <c r="BO174" i="4"/>
  <c r="BP174" i="4" s="1"/>
  <c r="BO224" i="4"/>
  <c r="BP224" i="4" s="1"/>
  <c r="BQ5" i="4"/>
  <c r="BO167" i="4"/>
  <c r="BP167" i="4" s="1"/>
  <c r="BO32" i="4"/>
  <c r="BP32" i="4" s="1"/>
  <c r="BO178" i="4"/>
  <c r="BQ178" i="4" s="1"/>
  <c r="BO191" i="4"/>
  <c r="BP191" i="4" s="1"/>
  <c r="BO127" i="4"/>
  <c r="BQ127" i="4" s="1"/>
  <c r="BQ105" i="4"/>
  <c r="BP105" i="4"/>
  <c r="BO157" i="4"/>
  <c r="BQ157" i="4" s="1"/>
  <c r="BO80" i="4"/>
  <c r="BO19" i="4"/>
  <c r="BQ19" i="4" s="1"/>
  <c r="BO40" i="4"/>
  <c r="BQ40" i="4" s="1"/>
  <c r="BO49" i="4"/>
  <c r="BP49" i="4" s="1"/>
  <c r="BQ129" i="4"/>
  <c r="BO256" i="4"/>
  <c r="BP256" i="4" s="1"/>
  <c r="BO223" i="4"/>
  <c r="BQ223" i="4" s="1"/>
  <c r="BO39" i="4"/>
  <c r="BQ39" i="4" s="1"/>
  <c r="BQ188" i="4"/>
  <c r="BP188" i="4"/>
  <c r="BO216" i="4"/>
  <c r="BP216" i="4" s="1"/>
  <c r="BO268" i="4"/>
  <c r="BP268" i="4" s="1"/>
  <c r="BO235" i="4"/>
  <c r="BP235" i="4" s="1"/>
  <c r="BO257" i="4"/>
  <c r="BQ257" i="4" s="1"/>
  <c r="BO213" i="4"/>
  <c r="BQ213" i="4" s="1"/>
  <c r="BO75" i="4"/>
  <c r="BQ75" i="4" s="1"/>
  <c r="BO10" i="4"/>
  <c r="BQ10" i="4" s="1"/>
  <c r="BO20" i="4"/>
  <c r="BP20" i="4" s="1"/>
  <c r="BO201" i="4"/>
  <c r="BQ201" i="4" s="1"/>
  <c r="BO236" i="4"/>
  <c r="BQ236" i="4"/>
  <c r="BO38" i="4"/>
  <c r="BP38" i="4" s="1"/>
  <c r="BO185" i="4"/>
  <c r="BQ36" i="4"/>
  <c r="BO254" i="4"/>
  <c r="BP254" i="4" s="1"/>
  <c r="BO99" i="4"/>
  <c r="BP99" i="4" s="1"/>
  <c r="BO89" i="4"/>
  <c r="BO139" i="4"/>
  <c r="BP139" i="4" s="1"/>
  <c r="BO112" i="4"/>
  <c r="BO208" i="4"/>
  <c r="BP208" i="4" s="1"/>
  <c r="BQ87" i="4"/>
  <c r="BO206" i="4"/>
  <c r="BP206" i="4" s="1"/>
  <c r="BP135" i="4"/>
  <c r="BO81" i="4"/>
  <c r="BO147" i="4"/>
  <c r="BQ147" i="4" s="1"/>
  <c r="BO122" i="4"/>
  <c r="BQ122" i="4" s="1"/>
  <c r="BO55" i="4"/>
  <c r="BP55" i="4" s="1"/>
  <c r="BQ261" i="4"/>
  <c r="BP261" i="4"/>
  <c r="BO85" i="4"/>
  <c r="BQ85" i="4" s="1"/>
  <c r="BO205" i="4"/>
  <c r="BQ205" i="4" s="1"/>
  <c r="BO16" i="4"/>
  <c r="BP16" i="4" s="1"/>
  <c r="BQ86" i="4"/>
  <c r="BQ37" i="4"/>
  <c r="BO90" i="4"/>
  <c r="BP90" i="4" s="1"/>
  <c r="BP86" i="4"/>
  <c r="BO53" i="4"/>
  <c r="BP53" i="4" s="1"/>
  <c r="BP249" i="5"/>
  <c r="BQ135" i="5"/>
  <c r="BP485" i="5"/>
  <c r="BQ155" i="5"/>
  <c r="BQ411" i="5"/>
  <c r="BQ98" i="5"/>
  <c r="BP398" i="5"/>
  <c r="BP146" i="5"/>
  <c r="BQ285" i="5"/>
  <c r="BP24" i="5"/>
  <c r="BP429" i="5"/>
  <c r="BP172" i="5"/>
  <c r="BP413" i="5"/>
  <c r="BQ319" i="5"/>
  <c r="BQ352" i="5"/>
  <c r="BP396" i="5"/>
  <c r="BP484" i="5"/>
  <c r="BP75" i="5"/>
  <c r="BQ528" i="5"/>
  <c r="BQ207" i="5"/>
  <c r="BQ451" i="5"/>
  <c r="BP74" i="5"/>
  <c r="BQ74" i="5"/>
  <c r="BQ321" i="5"/>
  <c r="BP321" i="5"/>
  <c r="BP271" i="5"/>
  <c r="BP435" i="5"/>
  <c r="BQ298" i="5"/>
  <c r="BQ284" i="5"/>
  <c r="BP140" i="4"/>
  <c r="BQ195" i="4"/>
  <c r="BQ179" i="4"/>
  <c r="BQ38" i="4"/>
  <c r="BQ135" i="4"/>
  <c r="BP87" i="4"/>
  <c r="BP258" i="4"/>
  <c r="BP186" i="4"/>
  <c r="BP236" i="4"/>
  <c r="BQ91" i="4"/>
  <c r="BQ97" i="4"/>
  <c r="BQ190" i="4"/>
  <c r="BQ256" i="4"/>
  <c r="BP170" i="4"/>
  <c r="BQ187" i="4"/>
  <c r="BP62" i="4"/>
  <c r="BQ142" i="5" l="1"/>
  <c r="BP400" i="5"/>
  <c r="BQ357" i="5"/>
  <c r="BQ263" i="4"/>
  <c r="BQ123" i="4"/>
  <c r="BP347" i="5"/>
  <c r="BP123" i="4"/>
  <c r="BQ468" i="5"/>
  <c r="BP68" i="5"/>
  <c r="BQ290" i="5"/>
  <c r="BP171" i="5"/>
  <c r="BQ491" i="5"/>
  <c r="BP496" i="5"/>
  <c r="BP452" i="5"/>
  <c r="BP110" i="5"/>
  <c r="BQ187" i="5"/>
  <c r="BP31" i="5"/>
  <c r="BP106" i="5"/>
  <c r="BQ396" i="5"/>
  <c r="BQ90" i="5"/>
  <c r="BQ224" i="5"/>
  <c r="BP437" i="5"/>
  <c r="BQ186" i="5"/>
  <c r="BQ110" i="5"/>
  <c r="BP306" i="5"/>
  <c r="BP470" i="5"/>
  <c r="BP290" i="5"/>
  <c r="BP63" i="4"/>
  <c r="BP81" i="5"/>
  <c r="BP142" i="5"/>
  <c r="BP263" i="4"/>
  <c r="BQ153" i="5"/>
  <c r="BP357" i="5"/>
  <c r="BP10" i="5"/>
  <c r="BQ10" i="5"/>
  <c r="BQ73" i="5"/>
  <c r="BP79" i="5"/>
  <c r="BQ79" i="5"/>
  <c r="BP425" i="5"/>
  <c r="BP80" i="5"/>
  <c r="BQ131" i="4"/>
  <c r="BP26" i="5"/>
  <c r="BP486" i="5"/>
  <c r="BP497" i="5"/>
  <c r="BO108" i="4"/>
  <c r="BQ108" i="4" s="1"/>
  <c r="BP137" i="5"/>
  <c r="BQ428" i="5"/>
  <c r="BQ212" i="5"/>
  <c r="BQ276" i="5"/>
  <c r="BO73" i="5"/>
  <c r="BP73" i="5" s="1"/>
  <c r="BQ496" i="5"/>
  <c r="BQ272" i="4"/>
  <c r="BP266" i="5"/>
  <c r="BP144" i="5"/>
  <c r="BQ367" i="5"/>
  <c r="BQ53" i="4"/>
  <c r="BO137" i="5"/>
  <c r="BQ137" i="5" s="1"/>
  <c r="BP495" i="5"/>
  <c r="BQ406" i="5"/>
  <c r="BQ49" i="5"/>
  <c r="BQ495" i="5"/>
  <c r="BQ420" i="5"/>
  <c r="BQ262" i="5"/>
  <c r="BP481" i="5"/>
  <c r="BQ95" i="4"/>
  <c r="BP287" i="5"/>
  <c r="BQ353" i="5"/>
  <c r="BP420" i="5"/>
  <c r="BP178" i="4"/>
  <c r="BP4" i="4"/>
  <c r="BP59" i="4"/>
  <c r="BP219" i="4"/>
  <c r="BP9" i="4"/>
  <c r="BQ191" i="4"/>
  <c r="BQ71" i="4"/>
  <c r="BP220" i="4"/>
  <c r="BQ220" i="4"/>
  <c r="BO160" i="5"/>
  <c r="BP160" i="5" s="1"/>
  <c r="BQ160" i="5"/>
  <c r="BQ115" i="4"/>
  <c r="BP115" i="4"/>
  <c r="BQ7" i="4"/>
  <c r="BP7" i="4"/>
  <c r="BP293" i="5"/>
  <c r="BQ293" i="5"/>
  <c r="BO278" i="5"/>
  <c r="BQ278" i="5" s="1"/>
  <c r="BQ460" i="5"/>
  <c r="BP460" i="5"/>
  <c r="BO40" i="5"/>
  <c r="BP40" i="5" s="1"/>
  <c r="BO64" i="5"/>
  <c r="BQ64" i="5" s="1"/>
  <c r="BP281" i="5"/>
  <c r="BQ281" i="5"/>
  <c r="BP29" i="5"/>
  <c r="BQ29" i="5"/>
  <c r="BO96" i="4"/>
  <c r="BP96" i="4" s="1"/>
  <c r="BP246" i="5"/>
  <c r="BQ489" i="5"/>
  <c r="BP67" i="4"/>
  <c r="BP130" i="4"/>
  <c r="BQ311" i="5"/>
  <c r="BP161" i="4"/>
  <c r="BO202" i="5"/>
  <c r="BP202" i="5" s="1"/>
  <c r="BQ8" i="5"/>
  <c r="BP39" i="4"/>
  <c r="BP257" i="4"/>
  <c r="BP271" i="4"/>
  <c r="BQ253" i="5"/>
  <c r="BQ366" i="5"/>
  <c r="BQ359" i="5"/>
  <c r="BQ197" i="5"/>
  <c r="BP201" i="5"/>
  <c r="BQ191" i="5"/>
  <c r="BQ50" i="5"/>
  <c r="BQ63" i="5"/>
  <c r="BP272" i="4"/>
  <c r="BQ67" i="4"/>
  <c r="BO155" i="4"/>
  <c r="BP155" i="4" s="1"/>
  <c r="BQ149" i="4"/>
  <c r="BO163" i="4"/>
  <c r="BP163" i="4" s="1"/>
  <c r="BQ221" i="4"/>
  <c r="BQ512" i="5"/>
  <c r="BQ318" i="5"/>
  <c r="BO513" i="5"/>
  <c r="BP513" i="5" s="1"/>
  <c r="BQ25" i="5"/>
  <c r="BO368" i="5"/>
  <c r="BQ368" i="5" s="1"/>
  <c r="BP331" i="5"/>
  <c r="BQ223" i="5"/>
  <c r="BQ153" i="4"/>
  <c r="BP75" i="4"/>
  <c r="BP221" i="4"/>
  <c r="BQ16" i="4"/>
  <c r="BP86" i="5"/>
  <c r="BQ355" i="5"/>
  <c r="BP427" i="5"/>
  <c r="BQ476" i="5"/>
  <c r="BQ64" i="4"/>
  <c r="BP223" i="4"/>
  <c r="BQ138" i="4"/>
  <c r="BP226" i="4"/>
  <c r="BP46" i="5"/>
  <c r="BQ466" i="5"/>
  <c r="BQ273" i="5"/>
  <c r="BP44" i="5"/>
  <c r="BP412" i="5"/>
  <c r="BP197" i="5"/>
  <c r="BP433" i="5"/>
  <c r="BQ503" i="5"/>
  <c r="BQ393" i="5"/>
  <c r="BQ91" i="5"/>
  <c r="BQ107" i="5"/>
  <c r="BQ156" i="5"/>
  <c r="BP25" i="5"/>
  <c r="BP83" i="4"/>
  <c r="BQ184" i="4"/>
  <c r="BQ24" i="4"/>
  <c r="BP179" i="4"/>
  <c r="BO215" i="4"/>
  <c r="BP215" i="4" s="1"/>
  <c r="BP473" i="5"/>
  <c r="BP441" i="5"/>
  <c r="BO436" i="5"/>
  <c r="BP436" i="5" s="1"/>
  <c r="BQ181" i="5"/>
  <c r="BP181" i="5"/>
  <c r="BP130" i="5"/>
  <c r="BQ145" i="4"/>
  <c r="BQ174" i="4"/>
  <c r="BQ265" i="4"/>
  <c r="BP343" i="5"/>
  <c r="BP45" i="5"/>
  <c r="BP28" i="4"/>
  <c r="BP141" i="4"/>
  <c r="BP95" i="5"/>
  <c r="BQ121" i="5"/>
  <c r="BQ333" i="5"/>
  <c r="BQ443" i="5"/>
  <c r="BP272" i="5"/>
  <c r="BQ227" i="4"/>
  <c r="BQ9" i="4"/>
  <c r="BP512" i="5"/>
  <c r="BP482" i="5"/>
  <c r="BQ473" i="5"/>
  <c r="BQ441" i="5"/>
  <c r="BP223" i="5"/>
  <c r="BP149" i="4"/>
  <c r="BQ167" i="4"/>
  <c r="BP147" i="4"/>
  <c r="BP227" i="4"/>
  <c r="BQ76" i="4"/>
  <c r="BP154" i="4"/>
  <c r="BQ130" i="5"/>
  <c r="BQ327" i="5"/>
  <c r="BP161" i="5"/>
  <c r="BP380" i="5"/>
  <c r="BO137" i="4"/>
  <c r="BP137" i="4" s="1"/>
  <c r="BP309" i="5"/>
  <c r="BP49" i="6"/>
  <c r="BQ32" i="4"/>
  <c r="BQ235" i="4"/>
  <c r="BQ161" i="4"/>
  <c r="BP192" i="4"/>
  <c r="BQ148" i="5"/>
  <c r="BQ127" i="5"/>
  <c r="BP514" i="5"/>
  <c r="BP313" i="5"/>
  <c r="BP8" i="5"/>
  <c r="BP64" i="4"/>
  <c r="BP276" i="5"/>
  <c r="BQ246" i="5"/>
  <c r="BO288" i="5"/>
  <c r="BP288" i="5" s="1"/>
  <c r="BP91" i="5"/>
  <c r="BQ331" i="5"/>
  <c r="BO517" i="5"/>
  <c r="BP517" i="5" s="1"/>
  <c r="BO183" i="4"/>
  <c r="BP183" i="4" s="1"/>
  <c r="BP89" i="5"/>
  <c r="BQ89" i="5"/>
  <c r="BO467" i="5"/>
  <c r="BQ467" i="5" s="1"/>
  <c r="BO54" i="5"/>
  <c r="BQ54" i="5" s="1"/>
  <c r="BP54" i="5"/>
  <c r="BP229" i="4"/>
  <c r="BQ229" i="4"/>
  <c r="BO279" i="5"/>
  <c r="BQ279" i="5" s="1"/>
  <c r="BO416" i="5"/>
  <c r="BQ416" i="5" s="1"/>
  <c r="BP416" i="5"/>
  <c r="BO505" i="5"/>
  <c r="BQ505" i="5" s="1"/>
  <c r="BO212" i="4"/>
  <c r="BQ212" i="4" s="1"/>
  <c r="BO218" i="4"/>
  <c r="BP218" i="4" s="1"/>
  <c r="BO378" i="5"/>
  <c r="BP378" i="5" s="1"/>
  <c r="BO105" i="5"/>
  <c r="BQ105" i="5" s="1"/>
  <c r="BP258" i="5"/>
  <c r="BQ258" i="5"/>
  <c r="BO464" i="5"/>
  <c r="BQ464" i="5" s="1"/>
  <c r="BO237" i="4"/>
  <c r="BQ237" i="4" s="1"/>
  <c r="BO71" i="5"/>
  <c r="BP71" i="5" s="1"/>
  <c r="BO364" i="5"/>
  <c r="BQ364" i="5" s="1"/>
  <c r="BO168" i="5"/>
  <c r="BQ168" i="5" s="1"/>
  <c r="BO109" i="5"/>
  <c r="BQ109" i="5" s="1"/>
  <c r="BO227" i="5"/>
  <c r="BQ227" i="5" s="1"/>
  <c r="BP85" i="4"/>
  <c r="BQ216" i="4"/>
  <c r="BP94" i="4"/>
  <c r="BQ90" i="4"/>
  <c r="BP525" i="5"/>
  <c r="BP124" i="5"/>
  <c r="BP358" i="5"/>
  <c r="BP88" i="5"/>
  <c r="BP35" i="5"/>
  <c r="BP506" i="5"/>
  <c r="BQ156" i="4"/>
  <c r="BP342" i="5"/>
  <c r="BP162" i="5"/>
  <c r="BQ189" i="5"/>
  <c r="BQ67" i="5"/>
  <c r="BQ450" i="5"/>
  <c r="BO270" i="4"/>
  <c r="BQ270" i="4" s="1"/>
  <c r="BO84" i="4"/>
  <c r="BQ84" i="4" s="1"/>
  <c r="BP418" i="5"/>
  <c r="BP81" i="4"/>
  <c r="BQ511" i="5"/>
  <c r="BP277" i="5"/>
  <c r="BP82" i="4"/>
  <c r="BP78" i="4"/>
  <c r="BP230" i="4"/>
  <c r="BQ56" i="4"/>
  <c r="BP199" i="4"/>
  <c r="BP395" i="5"/>
  <c r="BP156" i="4"/>
  <c r="BQ230" i="4"/>
  <c r="BQ434" i="5"/>
  <c r="BQ408" i="5"/>
  <c r="BQ103" i="5"/>
  <c r="BP414" i="5"/>
  <c r="BP72" i="5"/>
  <c r="BQ269" i="5"/>
  <c r="BQ32" i="5"/>
  <c r="BQ268" i="4"/>
  <c r="BP127" i="4"/>
  <c r="BP238" i="4"/>
  <c r="BP19" i="4"/>
  <c r="BQ117" i="4"/>
  <c r="BQ132" i="5"/>
  <c r="BQ337" i="5"/>
  <c r="BP40" i="4"/>
  <c r="BQ82" i="4"/>
  <c r="BQ418" i="5"/>
  <c r="BQ448" i="5"/>
  <c r="BP339" i="5"/>
  <c r="BQ348" i="5"/>
  <c r="BP52" i="4"/>
  <c r="BP128" i="4"/>
  <c r="BQ139" i="4"/>
  <c r="BP120" i="5"/>
  <c r="BP96" i="5"/>
  <c r="BP99" i="5"/>
  <c r="BP324" i="5"/>
  <c r="BP340" i="5"/>
  <c r="BQ93" i="4"/>
  <c r="BQ280" i="5"/>
  <c r="BP65" i="4"/>
  <c r="BQ176" i="4"/>
  <c r="BP487" i="5"/>
  <c r="BP449" i="5"/>
  <c r="BQ72" i="5"/>
  <c r="BQ162" i="5"/>
  <c r="BQ342" i="5"/>
  <c r="BQ57" i="5"/>
  <c r="BP478" i="5"/>
  <c r="BP524" i="5"/>
  <c r="BQ437" i="5"/>
  <c r="BO244" i="5"/>
  <c r="BP244" i="5" s="1"/>
  <c r="BO68" i="4"/>
  <c r="BQ68" i="4" s="1"/>
  <c r="BP207" i="4"/>
  <c r="BQ207" i="4"/>
  <c r="BO185" i="5"/>
  <c r="BQ185" i="5" s="1"/>
  <c r="BO386" i="5"/>
  <c r="BQ386" i="5" s="1"/>
  <c r="BQ252" i="4"/>
  <c r="BP252" i="4"/>
  <c r="BO183" i="5"/>
  <c r="BP183" i="5" s="1"/>
  <c r="BO23" i="5"/>
  <c r="BP23" i="5" s="1"/>
  <c r="BO233" i="4"/>
  <c r="BQ233" i="4" s="1"/>
  <c r="BO255" i="5"/>
  <c r="BP255" i="5" s="1"/>
  <c r="BO184" i="5"/>
  <c r="BP184" i="5" s="1"/>
  <c r="BP17" i="4"/>
  <c r="BQ264" i="5"/>
  <c r="BO390" i="5"/>
  <c r="BP390" i="5" s="1"/>
  <c r="BO180" i="5"/>
  <c r="BQ180" i="5" s="1"/>
  <c r="BO423" i="5"/>
  <c r="BP423" i="5" s="1"/>
  <c r="BP109" i="4"/>
  <c r="BP233" i="5"/>
  <c r="BP296" i="5"/>
  <c r="BQ41" i="5"/>
  <c r="BP78" i="5"/>
  <c r="BQ234" i="5"/>
  <c r="BQ265" i="5"/>
  <c r="BP240" i="4"/>
  <c r="BO110" i="4"/>
  <c r="BP110" i="4" s="1"/>
  <c r="BQ134" i="5"/>
  <c r="BO243" i="5"/>
  <c r="BP243" i="5" s="1"/>
  <c r="BP294" i="5"/>
  <c r="BQ329" i="5"/>
  <c r="BP329" i="5"/>
  <c r="BO273" i="4"/>
  <c r="BP273" i="4" s="1"/>
  <c r="BO205" i="5"/>
  <c r="BP205" i="5" s="1"/>
  <c r="BO442" i="5"/>
  <c r="BP442" i="5" s="1"/>
  <c r="BQ376" i="5"/>
  <c r="BP376" i="5"/>
  <c r="BO34" i="5"/>
  <c r="BP34" i="5" s="1"/>
  <c r="BO83" i="5"/>
  <c r="BQ83" i="5" s="1"/>
  <c r="BQ224" i="4"/>
  <c r="BQ39" i="5"/>
  <c r="BP490" i="5"/>
  <c r="BP365" i="5"/>
  <c r="BQ195" i="5"/>
  <c r="BO79" i="4"/>
  <c r="BQ79" i="4" s="1"/>
  <c r="BQ136" i="4"/>
  <c r="BQ49" i="4"/>
  <c r="BP122" i="4"/>
  <c r="BQ157" i="5"/>
  <c r="BQ106" i="4"/>
  <c r="BP106" i="4"/>
  <c r="BQ116" i="5"/>
  <c r="BP444" i="5"/>
  <c r="BQ444" i="5"/>
  <c r="BO196" i="4"/>
  <c r="BP196" i="4" s="1"/>
  <c r="BO214" i="4"/>
  <c r="BQ214" i="4" s="1"/>
  <c r="BO229" i="5"/>
  <c r="BP229" i="5" s="1"/>
  <c r="BO28" i="5"/>
  <c r="BQ28" i="5" s="1"/>
  <c r="BO204" i="5"/>
  <c r="BQ204" i="5" s="1"/>
  <c r="BP193" i="5"/>
  <c r="BQ193" i="5"/>
  <c r="BO257" i="5"/>
  <c r="BQ257" i="5" s="1"/>
  <c r="BO483" i="5"/>
  <c r="BP483" i="5"/>
  <c r="BO391" i="5"/>
  <c r="BP391" i="5" s="1"/>
  <c r="BP312" i="5"/>
  <c r="BO179" i="5"/>
  <c r="BP179" i="5" s="1"/>
  <c r="BQ463" i="5"/>
  <c r="BP52" i="5"/>
  <c r="BO121" i="4"/>
  <c r="BQ121" i="4" s="1"/>
  <c r="BO419" i="5"/>
  <c r="BP419" i="5" s="1"/>
  <c r="BQ419" i="5"/>
  <c r="BO492" i="5"/>
  <c r="BP492" i="5" s="1"/>
  <c r="BQ246" i="4"/>
  <c r="BQ314" i="5"/>
  <c r="BP268" i="5"/>
  <c r="BP59" i="5"/>
  <c r="BP150" i="5"/>
  <c r="BP133" i="4"/>
  <c r="BP31" i="4"/>
  <c r="BQ31" i="4"/>
  <c r="BO262" i="4"/>
  <c r="BQ262" i="4" s="1"/>
  <c r="BO4" i="5"/>
  <c r="BP4" i="5" s="1"/>
  <c r="BO479" i="5"/>
  <c r="BQ479" i="5" s="1"/>
  <c r="BQ221" i="5"/>
  <c r="BP221" i="5"/>
  <c r="BO219" i="5"/>
  <c r="BQ219" i="5" s="1"/>
  <c r="BO21" i="6"/>
  <c r="BQ21" i="6" s="1"/>
  <c r="BO315" i="5"/>
  <c r="BQ315" i="5" s="1"/>
  <c r="BO118" i="4"/>
  <c r="BP118" i="4" s="1"/>
  <c r="BQ81" i="4"/>
  <c r="BQ254" i="4"/>
  <c r="BP269" i="4"/>
  <c r="BQ165" i="5"/>
  <c r="BQ15" i="5"/>
  <c r="BP507" i="5"/>
  <c r="BP250" i="5"/>
  <c r="BQ70" i="4"/>
  <c r="BP70" i="4"/>
  <c r="BP100" i="5"/>
  <c r="BO242" i="4"/>
  <c r="BP242" i="4" s="1"/>
  <c r="BO255" i="4"/>
  <c r="BQ255" i="4" s="1"/>
  <c r="BO44" i="4"/>
  <c r="BQ44" i="4" s="1"/>
  <c r="BO182" i="4"/>
  <c r="BQ182" i="4" s="1"/>
  <c r="BO76" i="5"/>
  <c r="BP76" i="5" s="1"/>
  <c r="BO500" i="5"/>
  <c r="BQ500" i="5" s="1"/>
  <c r="BP242" i="5"/>
  <c r="BQ225" i="5"/>
  <c r="BP225" i="5"/>
  <c r="BO14" i="5"/>
  <c r="BP14" i="5" s="1"/>
  <c r="BO18" i="5"/>
  <c r="BP18" i="5" s="1"/>
  <c r="BQ336" i="5"/>
  <c r="BQ260" i="5"/>
  <c r="BP260" i="5"/>
  <c r="BO303" i="5"/>
  <c r="BP303" i="5" s="1"/>
  <c r="BO192" i="5"/>
  <c r="BQ192" i="5" s="1"/>
  <c r="BP3" i="4"/>
  <c r="BQ169" i="5"/>
  <c r="BP165" i="5"/>
  <c r="BQ422" i="5"/>
  <c r="BP73" i="4"/>
  <c r="BO66" i="5"/>
  <c r="BQ66" i="5" s="1"/>
  <c r="BO520" i="5"/>
  <c r="BQ520" i="5" s="1"/>
  <c r="BO165" i="4"/>
  <c r="BQ165" i="4" s="1"/>
  <c r="BO146" i="4"/>
  <c r="BQ146" i="4" s="1"/>
  <c r="BO111" i="4"/>
  <c r="BQ111" i="4" s="1"/>
  <c r="BO69" i="4"/>
  <c r="BQ69" i="4" s="1"/>
  <c r="BQ22" i="4"/>
  <c r="BP151" i="5"/>
  <c r="BO325" i="5"/>
  <c r="BQ325" i="5" s="1"/>
  <c r="BO307" i="5"/>
  <c r="BP307" i="5" s="1"/>
  <c r="BO341" i="5"/>
  <c r="BP341" i="5" s="1"/>
  <c r="BO228" i="5"/>
  <c r="BQ228" i="5" s="1"/>
  <c r="BO286" i="5"/>
  <c r="BQ286" i="5" s="1"/>
  <c r="BP3" i="5"/>
  <c r="BQ8" i="4"/>
  <c r="BP22" i="5"/>
  <c r="BP399" i="5"/>
  <c r="BQ77" i="5"/>
  <c r="BP139" i="5"/>
  <c r="BQ73" i="4"/>
  <c r="BO235" i="5"/>
  <c r="BQ235" i="5" s="1"/>
  <c r="BQ162" i="4"/>
  <c r="BO145" i="5"/>
  <c r="BP145" i="5" s="1"/>
  <c r="BO381" i="5"/>
  <c r="BQ381" i="5" s="1"/>
  <c r="BQ472" i="5"/>
  <c r="BO158" i="5"/>
  <c r="BP158" i="5" s="1"/>
  <c r="BQ100" i="4"/>
  <c r="BP88" i="4"/>
  <c r="BP138" i="5"/>
  <c r="BQ379" i="5"/>
  <c r="BQ107" i="4"/>
  <c r="BP140" i="5"/>
  <c r="BQ469" i="5"/>
  <c r="BP469" i="5"/>
  <c r="BQ360" i="5"/>
  <c r="BP360" i="5"/>
  <c r="BP266" i="4"/>
  <c r="BO30" i="4"/>
  <c r="BQ30" i="4" s="1"/>
  <c r="BO117" i="5"/>
  <c r="BP117" i="5" s="1"/>
  <c r="BO349" i="5"/>
  <c r="BQ349" i="5" s="1"/>
  <c r="BP166" i="5"/>
  <c r="BO510" i="5"/>
  <c r="BP510" i="5" s="1"/>
  <c r="BP350" i="5"/>
  <c r="BQ363" i="5"/>
  <c r="BP264" i="4"/>
  <c r="BQ264" i="4"/>
  <c r="BO33" i="4"/>
  <c r="BQ33" i="4" s="1"/>
  <c r="BO335" i="5"/>
  <c r="BQ335" i="5" s="1"/>
  <c r="BO263" i="5"/>
  <c r="BQ263" i="5" s="1"/>
  <c r="BO131" i="5"/>
  <c r="BP131" i="5" s="1"/>
  <c r="BO247" i="5"/>
  <c r="BP247" i="5" s="1"/>
  <c r="BO371" i="5"/>
  <c r="BQ371" i="5" s="1"/>
  <c r="BO344" i="5"/>
  <c r="BP344" i="5" s="1"/>
  <c r="BO477" i="5"/>
  <c r="BP477" i="5" s="1"/>
  <c r="BO13" i="6"/>
  <c r="BQ13" i="6" s="1"/>
  <c r="BO60" i="6"/>
  <c r="BQ60" i="6" s="1"/>
  <c r="BP149" i="5"/>
  <c r="BQ208" i="4"/>
  <c r="BP182" i="5"/>
  <c r="BQ499" i="5"/>
  <c r="BQ53" i="5"/>
  <c r="BP330" i="5"/>
  <c r="BP208" i="5"/>
  <c r="BQ13" i="5"/>
  <c r="BP129" i="5"/>
  <c r="BQ260" i="4"/>
  <c r="BP260" i="4"/>
  <c r="BQ217" i="5"/>
  <c r="BP217" i="5"/>
  <c r="BQ320" i="5"/>
  <c r="BP320" i="5"/>
  <c r="BP205" i="4"/>
  <c r="BO35" i="6"/>
  <c r="BP35" i="6" s="1"/>
  <c r="BP454" i="5"/>
  <c r="BQ454" i="5"/>
  <c r="BO504" i="5"/>
  <c r="BP504" i="5" s="1"/>
  <c r="BO394" i="5"/>
  <c r="BQ394" i="5" s="1"/>
  <c r="BO462" i="5"/>
  <c r="BQ462" i="5" s="1"/>
  <c r="BO113" i="5"/>
  <c r="BP113" i="5" s="1"/>
  <c r="BQ177" i="5"/>
  <c r="BP177" i="5"/>
  <c r="BP259" i="4"/>
  <c r="BQ112" i="5"/>
  <c r="BP526" i="5"/>
  <c r="BQ168" i="4"/>
  <c r="BO178" i="5"/>
  <c r="BQ178" i="5" s="1"/>
  <c r="BO397" i="5"/>
  <c r="BQ397" i="5" s="1"/>
  <c r="BQ20" i="4"/>
  <c r="BP317" i="5"/>
  <c r="BQ289" i="5"/>
  <c r="BP345" i="5"/>
  <c r="BQ204" i="4"/>
  <c r="BP204" i="4"/>
  <c r="BP65" i="5"/>
  <c r="BQ65" i="5"/>
  <c r="BP277" i="4"/>
  <c r="BQ11" i="4"/>
  <c r="BP213" i="4"/>
  <c r="BQ26" i="4"/>
  <c r="BP42" i="4"/>
  <c r="BP92" i="4"/>
  <c r="BP10" i="4"/>
  <c r="BP197" i="4"/>
  <c r="BQ132" i="4"/>
  <c r="BP401" i="5"/>
  <c r="BP362" i="5"/>
  <c r="BP66" i="4"/>
  <c r="BQ206" i="4"/>
  <c r="BP185" i="4"/>
  <c r="BQ185" i="4"/>
  <c r="BQ80" i="4"/>
  <c r="BP80" i="4"/>
  <c r="BP171" i="4"/>
  <c r="BQ171" i="4"/>
  <c r="BQ160" i="4"/>
  <c r="BP154" i="5"/>
  <c r="BP114" i="5"/>
  <c r="BQ114" i="5"/>
  <c r="BQ236" i="5"/>
  <c r="BP236" i="5"/>
  <c r="BO102" i="4"/>
  <c r="BQ102" i="4" s="1"/>
  <c r="BO45" i="4"/>
  <c r="BQ45" i="4" s="1"/>
  <c r="BQ57" i="4"/>
  <c r="BO267" i="5"/>
  <c r="BP267" i="5" s="1"/>
  <c r="BQ177" i="4"/>
  <c r="BP50" i="4"/>
  <c r="BQ111" i="5"/>
  <c r="BP374" i="5"/>
  <c r="BP254" i="5"/>
  <c r="BP104" i="4"/>
  <c r="BQ241" i="4"/>
  <c r="BP241" i="4"/>
  <c r="BQ346" i="5"/>
  <c r="BP346" i="5"/>
  <c r="BQ457" i="5"/>
  <c r="BP457" i="5"/>
  <c r="BQ20" i="5"/>
  <c r="BP20" i="5"/>
  <c r="BO101" i="4"/>
  <c r="BP101" i="4" s="1"/>
  <c r="BO175" i="4"/>
  <c r="BP175" i="4" s="1"/>
  <c r="BQ126" i="4"/>
  <c r="BO61" i="5"/>
  <c r="BQ61" i="5" s="1"/>
  <c r="BP21" i="4"/>
  <c r="BQ21" i="4"/>
  <c r="BO356" i="5"/>
  <c r="BQ356" i="5" s="1"/>
  <c r="BO301" i="5"/>
  <c r="BQ301" i="5" s="1"/>
  <c r="BO21" i="5"/>
  <c r="BP21" i="5" s="1"/>
  <c r="BP201" i="4"/>
  <c r="BP58" i="4"/>
  <c r="BP15" i="4"/>
  <c r="BP169" i="4"/>
  <c r="BQ99" i="4"/>
  <c r="BQ247" i="4"/>
  <c r="BP77" i="4"/>
  <c r="BQ143" i="4"/>
  <c r="BQ13" i="4"/>
  <c r="BP157" i="4"/>
  <c r="BP35" i="4"/>
  <c r="BQ55" i="4"/>
  <c r="BP297" i="5"/>
  <c r="BP125" i="5"/>
  <c r="BQ412" i="5"/>
  <c r="BP375" i="5"/>
  <c r="BP164" i="5"/>
  <c r="BQ498" i="5"/>
  <c r="BP458" i="5"/>
  <c r="BQ92" i="4"/>
  <c r="BQ72" i="4"/>
  <c r="BP501" i="5"/>
  <c r="BP446" i="5"/>
  <c r="BP226" i="5"/>
  <c r="BO46" i="4"/>
  <c r="BP46" i="4" s="1"/>
  <c r="BO527" i="5"/>
  <c r="BP527" i="5" s="1"/>
  <c r="BP89" i="4"/>
  <c r="BQ89" i="4"/>
  <c r="BP62" i="5"/>
  <c r="BQ62" i="5"/>
  <c r="BQ459" i="5"/>
  <c r="BP389" i="5"/>
  <c r="BQ389" i="5"/>
  <c r="BO38" i="5"/>
  <c r="BP38" i="5" s="1"/>
  <c r="BQ104" i="4"/>
  <c r="BQ387" i="5"/>
  <c r="BO305" i="5"/>
  <c r="BQ305" i="5" s="1"/>
  <c r="BO465" i="5"/>
  <c r="BQ465" i="5" s="1"/>
  <c r="BQ328" i="5"/>
  <c r="BP328" i="5"/>
  <c r="BP392" i="5"/>
  <c r="BP142" i="4"/>
  <c r="BQ194" i="4"/>
  <c r="BP274" i="4"/>
  <c r="BQ113" i="4"/>
  <c r="BP522" i="5"/>
  <c r="BQ518" i="5"/>
  <c r="BP332" i="5"/>
  <c r="BQ226" i="5"/>
  <c r="BP488" i="5"/>
  <c r="BP300" i="5"/>
  <c r="BP34" i="4"/>
  <c r="BQ34" i="4"/>
  <c r="BP124" i="4"/>
  <c r="BP148" i="4"/>
  <c r="BQ148" i="4"/>
  <c r="BQ189" i="4"/>
  <c r="BP189" i="4"/>
  <c r="BQ446" i="5"/>
  <c r="BO421" i="5"/>
  <c r="BP421" i="5" s="1"/>
  <c r="BQ287" i="5"/>
  <c r="BQ220" i="5"/>
  <c r="BP220" i="5"/>
  <c r="BP440" i="5"/>
  <c r="BQ440" i="5"/>
  <c r="BP128" i="5"/>
  <c r="BQ128" i="5"/>
  <c r="BP383" i="5"/>
  <c r="BQ383" i="5"/>
  <c r="BO167" i="5"/>
  <c r="BP167" i="5" s="1"/>
  <c r="BQ87" i="5"/>
  <c r="BP87" i="5"/>
  <c r="BQ174" i="5"/>
  <c r="BO417" i="5"/>
  <c r="BQ417" i="5" s="1"/>
  <c r="BO402" i="5"/>
  <c r="BP402" i="5" s="1"/>
  <c r="BO119" i="5"/>
  <c r="BP119" i="5" s="1"/>
  <c r="BO198" i="5"/>
  <c r="BP198" i="5" s="1"/>
  <c r="BO9" i="5"/>
  <c r="BQ9" i="5" s="1"/>
  <c r="BO18" i="4"/>
  <c r="BQ18" i="4" s="1"/>
  <c r="BO108" i="5"/>
  <c r="BP108" i="5" s="1"/>
  <c r="BQ242" i="5"/>
  <c r="BP463" i="5"/>
  <c r="BO232" i="5"/>
  <c r="BQ232" i="5" s="1"/>
  <c r="BO19" i="6"/>
  <c r="BQ19" i="6" s="1"/>
  <c r="BO39" i="6"/>
  <c r="BQ39" i="6" s="1"/>
  <c r="BQ143" i="5"/>
  <c r="BP385" i="5"/>
  <c r="BQ415" i="5"/>
  <c r="BQ48" i="4"/>
  <c r="BO523" i="5"/>
  <c r="BP523" i="5" s="1"/>
  <c r="BO222" i="5"/>
  <c r="BQ222" i="5" s="1"/>
  <c r="BQ390" i="5"/>
  <c r="BO382" i="5"/>
  <c r="BQ382" i="5" s="1"/>
  <c r="BO12" i="6"/>
  <c r="BP12" i="6" s="1"/>
  <c r="BO59" i="6"/>
  <c r="BP59" i="6" s="1"/>
  <c r="BQ17" i="5"/>
  <c r="BO56" i="6"/>
  <c r="BP56" i="6" s="1"/>
  <c r="BO200" i="4"/>
  <c r="BQ200" i="4" s="1"/>
  <c r="BO407" i="5"/>
  <c r="BP407" i="5" s="1"/>
  <c r="BP214" i="5"/>
  <c r="BP141" i="5"/>
  <c r="BP5" i="4"/>
  <c r="BQ399" i="5"/>
  <c r="BO248" i="5"/>
  <c r="BP248" i="5" s="1"/>
  <c r="BO370" i="5"/>
  <c r="BP370" i="5" s="1"/>
  <c r="BP326" i="5"/>
  <c r="BO17" i="6"/>
  <c r="BP17" i="6" s="1"/>
  <c r="BO30" i="6"/>
  <c r="BP30" i="6" s="1"/>
  <c r="BO51" i="6"/>
  <c r="BP51" i="6" s="1"/>
  <c r="BQ56" i="5"/>
  <c r="BQ104" i="5"/>
  <c r="BQ133" i="4"/>
  <c r="BO430" i="5"/>
  <c r="BQ430" i="5" s="1"/>
  <c r="BQ439" i="5"/>
  <c r="BO405" i="5"/>
  <c r="BP405" i="5" s="1"/>
  <c r="BO44" i="6"/>
  <c r="BQ44" i="6" s="1"/>
  <c r="BP237" i="4"/>
  <c r="BP147" i="5"/>
  <c r="BQ30" i="5"/>
  <c r="BO52" i="6"/>
  <c r="BP52" i="6" s="1"/>
  <c r="BQ259" i="5"/>
  <c r="BP259" i="5"/>
  <c r="BO276" i="4"/>
  <c r="BP276" i="4" s="1"/>
  <c r="BQ60" i="5"/>
  <c r="BP60" i="5"/>
  <c r="BO206" i="5"/>
  <c r="BQ206" i="5" s="1"/>
  <c r="BO432" i="5"/>
  <c r="BP432" i="5" s="1"/>
  <c r="BO461" i="5"/>
  <c r="BP461" i="5" s="1"/>
  <c r="BQ173" i="5"/>
  <c r="BP173" i="5"/>
  <c r="BO36" i="6"/>
  <c r="BQ36" i="6" s="1"/>
  <c r="BQ43" i="4"/>
  <c r="BP251" i="5"/>
  <c r="BQ251" i="5"/>
  <c r="BP70" i="5"/>
  <c r="BQ70" i="5"/>
  <c r="BO6" i="4"/>
  <c r="BP6" i="4" s="1"/>
  <c r="BO248" i="4"/>
  <c r="BP248" i="4" s="1"/>
  <c r="BQ158" i="4"/>
  <c r="BO27" i="4"/>
  <c r="BP27" i="4" s="1"/>
  <c r="BO228" i="4"/>
  <c r="BP228" i="4" s="1"/>
  <c r="BO239" i="4"/>
  <c r="BQ239" i="4" s="1"/>
  <c r="BQ172" i="4"/>
  <c r="BP209" i="4"/>
  <c r="BQ209" i="4"/>
  <c r="BO361" i="5"/>
  <c r="BQ361" i="5" s="1"/>
  <c r="BO474" i="5"/>
  <c r="BP474" i="5" s="1"/>
  <c r="BO308" i="5"/>
  <c r="BP308" i="5" s="1"/>
  <c r="BO93" i="5"/>
  <c r="BQ93" i="5" s="1"/>
  <c r="BO58" i="5"/>
  <c r="BQ58" i="5" s="1"/>
  <c r="BO241" i="5"/>
  <c r="BQ241" i="5" s="1"/>
  <c r="BO322" i="5"/>
  <c r="BP322" i="5" s="1"/>
  <c r="BO231" i="5"/>
  <c r="BQ231" i="5" s="1"/>
  <c r="BO494" i="5"/>
  <c r="BP494" i="5" s="1"/>
  <c r="BO426" i="5"/>
  <c r="BP426" i="5" s="1"/>
  <c r="BQ424" i="5"/>
  <c r="BP424" i="5"/>
  <c r="BO502" i="5"/>
  <c r="BP502" i="5"/>
  <c r="BQ502" i="5"/>
  <c r="BO409" i="5"/>
  <c r="BP409" i="5" s="1"/>
  <c r="BP11" i="5"/>
  <c r="BQ11" i="5"/>
  <c r="BQ245" i="4"/>
  <c r="BP245" i="4"/>
  <c r="BP190" i="5"/>
  <c r="BQ190" i="5"/>
  <c r="BP74" i="4"/>
  <c r="BQ74" i="4"/>
  <c r="BO225" i="4"/>
  <c r="BP225" i="4" s="1"/>
  <c r="BO456" i="5"/>
  <c r="BQ456" i="5" s="1"/>
  <c r="BO388" i="5"/>
  <c r="BP388" i="5" s="1"/>
  <c r="BO521" i="5"/>
  <c r="BQ521" i="5" s="1"/>
  <c r="BO46" i="6"/>
  <c r="BQ46" i="6" s="1"/>
  <c r="BQ216" i="5"/>
  <c r="BP199" i="5"/>
  <c r="BP116" i="4"/>
  <c r="BP404" i="5"/>
  <c r="BP112" i="4"/>
  <c r="BQ112" i="4"/>
  <c r="BP12" i="4"/>
  <c r="BO173" i="4"/>
  <c r="BP173" i="4" s="1"/>
  <c r="BO60" i="4"/>
  <c r="BP60" i="4" s="1"/>
  <c r="BO244" i="4"/>
  <c r="BP244" i="4" s="1"/>
  <c r="BO151" i="4"/>
  <c r="BP151" i="4" s="1"/>
  <c r="BO41" i="4"/>
  <c r="BP41" i="4" s="1"/>
  <c r="BO164" i="4"/>
  <c r="BQ164" i="4" s="1"/>
  <c r="BP198" i="4"/>
  <c r="BP202" i="4"/>
  <c r="BQ202" i="4"/>
  <c r="BO231" i="4"/>
  <c r="BQ231" i="4" s="1"/>
  <c r="BQ275" i="4"/>
  <c r="BP275" i="4"/>
  <c r="BQ37" i="5"/>
  <c r="BP234" i="4"/>
  <c r="BP267" i="4"/>
  <c r="BQ54" i="4"/>
  <c r="BQ12" i="4"/>
  <c r="BQ215" i="5"/>
  <c r="BQ170" i="5"/>
  <c r="BQ270" i="5"/>
  <c r="BO51" i="5"/>
  <c r="BP51" i="5" s="1"/>
  <c r="BP123" i="5"/>
  <c r="BQ123" i="5"/>
  <c r="BP282" i="5"/>
  <c r="BO243" i="4"/>
  <c r="BP243" i="4" s="1"/>
  <c r="BQ61" i="4"/>
  <c r="BO251" i="4"/>
  <c r="BP251" i="4" s="1"/>
  <c r="BQ51" i="4"/>
  <c r="BQ203" i="4"/>
  <c r="BP203" i="4"/>
  <c r="BP92" i="5"/>
  <c r="BQ92" i="5"/>
  <c r="BO47" i="4"/>
  <c r="BP47" i="4" s="1"/>
  <c r="BO203" i="5"/>
  <c r="BP203" i="5" s="1"/>
  <c r="BO5" i="5"/>
  <c r="BQ5" i="5" s="1"/>
  <c r="BO334" i="5"/>
  <c r="BQ334" i="5" s="1"/>
  <c r="BO14" i="6"/>
  <c r="BP14" i="6" s="1"/>
  <c r="BO41" i="6"/>
  <c r="BQ41" i="6" s="1"/>
  <c r="BQ351" i="5"/>
  <c r="BQ232" i="4"/>
  <c r="BP403" i="5"/>
  <c r="BP211" i="5"/>
  <c r="BQ211" i="5"/>
  <c r="BP237" i="5"/>
  <c r="BQ237" i="5"/>
  <c r="BQ475" i="5"/>
  <c r="BP475" i="5"/>
  <c r="BQ69" i="5"/>
  <c r="BP69" i="5"/>
  <c r="BO119" i="4"/>
  <c r="BQ119" i="4" s="1"/>
  <c r="BO211" i="4"/>
  <c r="BQ211" i="4" s="1"/>
  <c r="BP152" i="4"/>
  <c r="BO193" i="4"/>
  <c r="BQ193" i="4" s="1"/>
  <c r="BP55" i="5"/>
  <c r="BQ261" i="5"/>
  <c r="BO114" i="4"/>
  <c r="BP114" i="4" s="1"/>
  <c r="BQ410" i="5"/>
  <c r="BP410" i="5"/>
  <c r="BP230" i="5"/>
  <c r="BQ230" i="5"/>
  <c r="BQ136" i="5"/>
  <c r="BP136" i="5"/>
  <c r="BQ302" i="5"/>
  <c r="BP302" i="5"/>
  <c r="BP85" i="5"/>
  <c r="BQ85" i="5"/>
  <c r="BQ43" i="5"/>
  <c r="BP43" i="5"/>
  <c r="BO120" i="4"/>
  <c r="BP120" i="4" s="1"/>
  <c r="BO253" i="4"/>
  <c r="BQ253" i="4" s="1"/>
  <c r="BO249" i="4"/>
  <c r="BP249" i="4" s="1"/>
  <c r="BO150" i="4"/>
  <c r="BQ150" i="4" s="1"/>
  <c r="BP29" i="4"/>
  <c r="BP283" i="5"/>
  <c r="BQ283" i="5"/>
  <c r="BP455" i="5"/>
  <c r="BQ455" i="5"/>
  <c r="BQ431" i="5"/>
  <c r="BP431" i="5"/>
  <c r="BO159" i="4"/>
  <c r="BP159" i="4" s="1"/>
  <c r="BQ134" i="4"/>
  <c r="BP134" i="4"/>
  <c r="BO509" i="5"/>
  <c r="BQ509" i="5" s="1"/>
  <c r="BO188" i="5"/>
  <c r="BQ188" i="5" s="1"/>
  <c r="BO31" i="6"/>
  <c r="BP31" i="6" s="1"/>
  <c r="BQ103" i="4"/>
  <c r="BQ258" i="4"/>
  <c r="BQ239" i="5"/>
  <c r="BP239" i="5"/>
  <c r="BP447" i="5"/>
  <c r="BP519" i="5"/>
  <c r="BQ118" i="5"/>
  <c r="BQ515" i="5"/>
  <c r="BP515" i="5"/>
  <c r="BP152" i="5"/>
  <c r="BP372" i="5"/>
  <c r="BP438" i="5"/>
  <c r="BQ438" i="5"/>
  <c r="BO299" i="5"/>
  <c r="BP299" i="5" s="1"/>
  <c r="BQ384" i="5"/>
  <c r="BP384" i="5"/>
  <c r="BO250" i="4"/>
  <c r="BQ250" i="4" s="1"/>
  <c r="BO210" i="4"/>
  <c r="BP210" i="4" s="1"/>
  <c r="BO217" i="4"/>
  <c r="BP217" i="4" s="1"/>
  <c r="BP222" i="4"/>
  <c r="BO338" i="5"/>
  <c r="BQ338" i="5" s="1"/>
  <c r="BQ19" i="5"/>
  <c r="BO252" i="5"/>
  <c r="BQ252" i="5" s="1"/>
  <c r="BQ377" i="5"/>
  <c r="BP200" i="5"/>
  <c r="BP180" i="4"/>
  <c r="BQ33" i="5"/>
  <c r="BP33" i="5"/>
  <c r="BO508" i="5"/>
  <c r="BQ508" i="5" s="1"/>
  <c r="BO42" i="5"/>
  <c r="BQ42" i="5" s="1"/>
  <c r="BO304" i="5"/>
  <c r="BQ304" i="5" s="1"/>
  <c r="BO176" i="5"/>
  <c r="BQ176" i="5" s="1"/>
  <c r="BO209" i="5"/>
  <c r="BQ209" i="5" s="1"/>
  <c r="BO166" i="4"/>
  <c r="BP166" i="4" s="1"/>
  <c r="BQ78" i="4"/>
  <c r="BP63" i="5"/>
  <c r="BQ97" i="5"/>
  <c r="BO373" i="5"/>
  <c r="BQ373" i="5" s="1"/>
  <c r="BO98" i="4"/>
  <c r="BQ98" i="4" s="1"/>
  <c r="BQ525" i="5"/>
  <c r="BQ256" i="5"/>
  <c r="BQ159" i="5"/>
  <c r="BP159" i="5"/>
  <c r="BP369" i="5"/>
  <c r="BP191" i="5"/>
  <c r="BO102" i="5"/>
  <c r="BP102" i="5" s="1"/>
  <c r="BP181" i="4"/>
  <c r="BO144" i="4"/>
  <c r="BQ144" i="4" s="1"/>
  <c r="BO14" i="4"/>
  <c r="BQ14" i="4" s="1"/>
  <c r="BO16" i="5"/>
  <c r="BP16" i="5" s="1"/>
  <c r="BQ453" i="5"/>
  <c r="BQ292" i="5"/>
  <c r="BO323" i="5"/>
  <c r="BP323" i="5" s="1"/>
  <c r="BQ31" i="5"/>
  <c r="BO275" i="5"/>
  <c r="BP275" i="5" s="1"/>
  <c r="BO245" i="5"/>
  <c r="BQ245" i="5" s="1"/>
  <c r="BO471" i="5"/>
  <c r="BP471" i="5" s="1"/>
  <c r="BO3" i="6"/>
  <c r="BQ3" i="6" s="1"/>
  <c r="BO15" i="6"/>
  <c r="BQ15" i="6" s="1"/>
  <c r="BO32" i="6"/>
  <c r="BP32" i="6" s="1"/>
  <c r="BO240" i="5"/>
  <c r="BP240" i="5" s="1"/>
  <c r="BP47" i="6"/>
  <c r="BP210" i="5"/>
  <c r="BO480" i="5"/>
  <c r="BQ480" i="5" s="1"/>
  <c r="BO126" i="5"/>
  <c r="BP126" i="5" s="1"/>
  <c r="BO196" i="5"/>
  <c r="BP196" i="5" s="1"/>
  <c r="BP125" i="4"/>
  <c r="BO12" i="5"/>
  <c r="BQ12" i="5" s="1"/>
  <c r="BO122" i="5"/>
  <c r="BP122" i="5" s="1"/>
  <c r="BO163" i="5"/>
  <c r="BQ163" i="5" s="1"/>
  <c r="BO354" i="5"/>
  <c r="BQ354" i="5" s="1"/>
  <c r="BO295" i="5"/>
  <c r="BP295" i="5" s="1"/>
  <c r="BO274" i="5"/>
  <c r="BQ274" i="5" s="1"/>
  <c r="BO310" i="5"/>
  <c r="BP310" i="5" s="1"/>
  <c r="BP57" i="6"/>
  <c r="BQ57" i="6"/>
  <c r="BO20" i="6"/>
  <c r="BQ20" i="6" s="1"/>
  <c r="BP36" i="4"/>
  <c r="BQ48" i="5"/>
  <c r="BQ9" i="6"/>
  <c r="BP9" i="6"/>
  <c r="BO6" i="6"/>
  <c r="BQ6" i="6" s="1"/>
  <c r="BP336" i="5"/>
  <c r="BO10" i="6"/>
  <c r="BP10" i="6" s="1"/>
  <c r="BO27" i="6"/>
  <c r="BP27" i="6" s="1"/>
  <c r="BO37" i="6"/>
  <c r="BQ37" i="6" s="1"/>
  <c r="BO53" i="6"/>
  <c r="BP53" i="6" s="1"/>
  <c r="BO445" i="5"/>
  <c r="BP445" i="5" s="1"/>
  <c r="BO194" i="5"/>
  <c r="BQ194" i="5" s="1"/>
  <c r="BO218" i="5"/>
  <c r="BQ218" i="5" s="1"/>
  <c r="BO11" i="6"/>
  <c r="BQ11" i="6" s="1"/>
  <c r="BO16" i="6"/>
  <c r="BQ16" i="6" s="1"/>
  <c r="BO28" i="6"/>
  <c r="BQ28" i="6" s="1"/>
  <c r="BP38" i="6"/>
  <c r="BO54" i="6"/>
  <c r="BP54" i="6" s="1"/>
  <c r="BQ3" i="7"/>
  <c r="BP3" i="7"/>
  <c r="BQ213" i="5"/>
  <c r="BQ482" i="5"/>
  <c r="BP22" i="6"/>
  <c r="BQ22" i="6"/>
  <c r="BQ34" i="6"/>
  <c r="BQ483" i="5"/>
  <c r="BP16" i="6"/>
  <c r="BO5" i="6"/>
  <c r="BQ5" i="6" s="1"/>
  <c r="BO29" i="6"/>
  <c r="BP29" i="6" s="1"/>
  <c r="BP318" i="5"/>
  <c r="BP468" i="5"/>
  <c r="BO175" i="5"/>
  <c r="BP175" i="5" s="1"/>
  <c r="BO82" i="5"/>
  <c r="BP82" i="5" s="1"/>
  <c r="BO42" i="6"/>
  <c r="BQ42" i="6" s="1"/>
  <c r="BO58" i="6"/>
  <c r="BP58" i="6" s="1"/>
  <c r="BO18" i="6"/>
  <c r="BQ18" i="6" s="1"/>
  <c r="BO24" i="6"/>
  <c r="BP24" i="6" s="1"/>
  <c r="BO45" i="6"/>
  <c r="BQ45" i="6" s="1"/>
  <c r="BO133" i="5"/>
  <c r="BP133" i="5" s="1"/>
  <c r="BP8" i="6"/>
  <c r="BQ4" i="6"/>
  <c r="BP61" i="6"/>
  <c r="BQ38" i="6"/>
  <c r="BP34" i="6"/>
  <c r="BP25" i="6"/>
  <c r="BQ25" i="6"/>
  <c r="BP4" i="6"/>
  <c r="BQ163" i="4" l="1"/>
  <c r="BP214" i="4"/>
  <c r="BQ183" i="5"/>
  <c r="BQ303" i="5"/>
  <c r="BP121" i="4"/>
  <c r="BP233" i="4"/>
  <c r="BP28" i="5"/>
  <c r="BQ436" i="5"/>
  <c r="BQ523" i="5"/>
  <c r="BP417" i="5"/>
  <c r="BQ423" i="5"/>
  <c r="BQ40" i="5"/>
  <c r="BP108" i="4"/>
  <c r="BP382" i="5"/>
  <c r="BQ344" i="5"/>
  <c r="BP500" i="5"/>
  <c r="BP479" i="5"/>
  <c r="BP105" i="5"/>
  <c r="BP278" i="5"/>
  <c r="BP465" i="5"/>
  <c r="BP228" i="5"/>
  <c r="BP111" i="4"/>
  <c r="BQ517" i="5"/>
  <c r="BQ155" i="4"/>
  <c r="BP212" i="4"/>
  <c r="BQ276" i="4"/>
  <c r="BP33" i="4"/>
  <c r="BQ118" i="4"/>
  <c r="BP79" i="4"/>
  <c r="BP6" i="6"/>
  <c r="BQ378" i="5"/>
  <c r="BP219" i="5"/>
  <c r="BQ492" i="5"/>
  <c r="BP364" i="5"/>
  <c r="BQ513" i="5"/>
  <c r="BP64" i="5"/>
  <c r="BQ202" i="5"/>
  <c r="BQ54" i="6"/>
  <c r="BQ76" i="5"/>
  <c r="BP386" i="5"/>
  <c r="BQ218" i="4"/>
  <c r="BP368" i="5"/>
  <c r="BQ137" i="4"/>
  <c r="BQ71" i="5"/>
  <c r="BQ215" i="4"/>
  <c r="BQ471" i="5"/>
  <c r="BP200" i="4"/>
  <c r="BP39" i="6"/>
  <c r="BQ477" i="5"/>
  <c r="BP257" i="5"/>
  <c r="BQ205" i="5"/>
  <c r="BP45" i="6"/>
  <c r="BP109" i="5"/>
  <c r="BQ288" i="5"/>
  <c r="BQ96" i="4"/>
  <c r="BQ308" i="5"/>
  <c r="BP192" i="5"/>
  <c r="BQ145" i="5"/>
  <c r="BP255" i="4"/>
  <c r="BQ4" i="5"/>
  <c r="BQ243" i="5"/>
  <c r="BQ34" i="5"/>
  <c r="BQ184" i="5"/>
  <c r="BQ244" i="5"/>
  <c r="BP227" i="5"/>
  <c r="BQ183" i="4"/>
  <c r="BP84" i="4"/>
  <c r="BQ474" i="5"/>
  <c r="BQ30" i="6"/>
  <c r="BQ59" i="6"/>
  <c r="BQ119" i="5"/>
  <c r="BP356" i="5"/>
  <c r="BP13" i="6"/>
  <c r="BQ341" i="5"/>
  <c r="BQ273" i="4"/>
  <c r="BP505" i="5"/>
  <c r="BP270" i="4"/>
  <c r="BP28" i="6"/>
  <c r="BP66" i="5"/>
  <c r="BQ173" i="4"/>
  <c r="BP430" i="5"/>
  <c r="BP305" i="5"/>
  <c r="BQ504" i="5"/>
  <c r="BP349" i="5"/>
  <c r="BP315" i="5"/>
  <c r="BQ307" i="5"/>
  <c r="BP180" i="5"/>
  <c r="BQ442" i="5"/>
  <c r="BP15" i="6"/>
  <c r="BQ196" i="4"/>
  <c r="BQ56" i="6"/>
  <c r="BP334" i="5"/>
  <c r="BQ14" i="5"/>
  <c r="BP41" i="6"/>
  <c r="BP164" i="4"/>
  <c r="BQ6" i="4"/>
  <c r="BQ117" i="5"/>
  <c r="BP325" i="5"/>
  <c r="BQ391" i="5"/>
  <c r="BP168" i="5"/>
  <c r="BP464" i="5"/>
  <c r="BP279" i="5"/>
  <c r="BP467" i="5"/>
  <c r="BP274" i="5"/>
  <c r="BP98" i="4"/>
  <c r="BP176" i="5"/>
  <c r="BP119" i="4"/>
  <c r="BQ14" i="6"/>
  <c r="BP44" i="6"/>
  <c r="BQ248" i="5"/>
  <c r="BP397" i="5"/>
  <c r="BP69" i="4"/>
  <c r="BP165" i="4"/>
  <c r="BP44" i="4"/>
  <c r="BP21" i="6"/>
  <c r="BP235" i="5"/>
  <c r="BP11" i="6"/>
  <c r="BP3" i="6"/>
  <c r="BP222" i="5"/>
  <c r="BQ167" i="5"/>
  <c r="BP45" i="4"/>
  <c r="BP60" i="6"/>
  <c r="BP381" i="5"/>
  <c r="BP286" i="5"/>
  <c r="BQ18" i="5"/>
  <c r="BP520" i="5"/>
  <c r="BP262" i="4"/>
  <c r="BP204" i="5"/>
  <c r="BP68" i="4"/>
  <c r="BQ58" i="6"/>
  <c r="BP83" i="5"/>
  <c r="BQ299" i="5"/>
  <c r="BQ110" i="4"/>
  <c r="BQ24" i="6"/>
  <c r="BP206" i="5"/>
  <c r="BQ203" i="5"/>
  <c r="BP18" i="6"/>
  <c r="BQ225" i="4"/>
  <c r="BQ426" i="5"/>
  <c r="BQ432" i="5"/>
  <c r="BQ17" i="6"/>
  <c r="BP18" i="4"/>
  <c r="BQ421" i="5"/>
  <c r="BP61" i="5"/>
  <c r="BP102" i="4"/>
  <c r="BP263" i="5"/>
  <c r="BQ510" i="5"/>
  <c r="BQ158" i="5"/>
  <c r="BP146" i="4"/>
  <c r="BP182" i="4"/>
  <c r="BQ242" i="4"/>
  <c r="BQ255" i="5"/>
  <c r="BQ23" i="5"/>
  <c r="BQ32" i="6"/>
  <c r="BP150" i="4"/>
  <c r="BP9" i="5"/>
  <c r="BQ113" i="5"/>
  <c r="BQ21" i="5"/>
  <c r="BQ179" i="5"/>
  <c r="BQ229" i="5"/>
  <c r="BP185" i="5"/>
  <c r="BQ133" i="5"/>
  <c r="BQ29" i="6"/>
  <c r="BP5" i="6"/>
  <c r="BQ122" i="5"/>
  <c r="BP508" i="5"/>
  <c r="BQ210" i="4"/>
  <c r="BP509" i="5"/>
  <c r="BQ120" i="4"/>
  <c r="BQ251" i="4"/>
  <c r="BP456" i="5"/>
  <c r="BP231" i="5"/>
  <c r="BQ405" i="5"/>
  <c r="BQ51" i="6"/>
  <c r="BQ370" i="5"/>
  <c r="BP232" i="5"/>
  <c r="BQ101" i="4"/>
  <c r="BQ267" i="5"/>
  <c r="BP394" i="5"/>
  <c r="BQ131" i="5"/>
  <c r="BP42" i="6"/>
  <c r="BQ240" i="5"/>
  <c r="BP338" i="5"/>
  <c r="BP250" i="4"/>
  <c r="BQ47" i="4"/>
  <c r="BQ407" i="5"/>
  <c r="BQ402" i="5"/>
  <c r="BQ38" i="5"/>
  <c r="BP30" i="4"/>
  <c r="BP462" i="5"/>
  <c r="BQ527" i="5"/>
  <c r="BP301" i="5"/>
  <c r="BQ175" i="5"/>
  <c r="BP194" i="5"/>
  <c r="BQ27" i="6"/>
  <c r="BQ16" i="5"/>
  <c r="BP373" i="5"/>
  <c r="BQ217" i="4"/>
  <c r="BP188" i="5"/>
  <c r="BQ243" i="4"/>
  <c r="BQ388" i="5"/>
  <c r="BQ41" i="4"/>
  <c r="BP46" i="6"/>
  <c r="BP58" i="5"/>
  <c r="BQ12" i="6"/>
  <c r="BQ198" i="5"/>
  <c r="BQ46" i="4"/>
  <c r="BP178" i="5"/>
  <c r="BP371" i="5"/>
  <c r="BP193" i="4"/>
  <c r="BP231" i="4"/>
  <c r="BQ494" i="5"/>
  <c r="BQ52" i="6"/>
  <c r="BP19" i="6"/>
  <c r="BP14" i="4"/>
  <c r="BP252" i="5"/>
  <c r="BP253" i="4"/>
  <c r="BQ151" i="4"/>
  <c r="BP93" i="5"/>
  <c r="BQ108" i="5"/>
  <c r="BQ175" i="4"/>
  <c r="BQ35" i="6"/>
  <c r="BQ247" i="5"/>
  <c r="BP335" i="5"/>
  <c r="BQ126" i="5"/>
  <c r="BP521" i="5"/>
  <c r="BP218" i="5"/>
  <c r="BQ53" i="6"/>
  <c r="BQ10" i="6"/>
  <c r="BP480" i="5"/>
  <c r="BQ323" i="5"/>
  <c r="BP144" i="4"/>
  <c r="BQ249" i="4"/>
  <c r="BQ409" i="5"/>
  <c r="BQ322" i="5"/>
  <c r="BP239" i="4"/>
  <c r="BQ248" i="4"/>
  <c r="BQ461" i="5"/>
  <c r="BQ295" i="5"/>
  <c r="BP12" i="5"/>
  <c r="BP20" i="6"/>
  <c r="BP304" i="5"/>
  <c r="BQ51" i="5"/>
  <c r="BQ114" i="4"/>
  <c r="BP37" i="6"/>
  <c r="BP354" i="5"/>
  <c r="BP245" i="5"/>
  <c r="BQ102" i="5"/>
  <c r="BQ166" i="4"/>
  <c r="BP42" i="5"/>
  <c r="BQ31" i="6"/>
  <c r="BQ244" i="4"/>
  <c r="BP361" i="5"/>
  <c r="BQ228" i="4"/>
  <c r="BP36" i="6"/>
  <c r="BQ82" i="5"/>
  <c r="BQ445" i="5"/>
  <c r="BQ196" i="5"/>
  <c r="BP5" i="5"/>
  <c r="BP241" i="5"/>
  <c r="BQ310" i="5"/>
  <c r="BP163" i="5"/>
  <c r="BQ275" i="5"/>
  <c r="BP209" i="5"/>
  <c r="BQ159" i="4"/>
  <c r="BP211" i="4"/>
  <c r="BQ60" i="4"/>
  <c r="BQ27" i="4"/>
</calcChain>
</file>

<file path=xl/sharedStrings.xml><?xml version="1.0" encoding="utf-8"?>
<sst xmlns="http://schemas.openxmlformats.org/spreadsheetml/2006/main" count="24377" uniqueCount="3860">
  <si>
    <t>ALL</t>
  </si>
  <si>
    <t>BASE DATA - Prior HE Cycles/NonRes Removed</t>
  </si>
  <si>
    <t>ESA Realistic Density</t>
  </si>
  <si>
    <t>Affordability Assumptions percentage</t>
  </si>
  <si>
    <t>Total Unit Capacity</t>
  </si>
  <si>
    <t>Low Income Unit Capacity</t>
  </si>
  <si>
    <t>Moderate Income Unit Capacity</t>
  </si>
  <si>
    <t>Above Moderate Income Unit Capacity</t>
  </si>
  <si>
    <t>APN</t>
  </si>
  <si>
    <t>Neighborhood</t>
  </si>
  <si>
    <t>ECR</t>
  </si>
  <si>
    <t>Zoning Map Label</t>
  </si>
  <si>
    <t>PrecisePlan</t>
  </si>
  <si>
    <t>Land Use</t>
  </si>
  <si>
    <t>Zoning</t>
  </si>
  <si>
    <t>Improvement/Land (I/L) Value Ratio</t>
  </si>
  <si>
    <t>Year Built</t>
  </si>
  <si>
    <t>Building SQ Feet</t>
  </si>
  <si>
    <t>Building FAR</t>
  </si>
  <si>
    <t>Environmental Constraints</t>
  </si>
  <si>
    <t>Infrastructure</t>
  </si>
  <si>
    <t>Publicly Owned</t>
  </si>
  <si>
    <t>Identified in last Two Planning Cycles</t>
  </si>
  <si>
    <t>RHNA Cycle</t>
  </si>
  <si>
    <t>Acres</t>
  </si>
  <si>
    <t>ASSESSEENAME1</t>
  </si>
  <si>
    <t>STREETADDR</t>
  </si>
  <si>
    <t>CITYSTATE</t>
  </si>
  <si>
    <t>ZIP05</t>
  </si>
  <si>
    <t>ZIP04</t>
  </si>
  <si>
    <t>Landuse_Category_Description</t>
  </si>
  <si>
    <t>Landuse_Code</t>
  </si>
  <si>
    <t>Landuse_Description</t>
  </si>
  <si>
    <t>SITUS_HOUSE_NUMBER</t>
  </si>
  <si>
    <t>SITUS_HOUSE_NUMBER_SUFFIX</t>
  </si>
  <si>
    <t>SITUS_STREET_DIRECTION</t>
  </si>
  <si>
    <t>SITUS_STREET_NAME</t>
  </si>
  <si>
    <t>SITUS_STREET_TYPE</t>
  </si>
  <si>
    <t>SITUS_UNIT_NUMBER</t>
  </si>
  <si>
    <t>SITUS_CITY_NAME</t>
  </si>
  <si>
    <t>SITUS_STATE_CODE</t>
  </si>
  <si>
    <t>SITUS_ZIP_CODE</t>
  </si>
  <si>
    <t>NUMBER_OF_SITUS_ADDRESS</t>
  </si>
  <si>
    <t>DwelUnits</t>
  </si>
  <si>
    <t>GPArea</t>
  </si>
  <si>
    <t>MaxFAR</t>
  </si>
  <si>
    <t>MaxDUA</t>
  </si>
  <si>
    <t>GPAreaName</t>
  </si>
  <si>
    <t>ZoningGPConsistency</t>
  </si>
  <si>
    <t>LodgngRms</t>
  </si>
  <si>
    <t>CommSF</t>
  </si>
  <si>
    <t>OffSF</t>
  </si>
  <si>
    <t>ParcelArea</t>
  </si>
  <si>
    <t>DUperAcre</t>
  </si>
  <si>
    <t>LodgperAcre</t>
  </si>
  <si>
    <t>FAR</t>
  </si>
  <si>
    <t>Score</t>
  </si>
  <si>
    <t>PRODGISGen</t>
  </si>
  <si>
    <t>DUA</t>
  </si>
  <si>
    <t>PctOff</t>
  </si>
  <si>
    <t>PctRes</t>
  </si>
  <si>
    <t>Shape_Length_1</t>
  </si>
  <si>
    <t>Shape_Area_1</t>
  </si>
  <si>
    <t>City Identified Underutilized Parcel</t>
  </si>
  <si>
    <t>ESA Max Density</t>
  </si>
  <si>
    <t>ESA Target Percentage of Max Density</t>
  </si>
  <si>
    <t>ESA Realistic Capacity</t>
  </si>
  <si>
    <t>Shape_Length</t>
  </si>
  <si>
    <t>Shape_Area</t>
  </si>
  <si>
    <t>Affordability</t>
  </si>
  <si>
    <t>Total Capacity</t>
  </si>
  <si>
    <t>New New Capacity</t>
  </si>
  <si>
    <t>Low Income Capacity</t>
  </si>
  <si>
    <t>Moderate Income Capacity</t>
  </si>
  <si>
    <t>Above Moderate Income Capacity</t>
  </si>
  <si>
    <t>Moffett/Whisman Road</t>
  </si>
  <si>
    <t>CHEMICAL</t>
  </si>
  <si>
    <t>ML</t>
  </si>
  <si>
    <t>Constraints</t>
  </si>
  <si>
    <t>Not Used in Prior Housing Element</t>
  </si>
  <si>
    <t>Not Used</t>
  </si>
  <si>
    <t>TITTLE JOHN H TRUSTEE &amp; ET AL</t>
  </si>
  <si>
    <t>625 ELLIS ST STE 101</t>
  </si>
  <si>
    <t>MOUNTAIN VIEW  CA</t>
  </si>
  <si>
    <t>94043</t>
  </si>
  <si>
    <t>MANUFACTURING</t>
  </si>
  <si>
    <t>CHEMICALS AND ALLIED PRODUCTS; PHARMACEUTICALS</t>
  </si>
  <si>
    <t>355</t>
  </si>
  <si>
    <t>E</t>
  </si>
  <si>
    <t>MIDDLEFIELD</t>
  </si>
  <si>
    <t>RD</t>
  </si>
  <si>
    <t>MOUNTAIN VIEW</t>
  </si>
  <si>
    <t>CA</t>
  </si>
  <si>
    <t>94043-4003</t>
  </si>
  <si>
    <t>MU-9EW-2</t>
  </si>
  <si>
    <t>East Whisman Mixed-Use (Medium)</t>
  </si>
  <si>
    <t>Yes</t>
  </si>
  <si>
    <t>San Antonio/Rengstorff</t>
  </si>
  <si>
    <t>DEPARTMENT STORE</t>
  </si>
  <si>
    <t>P(11)</t>
  </si>
  <si>
    <t>PEAR MATTHEW ET AL</t>
  </si>
  <si>
    <t>OLD MIDDLEFIELD WAY UNIT 9</t>
  </si>
  <si>
    <t>SHOPPING CENTERS</t>
  </si>
  <si>
    <t>COMMUNITY (Centers containing a Junior Department Store or Large Variety Store)</t>
  </si>
  <si>
    <t>LATHAM</t>
  </si>
  <si>
    <t>ST</t>
  </si>
  <si>
    <t>94040</t>
  </si>
  <si>
    <t>MU-7CtrSA</t>
  </si>
  <si>
    <t>Mixed-Use Center</t>
  </si>
  <si>
    <t>Grant Road/Sylvan Park</t>
  </si>
  <si>
    <t>El Camino Real</t>
  </si>
  <si>
    <t>CRA</t>
  </si>
  <si>
    <t>V O LIMITED PTNRS LP</t>
  </si>
  <si>
    <t>960 N SAN ANTONIO RD STE 114</t>
  </si>
  <si>
    <t>LOS ALTOS  CA</t>
  </si>
  <si>
    <t>94022</t>
  </si>
  <si>
    <t>121</t>
  </si>
  <si>
    <t>EL CAMINO REAL</t>
  </si>
  <si>
    <t>94040-2701</t>
  </si>
  <si>
    <t>MU-3Cor</t>
  </si>
  <si>
    <t>Mixed-Use Corridor</t>
  </si>
  <si>
    <t>555</t>
  </si>
  <si>
    <t>SHOWERS</t>
  </si>
  <si>
    <t>DR</t>
  </si>
  <si>
    <t>94040-1432</t>
  </si>
  <si>
    <t>CONDOMINIUM</t>
  </si>
  <si>
    <t>R3-2*</t>
  </si>
  <si>
    <t>LEWIS DONNA J TRUSTEE</t>
  </si>
  <si>
    <t>388 WHISMAN RD</t>
  </si>
  <si>
    <t>RESIDENTIAL (Classified by Dwelling Type)</t>
  </si>
  <si>
    <t>06</t>
  </si>
  <si>
    <t>CONDOMINIUM, TOWNHOUSE</t>
  </si>
  <si>
    <t>388</t>
  </si>
  <si>
    <t>N</t>
  </si>
  <si>
    <t>WHISMAN</t>
  </si>
  <si>
    <t>94043-3957</t>
  </si>
  <si>
    <t>R-3MD</t>
  </si>
  <si>
    <t>Medium-Density Residential</t>
  </si>
  <si>
    <t>GP Density = 25 DU/ac; Zoning Density varies (graduated)</t>
  </si>
  <si>
    <t>R3-3*</t>
  </si>
  <si>
    <t>FULLARD STEPHEN R AND CLAIRE L</t>
  </si>
  <si>
    <t>189 EASY ST UNIT C</t>
  </si>
  <si>
    <t>3783</t>
  </si>
  <si>
    <t>189</t>
  </si>
  <si>
    <t>EASY</t>
  </si>
  <si>
    <t>C</t>
  </si>
  <si>
    <t>94043-3783</t>
  </si>
  <si>
    <t>KAKU JAMES MINORU TRUSTEE &amp; ET AL</t>
  </si>
  <si>
    <t>242 FLYNN AVE</t>
  </si>
  <si>
    <t>3953</t>
  </si>
  <si>
    <t>242</t>
  </si>
  <si>
    <t>FLYNN</t>
  </si>
  <si>
    <t>AV</t>
  </si>
  <si>
    <t>94043-3953</t>
  </si>
  <si>
    <t>Monta Loma/Farley/Rock Street</t>
  </si>
  <si>
    <t>R3-22</t>
  </si>
  <si>
    <t>MOTAZEDI SIAVOSH AND MINA AFSANEH TRUSTEE</t>
  </si>
  <si>
    <t>655 ROCK CT</t>
  </si>
  <si>
    <t>2630</t>
  </si>
  <si>
    <t>655</t>
  </si>
  <si>
    <t>ROCK</t>
  </si>
  <si>
    <t>CT</t>
  </si>
  <si>
    <t>94043-2630</t>
  </si>
  <si>
    <t>HUANG JACK YU JEN AND LAU NGA MAN</t>
  </si>
  <si>
    <t>650 ROCK CT</t>
  </si>
  <si>
    <t>2542</t>
  </si>
  <si>
    <t>650</t>
  </si>
  <si>
    <t>94043-2542</t>
  </si>
  <si>
    <t>PURBA BALJIT S AND BHATT NAVDEEP K</t>
  </si>
  <si>
    <t>419 RIALTO CT</t>
  </si>
  <si>
    <t>2892</t>
  </si>
  <si>
    <t>419</t>
  </si>
  <si>
    <t>RIALTO</t>
  </si>
  <si>
    <t>94043-2892</t>
  </si>
  <si>
    <t>HORTON JANE M</t>
  </si>
  <si>
    <t>350 N WHISMAN RD</t>
  </si>
  <si>
    <t>3957</t>
  </si>
  <si>
    <t>350</t>
  </si>
  <si>
    <t>R3-25</t>
  </si>
  <si>
    <t>VENDROW ALEX AND STOLERMAN YULIA TRUSTEE</t>
  </si>
  <si>
    <t>11650 REGNART CANYON RD</t>
  </si>
  <si>
    <t>CUPERTINO  CA</t>
  </si>
  <si>
    <t>95014</t>
  </si>
  <si>
    <t>0000</t>
  </si>
  <si>
    <t>63</t>
  </si>
  <si>
    <t>TYRELLA</t>
  </si>
  <si>
    <t>94043-2184</t>
  </si>
  <si>
    <t>YEE HENRY AND KAREN M</t>
  </si>
  <si>
    <t>10 TYRELLA CT</t>
  </si>
  <si>
    <t>10</t>
  </si>
  <si>
    <t>ORAN DAVID R TRUSTEE &amp; ET AL</t>
  </si>
  <si>
    <t>101 TYRELLA CT</t>
  </si>
  <si>
    <t>2184</t>
  </si>
  <si>
    <t>101</t>
  </si>
  <si>
    <t>LI HUI</t>
  </si>
  <si>
    <t>54 TYRELLA CT</t>
  </si>
  <si>
    <t>54</t>
  </si>
  <si>
    <t>R32</t>
  </si>
  <si>
    <t>FAIGENBAUM MARK A</t>
  </si>
  <si>
    <t>P. O. BOX 756</t>
  </si>
  <si>
    <t>94042</t>
  </si>
  <si>
    <t>0756</t>
  </si>
  <si>
    <t>834</t>
  </si>
  <si>
    <t>EXCELL</t>
  </si>
  <si>
    <t>94043-1728</t>
  </si>
  <si>
    <t>R3-15</t>
  </si>
  <si>
    <t>LEEPER ADAM E AND ALEXANDRA M TRUSTEE</t>
  </si>
  <si>
    <t>164 GRANADA DR</t>
  </si>
  <si>
    <t>4526</t>
  </si>
  <si>
    <t>164</t>
  </si>
  <si>
    <t>GRANADA</t>
  </si>
  <si>
    <t>94043-4526</t>
  </si>
  <si>
    <t>KLEIN JULIEN AND LEE LAURA MING</t>
  </si>
  <si>
    <t>836 EXCELL CT</t>
  </si>
  <si>
    <t>1728</t>
  </si>
  <si>
    <t>836</t>
  </si>
  <si>
    <t>YUAN MINDI AND ZENG QIAN</t>
  </si>
  <si>
    <t>219 GRANADA PARK CIR</t>
  </si>
  <si>
    <t>219</t>
  </si>
  <si>
    <t>GRANADA PARK</t>
  </si>
  <si>
    <t>CL</t>
  </si>
  <si>
    <t>YANG I-HSUAN AND CHEN HSUAN YUEH</t>
  </si>
  <si>
    <t>1956 HACKETT AVE</t>
  </si>
  <si>
    <t>1956</t>
  </si>
  <si>
    <t>HACKETT</t>
  </si>
  <si>
    <t>XIONG MENGTAO</t>
  </si>
  <si>
    <t>1952 HACKETT AVE</t>
  </si>
  <si>
    <t>1952</t>
  </si>
  <si>
    <t>Central Neighborhoods</t>
  </si>
  <si>
    <t>R325</t>
  </si>
  <si>
    <t>MCGOWAN CATHERINE</t>
  </si>
  <si>
    <t>245 VIEW ST</t>
  </si>
  <si>
    <t>94041</t>
  </si>
  <si>
    <t>1343</t>
  </si>
  <si>
    <t>245</t>
  </si>
  <si>
    <t>VIEW</t>
  </si>
  <si>
    <t>94041-1343</t>
  </si>
  <si>
    <t>Springer/Cuesta/Phyllis</t>
  </si>
  <si>
    <t>R3-1*</t>
  </si>
  <si>
    <t>LIU LAN XIANG TRUSTEE</t>
  </si>
  <si>
    <t>1109 PHYLLIS AVE</t>
  </si>
  <si>
    <t>3133</t>
  </si>
  <si>
    <t>1109</t>
  </si>
  <si>
    <t>PHYLLIS</t>
  </si>
  <si>
    <t>94040-3133</t>
  </si>
  <si>
    <t>R-4MHD</t>
  </si>
  <si>
    <t>Medium High-Density Residential</t>
  </si>
  <si>
    <t>GP Density = 35 DU/ac; Zoning Density varies (graduated)</t>
  </si>
  <si>
    <t>INDUSTRIAL (NEC)</t>
  </si>
  <si>
    <t>SAWTELLE COURTYARD PARTNERS LP</t>
  </si>
  <si>
    <t>11400 W OLYPMIC BLVD UNIT 850</t>
  </si>
  <si>
    <t>LOS ANGELES  CA</t>
  </si>
  <si>
    <t>90064</t>
  </si>
  <si>
    <t>ELECTRICAL MACHINERY AND ELECTRONICS</t>
  </si>
  <si>
    <t>345</t>
  </si>
  <si>
    <t>94043-4067</t>
  </si>
  <si>
    <t>MULTI FAMILY DWELLING</t>
  </si>
  <si>
    <t>IMAI DARREN T ET AL</t>
  </si>
  <si>
    <t>15065 BLOSSOM HILL RD</t>
  </si>
  <si>
    <t>LOS GATOS  CA</t>
  </si>
  <si>
    <t>95032</t>
  </si>
  <si>
    <t>4903</t>
  </si>
  <si>
    <t>04</t>
  </si>
  <si>
    <t>FIVE OR MORE FAMILY (This category includes apartments, mixed-use projects with multi-residential co-ops, retirement complexes. lifecare facilities, mobile home parks, and parking for existing multi-family projects)</t>
  </si>
  <si>
    <t>203</t>
  </si>
  <si>
    <t>ADA</t>
  </si>
  <si>
    <t>94043-4951</t>
  </si>
  <si>
    <t>EDNAMARY LIMITED</t>
  </si>
  <si>
    <t>P O BOX 2158</t>
  </si>
  <si>
    <t>SANTA CRUZ  CA</t>
  </si>
  <si>
    <t>95063</t>
  </si>
  <si>
    <t>2158</t>
  </si>
  <si>
    <t>LINDSAY ENTERPRISES LP</t>
  </si>
  <si>
    <t>815 SHEARTON DR</t>
  </si>
  <si>
    <t>SAN JOSE  CA</t>
  </si>
  <si>
    <t>95117</t>
  </si>
  <si>
    <t>2146</t>
  </si>
  <si>
    <t>R3-D</t>
  </si>
  <si>
    <t>SPIEKER RICHARD T AND CATHERINE R TRUSTEE</t>
  </si>
  <si>
    <t>1020 CORPORATION WAY STE 100</t>
  </si>
  <si>
    <t>PALO ALTO  CA</t>
  </si>
  <si>
    <t>94303</t>
  </si>
  <si>
    <t>2655</t>
  </si>
  <si>
    <t>MILLER</t>
  </si>
  <si>
    <t>94040-1124</t>
  </si>
  <si>
    <t>R-5HD</t>
  </si>
  <si>
    <t>High-Density Residential</t>
  </si>
  <si>
    <t>GP Density = 80 DU/ac; Zoning Density = up to 55 DU/ac (graduated)</t>
  </si>
  <si>
    <t>VACANT LAND (NEC)</t>
  </si>
  <si>
    <t>AVERY GREENDALE LP</t>
  </si>
  <si>
    <t>130 E DANA ST</t>
  </si>
  <si>
    <t>1508</t>
  </si>
  <si>
    <t>DALE</t>
  </si>
  <si>
    <t>LEE PHILOMENA C TRUSTEE</t>
  </si>
  <si>
    <t>433 SYLVAN AV SPACE 33</t>
  </si>
  <si>
    <t>1835</t>
  </si>
  <si>
    <t>751</t>
  </si>
  <si>
    <t>PETTIS</t>
  </si>
  <si>
    <t>94041-1835</t>
  </si>
  <si>
    <t>AGUSTIN LINDA C TRUSTEE</t>
  </si>
  <si>
    <t>1934 ROCK ST</t>
  </si>
  <si>
    <t>2535</t>
  </si>
  <si>
    <t>1934</t>
  </si>
  <si>
    <t>94043-2535</t>
  </si>
  <si>
    <t>KIANI FARAMARZ</t>
  </si>
  <si>
    <t>P O BOX 286</t>
  </si>
  <si>
    <t>MENLO PARK  CA</t>
  </si>
  <si>
    <t>94026</t>
  </si>
  <si>
    <t>832</t>
  </si>
  <si>
    <t>CALDERON</t>
  </si>
  <si>
    <t>94041-2315</t>
  </si>
  <si>
    <t>P38</t>
  </si>
  <si>
    <t>AMERICANA I LLC</t>
  </si>
  <si>
    <t>870 E CHARLESTON RD STE 200</t>
  </si>
  <si>
    <t>707</t>
  </si>
  <si>
    <t>CONTINENTAL</t>
  </si>
  <si>
    <t>94040-3366</t>
  </si>
  <si>
    <t>GASPERINI JEAN D AND RICHARD E</t>
  </si>
  <si>
    <t>PO BOX 489</t>
  </si>
  <si>
    <t>95015</t>
  </si>
  <si>
    <t>0489</t>
  </si>
  <si>
    <t>1091</t>
  </si>
  <si>
    <t>BONITA</t>
  </si>
  <si>
    <t>94040-3172</t>
  </si>
  <si>
    <t>LOUIE ERNEST AND MARGY P TRUSTEE</t>
  </si>
  <si>
    <t>2205 DEODARA DR</t>
  </si>
  <si>
    <t>94024</t>
  </si>
  <si>
    <t>7241</t>
  </si>
  <si>
    <t>1902</t>
  </si>
  <si>
    <t>94043-2505</t>
  </si>
  <si>
    <t>R34</t>
  </si>
  <si>
    <t>RALSTON CAPITAL MULTI FAM V LLC</t>
  </si>
  <si>
    <t>1050 RALSTON AVE</t>
  </si>
  <si>
    <t>BELMONT  CA</t>
  </si>
  <si>
    <t>94002</t>
  </si>
  <si>
    <t>23</t>
  </si>
  <si>
    <t>MERCY</t>
  </si>
  <si>
    <t>94041-2225</t>
  </si>
  <si>
    <t>GLICKMAN JACOB M</t>
  </si>
  <si>
    <t>60 29TH ST UNIT 127</t>
  </si>
  <si>
    <t>SAN FRANCISCO  CA</t>
  </si>
  <si>
    <t>94110</t>
  </si>
  <si>
    <t>392</t>
  </si>
  <si>
    <t>RENGSTORFF</t>
  </si>
  <si>
    <t>94043-2810</t>
  </si>
  <si>
    <t>GSJ LLC</t>
  </si>
  <si>
    <t>14407 BIG BASIN WAY UNIT H</t>
  </si>
  <si>
    <t>SARATOGA  CA</t>
  </si>
  <si>
    <t>95070</t>
  </si>
  <si>
    <t>35</t>
  </si>
  <si>
    <t>CHURCH</t>
  </si>
  <si>
    <t>94041-2347</t>
  </si>
  <si>
    <t>HANSEN EARL D AND MARILYN J TRUSTEE</t>
  </si>
  <si>
    <t>4082 BEN LOMOND DR</t>
  </si>
  <si>
    <t>94306</t>
  </si>
  <si>
    <t>4502</t>
  </si>
  <si>
    <t>2335</t>
  </si>
  <si>
    <t>94043-2608</t>
  </si>
  <si>
    <t>Downtown</t>
  </si>
  <si>
    <t>P(19)</t>
  </si>
  <si>
    <t>CHANG JEI WEI AND WANG CHI RONG BECKY</t>
  </si>
  <si>
    <t>7680 NORMANDY WAY</t>
  </si>
  <si>
    <t>5253</t>
  </si>
  <si>
    <t>457</t>
  </si>
  <si>
    <t>FRANKLIN</t>
  </si>
  <si>
    <t>94041-1904</t>
  </si>
  <si>
    <t>R3-2</t>
  </si>
  <si>
    <t>WOODHAVEN INVESTMENTS LLC</t>
  </si>
  <si>
    <t>139 SAN PABLO AVE</t>
  </si>
  <si>
    <t>94127</t>
  </si>
  <si>
    <t>SAN RAMON</t>
  </si>
  <si>
    <t>EVANDALE INVESTOR LLC</t>
  </si>
  <si>
    <t>3970 WOODSIDE RD</t>
  </si>
  <si>
    <t>WOODSIDE  CA</t>
  </si>
  <si>
    <t>94062</t>
  </si>
  <si>
    <t>600</t>
  </si>
  <si>
    <t>94043-2066</t>
  </si>
  <si>
    <t>Screened for environmental constraints</t>
  </si>
  <si>
    <t>PINECREST ASSOCIATES LLC</t>
  </si>
  <si>
    <t>1517 NORTH POINT STE 529</t>
  </si>
  <si>
    <t>94123</t>
  </si>
  <si>
    <t>MOORPARK</t>
  </si>
  <si>
    <t>WY</t>
  </si>
  <si>
    <t>94041-0016</t>
  </si>
  <si>
    <t>AGRICULTURAL (NEC)</t>
  </si>
  <si>
    <t>FUJII KAZUO K TRUSTEE &amp; ET AL</t>
  </si>
  <si>
    <t>973 POCATELLO AVE</t>
  </si>
  <si>
    <t>SUNNYVALE  CA</t>
  </si>
  <si>
    <t>94087</t>
  </si>
  <si>
    <t>5258</t>
  </si>
  <si>
    <t>AGRICULTURAL, EXTRACTIVE AND OPEN LAND</t>
  </si>
  <si>
    <t>FLOWER GROWERS</t>
  </si>
  <si>
    <t>972</t>
  </si>
  <si>
    <t>JACKSON</t>
  </si>
  <si>
    <t>94043-4613</t>
  </si>
  <si>
    <t>North Bayshore</t>
  </si>
  <si>
    <t>PICKERING LABORATORIES INC</t>
  </si>
  <si>
    <t>1280 SPACE PARK WAY</t>
  </si>
  <si>
    <t>1434</t>
  </si>
  <si>
    <t>INDUSTRIAL NONMANUFACTURING</t>
  </si>
  <si>
    <t>GENERAL INDUSTRIAL NONMANUFACTURING OR COMBINATION OF MFG AND NON-MFG (Includes shell buildings and parking for existing industrial buildings)</t>
  </si>
  <si>
    <t>1280</t>
  </si>
  <si>
    <t>SPACE PARK</t>
  </si>
  <si>
    <t>94043-1434</t>
  </si>
  <si>
    <t>MU-4NBS-2</t>
  </si>
  <si>
    <t>North Bayshore Mixed-Use (General)</t>
  </si>
  <si>
    <t>ORTUNO ELIANE TRUSTEE</t>
  </si>
  <si>
    <t>PO BOX 12194</t>
  </si>
  <si>
    <t>NEWPORT BEACH  CA</t>
  </si>
  <si>
    <t>92658</t>
  </si>
  <si>
    <t>460</t>
  </si>
  <si>
    <t>94043-4032</t>
  </si>
  <si>
    <t>MU-9EW-3</t>
  </si>
  <si>
    <t>East Whisman Mixed-Use (High)</t>
  </si>
  <si>
    <t>Google Middlefield</t>
  </si>
  <si>
    <t>VOGEL RONALD AND CLAUDETTE D ET AL</t>
  </si>
  <si>
    <t>PO BOX 1635</t>
  </si>
  <si>
    <t>ZEPHYR COVE  NV</t>
  </si>
  <si>
    <t>89448</t>
  </si>
  <si>
    <t>875</t>
  </si>
  <si>
    <t>MAUDE</t>
  </si>
  <si>
    <t>94043-4021</t>
  </si>
  <si>
    <t>MIDDLEFIELD REALTY PROPERTY HOLDINGS LLC</t>
  </si>
  <si>
    <t>625 ELLIS ST</t>
  </si>
  <si>
    <t>401</t>
  </si>
  <si>
    <t>94043-3805</t>
  </si>
  <si>
    <t>BIGLER ROBERT A AND PUNITA P TRUSTEE</t>
  </si>
  <si>
    <t>11230 BUBB RD</t>
  </si>
  <si>
    <t>4979</t>
  </si>
  <si>
    <t>380</t>
  </si>
  <si>
    <t>LOGUE</t>
  </si>
  <si>
    <t>94043-4017</t>
  </si>
  <si>
    <t>855</t>
  </si>
  <si>
    <t>REAL PROPERTY INVESTMENTS LLC</t>
  </si>
  <si>
    <t>PO BOX 3974</t>
  </si>
  <si>
    <t>ENGLEWOOD  CO</t>
  </si>
  <si>
    <t>80155</t>
  </si>
  <si>
    <t>325</t>
  </si>
  <si>
    <t>MM-40</t>
  </si>
  <si>
    <t>KELLY LAWRENCE J JR AND LINDA G</t>
  </si>
  <si>
    <t>22825 ASPEN DR</t>
  </si>
  <si>
    <t>7125</t>
  </si>
  <si>
    <t>1060</t>
  </si>
  <si>
    <t>LA AVENIDA</t>
  </si>
  <si>
    <t>94043-1422</t>
  </si>
  <si>
    <t>MU-4NBS-1</t>
  </si>
  <si>
    <t>North Bayshore Mixed-Use (Edge)</t>
  </si>
  <si>
    <t>P-39</t>
  </si>
  <si>
    <t>SI 62 LLC</t>
  </si>
  <si>
    <t>599 CASTRO ST UNIT 400</t>
  </si>
  <si>
    <t>1110</t>
  </si>
  <si>
    <t>94043-1424</t>
  </si>
  <si>
    <t>KNECHT SUZANNE C TRUSTEE</t>
  </si>
  <si>
    <t>8237 GERMONE RD</t>
  </si>
  <si>
    <t>SEBASTOPOL  CA</t>
  </si>
  <si>
    <t>95472</t>
  </si>
  <si>
    <t>1070</t>
  </si>
  <si>
    <t>MONICA STEFAN TRUSTEE &amp; ET AL</t>
  </si>
  <si>
    <t>3763 REDWOOD CIR</t>
  </si>
  <si>
    <t>1080</t>
  </si>
  <si>
    <t>A</t>
  </si>
  <si>
    <t>GEHRKE-NEUMANN BERND AND FREDERIKA TRUSTEE</t>
  </si>
  <si>
    <t>PO BOX 419</t>
  </si>
  <si>
    <t>CAMINO  CA</t>
  </si>
  <si>
    <t>95709</t>
  </si>
  <si>
    <t>1090</t>
  </si>
  <si>
    <t>FUNERAL HOME</t>
  </si>
  <si>
    <t>CUSIMANO SHERRI TRUSTEE &amp; ET AL</t>
  </si>
  <si>
    <t>96 W EL CAMINO REAL</t>
  </si>
  <si>
    <t>2643</t>
  </si>
  <si>
    <t>OTHER URBAN</t>
  </si>
  <si>
    <t>MORTUARIES</t>
  </si>
  <si>
    <t>96</t>
  </si>
  <si>
    <t>W</t>
  </si>
  <si>
    <t>94040-2643</t>
  </si>
  <si>
    <t>SUPERMARKET</t>
  </si>
  <si>
    <t>HAROLD ROSE PROP LLC</t>
  </si>
  <si>
    <t>250 HUBBARD AVE</t>
  </si>
  <si>
    <t>REDWOOD CITY  CA</t>
  </si>
  <si>
    <t>NEIGHBORHOOD (Centers Containing a Supermarket)</t>
  </si>
  <si>
    <t>298</t>
  </si>
  <si>
    <t>SAN ANTONIO</t>
  </si>
  <si>
    <t>94040-1212</t>
  </si>
  <si>
    <t>CVS CAREMARK CORPORATION</t>
  </si>
  <si>
    <t>1 CVS DR</t>
  </si>
  <si>
    <t>WOONSOCKET  RI</t>
  </si>
  <si>
    <t>02895</t>
  </si>
  <si>
    <t>94040-1117</t>
  </si>
  <si>
    <t>LAMPERT ANDREY TRUSTEE &amp; ET AL</t>
  </si>
  <si>
    <t>PO BOX 7824</t>
  </si>
  <si>
    <t>1949</t>
  </si>
  <si>
    <t>94040-2216</t>
  </si>
  <si>
    <t>P(16)</t>
  </si>
  <si>
    <t>WILSON BROTHERS INVESTMENTS LLC</t>
  </si>
  <si>
    <t>4020 MOORPARK AVE STE 218</t>
  </si>
  <si>
    <t>1037</t>
  </si>
  <si>
    <t>EL MONTE</t>
  </si>
  <si>
    <t>94040-2320</t>
  </si>
  <si>
    <t>1041</t>
  </si>
  <si>
    <t>1039</t>
  </si>
  <si>
    <t>1049</t>
  </si>
  <si>
    <t>1035</t>
  </si>
  <si>
    <t>OFFICE BUILDING</t>
  </si>
  <si>
    <t>CASTLE FARMS LP</t>
  </si>
  <si>
    <t>628 N FAIR ST</t>
  </si>
  <si>
    <t>PETALUMA  CA</t>
  </si>
  <si>
    <t>94952</t>
  </si>
  <si>
    <t>OTHER SHOPPING AREAS</t>
  </si>
  <si>
    <t>59</t>
  </si>
  <si>
    <t>OFFICES, HIGH-RISE OFC BLDGS, BANKS AND CLINICS (Category also includes parking for existing office buildings)</t>
  </si>
  <si>
    <t>GAZZERA STEPHEN III TRUSTEE &amp; ET AL</t>
  </si>
  <si>
    <t>199 VIA MAGNOLIA</t>
  </si>
  <si>
    <t>PASO ROBLES  CA</t>
  </si>
  <si>
    <t>93446</t>
  </si>
  <si>
    <t>1128</t>
  </si>
  <si>
    <t>94040-2518</t>
  </si>
  <si>
    <t>SUN JOHN S ET AL</t>
  </si>
  <si>
    <t>PO BOX 1411</t>
  </si>
  <si>
    <t>SAN CARLOS  CA</t>
  </si>
  <si>
    <t>94070</t>
  </si>
  <si>
    <t>280</t>
  </si>
  <si>
    <t>HOPE</t>
  </si>
  <si>
    <t>94041-1308</t>
  </si>
  <si>
    <t>MU-6D-HJ</t>
  </si>
  <si>
    <t>Downtown Mixed-Use (H/J)</t>
  </si>
  <si>
    <t>MCENANEY MARGARET R TRUSTEE</t>
  </si>
  <si>
    <t>980 -1 BELMONT TER</t>
  </si>
  <si>
    <t>94086</t>
  </si>
  <si>
    <t>675</t>
  </si>
  <si>
    <t>ESCUELA</t>
  </si>
  <si>
    <t>94040-2008</t>
  </si>
  <si>
    <t>WHOLLY COW LP</t>
  </si>
  <si>
    <t>2 TOMAHAWK CT</t>
  </si>
  <si>
    <t>NOVATO  CA</t>
  </si>
  <si>
    <t>94949</t>
  </si>
  <si>
    <t>4973</t>
  </si>
  <si>
    <t>CALIFORNIA</t>
  </si>
  <si>
    <t>MU-6D</t>
  </si>
  <si>
    <t>Downtown Mixed-Use</t>
  </si>
  <si>
    <t>REES PROPERTIES INC</t>
  </si>
  <si>
    <t>2570 W EL CAMINO REAL UNIT 500</t>
  </si>
  <si>
    <t>94040-2512</t>
  </si>
  <si>
    <t>CSMV LLC</t>
  </si>
  <si>
    <t>965 PAGE MILL RD</t>
  </si>
  <si>
    <t>94304</t>
  </si>
  <si>
    <t>1013</t>
  </si>
  <si>
    <t>565</t>
  </si>
  <si>
    <t>CASTRO</t>
  </si>
  <si>
    <t>94041-2009</t>
  </si>
  <si>
    <t>329 CASTRO STREET ASSOCIATES LLC</t>
  </si>
  <si>
    <t>445 NORTH WHISMAN RD</t>
  </si>
  <si>
    <t>331</t>
  </si>
  <si>
    <t>94041-1205</t>
  </si>
  <si>
    <t>WTA MIDDLEFIELD LLC</t>
  </si>
  <si>
    <t>431 BURGESS DR STE 200</t>
  </si>
  <si>
    <t>94025</t>
  </si>
  <si>
    <t>3478</t>
  </si>
  <si>
    <t>490</t>
  </si>
  <si>
    <t>94043-4068</t>
  </si>
  <si>
    <t>MV</t>
  </si>
  <si>
    <t>MERIDETH PETER J AND BARBARA TRUSTEE</t>
  </si>
  <si>
    <t>159 N WHISMAN RD</t>
  </si>
  <si>
    <t>4909</t>
  </si>
  <si>
    <t>159</t>
  </si>
  <si>
    <t>94043-4909</t>
  </si>
  <si>
    <t>P(26)</t>
  </si>
  <si>
    <t>MSG FAMILY LP</t>
  </si>
  <si>
    <t>1413 GRANT RD</t>
  </si>
  <si>
    <t>3250</t>
  </si>
  <si>
    <t>1413</t>
  </si>
  <si>
    <t>GRANT</t>
  </si>
  <si>
    <t>94040-3250</t>
  </si>
  <si>
    <t>MU-2G</t>
  </si>
  <si>
    <t>General Mixed-Use</t>
  </si>
  <si>
    <t>GP Density = 1.35 FAR; Zoning Density = 43 DU/ac</t>
  </si>
  <si>
    <t>STROM JEROME L TRUSTEE</t>
  </si>
  <si>
    <t>1328 W EL CAMINO REAL STE 2</t>
  </si>
  <si>
    <t>1328</t>
  </si>
  <si>
    <t>94040-2404</t>
  </si>
  <si>
    <t>Mixed-Use Corridor (ECR Low)</t>
  </si>
  <si>
    <t>GP Density = 1.85 FAR; Zoning Density = 1.35 FAR</t>
  </si>
  <si>
    <t>P(38)</t>
  </si>
  <si>
    <t>GAZZERA STEPHEN III TRUSTEE</t>
  </si>
  <si>
    <t>1134</t>
  </si>
  <si>
    <t>CHANG OLIVER CHIH-CHUNG AND ROSE HU TRUSTEE</t>
  </si>
  <si>
    <t>1050 SPRINGFIELD DR</t>
  </si>
  <si>
    <t>CAMPBELL  CA</t>
  </si>
  <si>
    <t>95008</t>
  </si>
  <si>
    <t>0314</t>
  </si>
  <si>
    <t>MOFFETT</t>
  </si>
  <si>
    <t>BL</t>
  </si>
  <si>
    <t>Mixed-Use Corridor (Moffett)</t>
  </si>
  <si>
    <t>GP Density = 1.85 FAR; Zoning Density = 43 DU/ac</t>
  </si>
  <si>
    <t>MOUNTAIN VIEW PROFESSIONAL</t>
  </si>
  <si>
    <t>495 CASTRO ST</t>
  </si>
  <si>
    <t>2007</t>
  </si>
  <si>
    <t>495</t>
  </si>
  <si>
    <t>94041-2007</t>
  </si>
  <si>
    <t>MOUNTAIN VIEW CITY OF</t>
  </si>
  <si>
    <t>PO BOX 7540</t>
  </si>
  <si>
    <t>94039</t>
  </si>
  <si>
    <t>253</t>
  </si>
  <si>
    <t>94041-1227</t>
  </si>
  <si>
    <t>278</t>
  </si>
  <si>
    <t>PACIFIC BELL</t>
  </si>
  <si>
    <t>305 HOPE ST</t>
  </si>
  <si>
    <t>305</t>
  </si>
  <si>
    <t>318</t>
  </si>
  <si>
    <t>94043-4726</t>
  </si>
  <si>
    <t>CHIOU FRANK S ET AL</t>
  </si>
  <si>
    <t>52 BROAD ACRES RD</t>
  </si>
  <si>
    <t>ATHERTON  CA</t>
  </si>
  <si>
    <t>94027</t>
  </si>
  <si>
    <t>682</t>
  </si>
  <si>
    <t>VILLA</t>
  </si>
  <si>
    <t>94041-1362</t>
  </si>
  <si>
    <t>KIMES WILLIAM MICHAEL TRUSTEE</t>
  </si>
  <si>
    <t>PO BOX 656</t>
  </si>
  <si>
    <t>94023</t>
  </si>
  <si>
    <t>2495</t>
  </si>
  <si>
    <t>OLD MIDDLEFIELD</t>
  </si>
  <si>
    <t>94043-2316</t>
  </si>
  <si>
    <t>JURACICH JOHN G AND SANDRA I TRUSTEE &amp; ET A</t>
  </si>
  <si>
    <t>18 CYPRESS AVE</t>
  </si>
  <si>
    <t>KENTFIELD  CA</t>
  </si>
  <si>
    <t>94904</t>
  </si>
  <si>
    <t>1018</t>
  </si>
  <si>
    <t>830</t>
  </si>
  <si>
    <t>94040-2808</t>
  </si>
  <si>
    <t>GPRV CASTRO 10 LLC</t>
  </si>
  <si>
    <t>5150 EL CAMINO REAL STE A30</t>
  </si>
  <si>
    <t>1527</t>
  </si>
  <si>
    <t>843</t>
  </si>
  <si>
    <t>94041-2014</t>
  </si>
  <si>
    <t>ANDERSON DOROTHY J TRUSTEE</t>
  </si>
  <si>
    <t>P O BOX 5155</t>
  </si>
  <si>
    <t>SAN RAMON  CA</t>
  </si>
  <si>
    <t>94583</t>
  </si>
  <si>
    <t>501</t>
  </si>
  <si>
    <t>P(22)</t>
  </si>
  <si>
    <t>HUANG SHIU-WEN ET AL</t>
  </si>
  <si>
    <t>10521 CASTINE AVE</t>
  </si>
  <si>
    <t>700</t>
  </si>
  <si>
    <t>94040-2510</t>
  </si>
  <si>
    <t>WANG ANGELA CHIA-I TRUSTEE</t>
  </si>
  <si>
    <t>682 VILLA ST</t>
  </si>
  <si>
    <t>105</t>
  </si>
  <si>
    <t>94041-1305</t>
  </si>
  <si>
    <t>LING WONG &amp; DAVID WONG FAMILY PARTNERS</t>
  </si>
  <si>
    <t>585 45TH AVE</t>
  </si>
  <si>
    <t>94121</t>
  </si>
  <si>
    <t>2420</t>
  </si>
  <si>
    <t>425</t>
  </si>
  <si>
    <t>GALLEGO JENORA KATHRYN TRUSTEE &amp; ET AL</t>
  </si>
  <si>
    <t>1487 NEWPORT AVE</t>
  </si>
  <si>
    <t>95125</t>
  </si>
  <si>
    <t>785</t>
  </si>
  <si>
    <t>94041-2013</t>
  </si>
  <si>
    <t>MCCONNELL PATRICK D</t>
  </si>
  <si>
    <t>888 NANTUCKET ST</t>
  </si>
  <si>
    <t>601</t>
  </si>
  <si>
    <t>94040-1433</t>
  </si>
  <si>
    <t>HAGIOS PNEUMA LLC</t>
  </si>
  <si>
    <t>P.O.BOX 30508</t>
  </si>
  <si>
    <t>TAMPA  FL</t>
  </si>
  <si>
    <t>33630</t>
  </si>
  <si>
    <t>608</t>
  </si>
  <si>
    <t>94040-1304</t>
  </si>
  <si>
    <t>RKMS INVESTMENTS LLC</t>
  </si>
  <si>
    <t>2460 W EL CAMINO REAL</t>
  </si>
  <si>
    <t>1421</t>
  </si>
  <si>
    <t>2460</t>
  </si>
  <si>
    <t>94040-1421</t>
  </si>
  <si>
    <t>WELLS FARGO AND COMPANY</t>
  </si>
  <si>
    <t>P O BOX 2609</t>
  </si>
  <si>
    <t>CARLSBAD  CA</t>
  </si>
  <si>
    <t>92078</t>
  </si>
  <si>
    <t>2600</t>
  </si>
  <si>
    <t>MVG CAPITAL LLC</t>
  </si>
  <si>
    <t>18640 SUTTER BLVD SUITE 300</t>
  </si>
  <si>
    <t>MORGAN HILL  CA</t>
  </si>
  <si>
    <t>95037</t>
  </si>
  <si>
    <t>1503</t>
  </si>
  <si>
    <t>94040-3270</t>
  </si>
  <si>
    <t>500 MOUNTAIN VIEW LLC</t>
  </si>
  <si>
    <t>ONE P O SQUARE 26 FLR</t>
  </si>
  <si>
    <t>BOSTON  MA</t>
  </si>
  <si>
    <t>02109</t>
  </si>
  <si>
    <t>100</t>
  </si>
  <si>
    <t>94041-1366</t>
  </si>
  <si>
    <t>P(7)</t>
  </si>
  <si>
    <t>GOOGLE INC</t>
  </si>
  <si>
    <t>1600 AMPHITHEATER PKWY</t>
  </si>
  <si>
    <t>MAYFIELD</t>
  </si>
  <si>
    <t>HUANG DAHAN AND LIAO WEI HUA</t>
  </si>
  <si>
    <t>1521 GRANT RD</t>
  </si>
  <si>
    <t>1521</t>
  </si>
  <si>
    <t>94040-3213</t>
  </si>
  <si>
    <t>EMBP 455 LLC</t>
  </si>
  <si>
    <t>350 ELLIS ST</t>
  </si>
  <si>
    <t>455</t>
  </si>
  <si>
    <t>94043-4026</t>
  </si>
  <si>
    <t>MLT</t>
  </si>
  <si>
    <t>PREG MIDDLEFIELD LP</t>
  </si>
  <si>
    <t>1900 S NORFOLK ST STE 150</t>
  </si>
  <si>
    <t>SAN MATEO  CA</t>
  </si>
  <si>
    <t>94403</t>
  </si>
  <si>
    <t>685</t>
  </si>
  <si>
    <t>94043-4009</t>
  </si>
  <si>
    <t>900 MIRAMONTE LLC</t>
  </si>
  <si>
    <t>10201 S DE ANZA BLVD</t>
  </si>
  <si>
    <t>900</t>
  </si>
  <si>
    <t>MIRAMONTE</t>
  </si>
  <si>
    <t>94040-2414</t>
  </si>
  <si>
    <t>R3-3</t>
  </si>
  <si>
    <t>YU ZHUO JIAN ET AL</t>
  </si>
  <si>
    <t>455 HOPE ST</t>
  </si>
  <si>
    <t>339</t>
  </si>
  <si>
    <t>94041-1229</t>
  </si>
  <si>
    <t>INTERNATIONAL SOCIETY FOR</t>
  </si>
  <si>
    <t>1965 LATHAM ST</t>
  </si>
  <si>
    <t>2107</t>
  </si>
  <si>
    <t>1965</t>
  </si>
  <si>
    <t>94040-2107</t>
  </si>
  <si>
    <t>WAREHOUSE</t>
  </si>
  <si>
    <t>FAIR OAKS LLC</t>
  </si>
  <si>
    <t>221 MAIN ST STE 1203</t>
  </si>
  <si>
    <t>11</t>
  </si>
  <si>
    <t>PUBLIC WAREHOUSING (including mini-storage facilities)</t>
  </si>
  <si>
    <t>2485</t>
  </si>
  <si>
    <t>P(9)</t>
  </si>
  <si>
    <t>FR SAN ANTONIO CENTER LLC</t>
  </si>
  <si>
    <t>1626 E JEFFERSON ST</t>
  </si>
  <si>
    <t>ROCKVILLE  MD</t>
  </si>
  <si>
    <t>20852</t>
  </si>
  <si>
    <t>REGIONAL (Centers Containing Department Store(s))</t>
  </si>
  <si>
    <t>2530</t>
  </si>
  <si>
    <t>94040-1307</t>
  </si>
  <si>
    <t>P</t>
  </si>
  <si>
    <t>SANTOS DIANE M TRUSTEE &amp; ET AL</t>
  </si>
  <si>
    <t>2540</t>
  </si>
  <si>
    <t>R&amp;D FACILITY</t>
  </si>
  <si>
    <t>WINTER LYNN B TRUSTEE &amp; ET AL</t>
  </si>
  <si>
    <t>RESEARCH &amp; DEVELOPMENT BRANCHES OF MFG FIRMS (Includes shell buildings)</t>
  </si>
  <si>
    <t>475</t>
  </si>
  <si>
    <t>ELLIS</t>
  </si>
  <si>
    <t>94043-2203</t>
  </si>
  <si>
    <t>72 BEVERLY</t>
  </si>
  <si>
    <t>BEVERLY HILLS  CA</t>
  </si>
  <si>
    <t>90210</t>
  </si>
  <si>
    <t>1542</t>
  </si>
  <si>
    <t>835</t>
  </si>
  <si>
    <t>335</t>
  </si>
  <si>
    <t>94043-4028</t>
  </si>
  <si>
    <t>CENTRAL CALIF CONF ASSOC OF THE SEVENTH-DAY</t>
  </si>
  <si>
    <t>PO BOX 770</t>
  </si>
  <si>
    <t>CLOVIS  CA</t>
  </si>
  <si>
    <t>93613</t>
  </si>
  <si>
    <t>0770</t>
  </si>
  <si>
    <t>815</t>
  </si>
  <si>
    <t>SHAMROCK MIDDLEFIELD PARTS LLC</t>
  </si>
  <si>
    <t>690 GIBRALTAR DR</t>
  </si>
  <si>
    <t>MILPITAS  CA</t>
  </si>
  <si>
    <t>95035</t>
  </si>
  <si>
    <t>6317</t>
  </si>
  <si>
    <t>450</t>
  </si>
  <si>
    <t>94043-4006</t>
  </si>
  <si>
    <t>BERTOLOTTI JOHN J</t>
  </si>
  <si>
    <t>505 LAURELWOOD RD</t>
  </si>
  <si>
    <t>SANTA CLARA  CA</t>
  </si>
  <si>
    <t>95054</t>
  </si>
  <si>
    <t>2419</t>
  </si>
  <si>
    <t>1350</t>
  </si>
  <si>
    <t>PEAR</t>
  </si>
  <si>
    <t>94043-1302</t>
  </si>
  <si>
    <t>NURSING HOME</t>
  </si>
  <si>
    <t>MUZZI FRANK TRUSTEE &amp; ET AL</t>
  </si>
  <si>
    <t>1582 HIDDEN CREEK LN</t>
  </si>
  <si>
    <t>RESIDENTIAL CARE FACILITIES (Other Than Skilled Nursing)</t>
  </si>
  <si>
    <t>1991</t>
  </si>
  <si>
    <t>COLONY</t>
  </si>
  <si>
    <t>COMMERCIAL BUILDING</t>
  </si>
  <si>
    <t>PENINSULAR REALTY ONE LLC</t>
  </si>
  <si>
    <t>150 W HARRIS AVE</t>
  </si>
  <si>
    <t>SOUTH SAN FRANCISCO  CA</t>
  </si>
  <si>
    <t>94080</t>
  </si>
  <si>
    <t>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t>
  </si>
  <si>
    <t>327</t>
  </si>
  <si>
    <t>94043-4740</t>
  </si>
  <si>
    <t>MALLOY PROPERTIES PRTNRSHP NO 2</t>
  </si>
  <si>
    <t>P. O. BOX 620269</t>
  </si>
  <si>
    <t>0269</t>
  </si>
  <si>
    <t>1482</t>
  </si>
  <si>
    <t>94040-2406</t>
  </si>
  <si>
    <t>MORALES LORRAINE MILDRED TRUSTEE</t>
  </si>
  <si>
    <t>1061 ENDERBY WAY</t>
  </si>
  <si>
    <t>624</t>
  </si>
  <si>
    <t>94040-2508</t>
  </si>
  <si>
    <t>KOSHIYAMA FAMILY LLC ET AL</t>
  </si>
  <si>
    <t>2301 MARKHAM AVE</t>
  </si>
  <si>
    <t>19512</t>
  </si>
  <si>
    <t>286</t>
  </si>
  <si>
    <t>94040-2606</t>
  </si>
  <si>
    <t>KING PAULINE C TRUSTEE &amp; ET AL</t>
  </si>
  <si>
    <t>1065 LEONELLO AVE</t>
  </si>
  <si>
    <t>4914</t>
  </si>
  <si>
    <t>500</t>
  </si>
  <si>
    <t>CAPITINA MICHAEL</t>
  </si>
  <si>
    <t>372 CASTRO ST</t>
  </si>
  <si>
    <t>1206</t>
  </si>
  <si>
    <t>372</t>
  </si>
  <si>
    <t>94041-1206</t>
  </si>
  <si>
    <t>LIEBMANN JOHN H TRUSTEE</t>
  </si>
  <si>
    <t>PO BOX 1138</t>
  </si>
  <si>
    <t>VERDI  NV</t>
  </si>
  <si>
    <t>89439</t>
  </si>
  <si>
    <t>2471</t>
  </si>
  <si>
    <t>CHEN YU HUNG AND TSAI CHIAO YING TRUSTEE</t>
  </si>
  <si>
    <t>1394 ARLEEN AVE</t>
  </si>
  <si>
    <t>3520</t>
  </si>
  <si>
    <t>721</t>
  </si>
  <si>
    <t>CENTRAL</t>
  </si>
  <si>
    <t>94043-4714</t>
  </si>
  <si>
    <t>CORNERSTONE PROPERTIES II S LLC ETAL</t>
  </si>
  <si>
    <t>1435 N MCDOWELL BLVD STE 110</t>
  </si>
  <si>
    <t>94954</t>
  </si>
  <si>
    <t>6548</t>
  </si>
  <si>
    <t>40</t>
  </si>
  <si>
    <t>LE LEON HUULAN AND NGUYEN MINH CHAU LE TRUS</t>
  </si>
  <si>
    <t>3360 CASALEGNO CT</t>
  </si>
  <si>
    <t>95148</t>
  </si>
  <si>
    <t>S</t>
  </si>
  <si>
    <t>OAK</t>
  </si>
  <si>
    <t>HARMAN MANAGERS INVESTMENT</t>
  </si>
  <si>
    <t>199 FIRST ST STE 212</t>
  </si>
  <si>
    <t>2708</t>
  </si>
  <si>
    <t>969</t>
  </si>
  <si>
    <t>94041-0020</t>
  </si>
  <si>
    <t>U-HAUL REAL ESTATE COMPANY</t>
  </si>
  <si>
    <t>P.O. BOX 29046</t>
  </si>
  <si>
    <t>PHOENIX  AZ</t>
  </si>
  <si>
    <t>85038</t>
  </si>
  <si>
    <t>9046</t>
  </si>
  <si>
    <t>62</t>
  </si>
  <si>
    <t>CORNERSTONE PROPERTIES II S LLC ET AL</t>
  </si>
  <si>
    <t>30</t>
  </si>
  <si>
    <t>KELEMEN JOHN L TRUSTEE &amp; ET AL</t>
  </si>
  <si>
    <t>1544  W EL CAMINO REAL</t>
  </si>
  <si>
    <t>2451</t>
  </si>
  <si>
    <t>1544</t>
  </si>
  <si>
    <t>94040-2451</t>
  </si>
  <si>
    <t>LAS/COR ET AL</t>
  </si>
  <si>
    <t>13032 APOLLO WAY</t>
  </si>
  <si>
    <t>4232</t>
  </si>
  <si>
    <t>856</t>
  </si>
  <si>
    <t>GHUMMAN GURCHARAN K TRUSTEE &amp; ET AL</t>
  </si>
  <si>
    <t>690 SHOWERS DR</t>
  </si>
  <si>
    <t>1510</t>
  </si>
  <si>
    <t>1065 LEONELLA AVE</t>
  </si>
  <si>
    <t>94040-2610</t>
  </si>
  <si>
    <t>AJL INVESTMENT GROUP LLC</t>
  </si>
  <si>
    <t>5922 ABERNATHY DR</t>
  </si>
  <si>
    <t>90045</t>
  </si>
  <si>
    <t>705</t>
  </si>
  <si>
    <t>DANA</t>
  </si>
  <si>
    <t>94041-1303</t>
  </si>
  <si>
    <t>R2</t>
  </si>
  <si>
    <t>GAZZERA &amp; ALBERT GP</t>
  </si>
  <si>
    <t>994 SOLANA CT</t>
  </si>
  <si>
    <t>282</t>
  </si>
  <si>
    <t>94043-3910</t>
  </si>
  <si>
    <t>MU-9EW-V</t>
  </si>
  <si>
    <t>East Whisman Mixed-Use (Village Center)</t>
  </si>
  <si>
    <t>94040-2602</t>
  </si>
  <si>
    <t>KINGS FAMILY LTD PARTNERSHIP</t>
  </si>
  <si>
    <t>35 HERON DR</t>
  </si>
  <si>
    <t>MILL VALLEY  CA</t>
  </si>
  <si>
    <t>94941</t>
  </si>
  <si>
    <t>200</t>
  </si>
  <si>
    <t>BIG STONE LLC</t>
  </si>
  <si>
    <t>46100 VIEWFIELD RD</t>
  </si>
  <si>
    <t>MONTE SERENO  CA</t>
  </si>
  <si>
    <t>95030</t>
  </si>
  <si>
    <t>241</t>
  </si>
  <si>
    <t>94041-1203</t>
  </si>
  <si>
    <t>RANK TECHNOLOGY CORP</t>
  </si>
  <si>
    <t>1190 MIRALOMA WAY UNIT Q</t>
  </si>
  <si>
    <t>2500</t>
  </si>
  <si>
    <t>MOORE ARNOLD WAI YAN ET AL</t>
  </si>
  <si>
    <t>21601 SCENIC HEIGHTS WAY</t>
  </si>
  <si>
    <t>6543</t>
  </si>
  <si>
    <t>1398</t>
  </si>
  <si>
    <t>P(8)</t>
  </si>
  <si>
    <t>100 SAN ANTONIO CIRCLE LLC</t>
  </si>
  <si>
    <t>100 SAN ANTONIO CIRCLE</t>
  </si>
  <si>
    <t>94040-1210</t>
  </si>
  <si>
    <t>CROVETTO OSCAR A TRUSTEE</t>
  </si>
  <si>
    <t>3670 SLATER CT</t>
  </si>
  <si>
    <t>95132</t>
  </si>
  <si>
    <t>1353</t>
  </si>
  <si>
    <t>400</t>
  </si>
  <si>
    <t>FARLEY DAVID E TRUSTEE &amp; ET AL</t>
  </si>
  <si>
    <t>525 W REMINGTON DR STE 130</t>
  </si>
  <si>
    <t>805</t>
  </si>
  <si>
    <t>WAGNER LOUIS J TRUSTEE</t>
  </si>
  <si>
    <t>1231 LISA LN</t>
  </si>
  <si>
    <t>6036</t>
  </si>
  <si>
    <t>340</t>
  </si>
  <si>
    <t>MTV EL CAMINO NEJAD LLC</t>
  </si>
  <si>
    <t>10643 RANDY LN</t>
  </si>
  <si>
    <t>2054</t>
  </si>
  <si>
    <t>1898</t>
  </si>
  <si>
    <t>94040-2356</t>
  </si>
  <si>
    <t>GRAND PRIX MT VIEW LLC</t>
  </si>
  <si>
    <t>222 LAKEVIEW AVE STE 200</t>
  </si>
  <si>
    <t>WEST PALM BEACH  FL</t>
  </si>
  <si>
    <t>33401</t>
  </si>
  <si>
    <t>1854</t>
  </si>
  <si>
    <t>EL CAMINO CORNERS LLC</t>
  </si>
  <si>
    <t>1863 ALUM ROCK AVE STE C</t>
  </si>
  <si>
    <t>95116</t>
  </si>
  <si>
    <t>80</t>
  </si>
  <si>
    <t>94040-2670</t>
  </si>
  <si>
    <t>FOX JASON S AND ROBERTA S TRUSTEE</t>
  </si>
  <si>
    <t>165 SOUTHWOOD DR</t>
  </si>
  <si>
    <t>94301</t>
  </si>
  <si>
    <t>3135</t>
  </si>
  <si>
    <t>1734</t>
  </si>
  <si>
    <t>94040-2464</t>
  </si>
  <si>
    <t>CN</t>
  </si>
  <si>
    <t>EAST MIDDLEFIELD LLC ET AL</t>
  </si>
  <si>
    <t>PO BOX 1238</t>
  </si>
  <si>
    <t>P-19</t>
  </si>
  <si>
    <t>ARTON JOSEPH T TRUSTEE &amp; ET AL</t>
  </si>
  <si>
    <t>333 W EL CAMINO REAL STE 240</t>
  </si>
  <si>
    <t>903</t>
  </si>
  <si>
    <t>94041-2016</t>
  </si>
  <si>
    <t>CHEN CHIEN-LIANG TRUSTEE &amp; ET AL</t>
  </si>
  <si>
    <t>632 CAMELLIA WAY</t>
  </si>
  <si>
    <t>3116</t>
  </si>
  <si>
    <t>746</t>
  </si>
  <si>
    <t>94041-1327</t>
  </si>
  <si>
    <t>MOFFETT PLAZA LLC</t>
  </si>
  <si>
    <t>PO BOX 32</t>
  </si>
  <si>
    <t>252 CASTRO INVESTMENT LLC</t>
  </si>
  <si>
    <t>P O BOX 390426</t>
  </si>
  <si>
    <t>250</t>
  </si>
  <si>
    <t>94041-1204</t>
  </si>
  <si>
    <t>TEXLAND PROPERTIES CORP</t>
  </si>
  <si>
    <t>PO BOX 711</t>
  </si>
  <si>
    <t>DALLAS  TX</t>
  </si>
  <si>
    <t>75221</t>
  </si>
  <si>
    <t>0711</t>
  </si>
  <si>
    <t>276</t>
  </si>
  <si>
    <t>94043-3954</t>
  </si>
  <si>
    <t>HASS EVON K TRUSTEE &amp; ET AL</t>
  </si>
  <si>
    <t>3000 SANDHILL RD BLD 1-250</t>
  </si>
  <si>
    <t>312</t>
  </si>
  <si>
    <t>BAY AREA STRONGHOLD PROPERTIES LLC</t>
  </si>
  <si>
    <t>1690 CIVIC CENTER DR STE 613</t>
  </si>
  <si>
    <t>95050</t>
  </si>
  <si>
    <t>212</t>
  </si>
  <si>
    <t>NUTT KATHLEEN L TRUSTEE &amp; ET AL</t>
  </si>
  <si>
    <t>350 TADPOLE CT</t>
  </si>
  <si>
    <t>TEMPLETON  CA</t>
  </si>
  <si>
    <t>93465</t>
  </si>
  <si>
    <t>853</t>
  </si>
  <si>
    <t>94041-1233</t>
  </si>
  <si>
    <t>209</t>
  </si>
  <si>
    <t>94043-3909</t>
  </si>
  <si>
    <t>LEE JIA HUEAY TRUSTEE</t>
  </si>
  <si>
    <t>2430 20TH AVE</t>
  </si>
  <si>
    <t>94116</t>
  </si>
  <si>
    <t>736</t>
  </si>
  <si>
    <t>94041-1304</t>
  </si>
  <si>
    <t>TU, CHING SUNG &amp; MING TANE FMLY TR</t>
  </si>
  <si>
    <t>357 CASTRO ST #5</t>
  </si>
  <si>
    <t>357</t>
  </si>
  <si>
    <t>SEVEN STARS MANAGEMENT LLC</t>
  </si>
  <si>
    <t>357 CASTRO ST UNIT 5</t>
  </si>
  <si>
    <t>1205</t>
  </si>
  <si>
    <t>714</t>
  </si>
  <si>
    <t>KWAN JOHN C AND SUSAN T ET AL</t>
  </si>
  <si>
    <t>PO BOX 47300</t>
  </si>
  <si>
    <t>MORRISON HILL PO  HONG KO*</t>
  </si>
  <si>
    <t>360</t>
  </si>
  <si>
    <t>KAO YO-JU TRUSTEE</t>
  </si>
  <si>
    <t>725 GAIL AVE</t>
  </si>
  <si>
    <t>8504</t>
  </si>
  <si>
    <t>895</t>
  </si>
  <si>
    <t>GHUMMAN TEJPAUL S ET AL</t>
  </si>
  <si>
    <t>1075 ROSEMONT AVE</t>
  </si>
  <si>
    <t>6012</t>
  </si>
  <si>
    <t>696</t>
  </si>
  <si>
    <t>94040-1434</t>
  </si>
  <si>
    <t>LEE ROBERT AND ALICE</t>
  </si>
  <si>
    <t>891 E EL CAMINO REAL</t>
  </si>
  <si>
    <t>2807</t>
  </si>
  <si>
    <t>891</t>
  </si>
  <si>
    <t>94040-2807</t>
  </si>
  <si>
    <t>SMITH SCOTT L TRUSTEE</t>
  </si>
  <si>
    <t>123 HILLCREST RD</t>
  </si>
  <si>
    <t>102</t>
  </si>
  <si>
    <t>94041-1202</t>
  </si>
  <si>
    <t>BORELLO PIERINO J TRUSTEE &amp; ET AL</t>
  </si>
  <si>
    <t>804</t>
  </si>
  <si>
    <t>JOSEPH BENSON AND RUTH L TRUSTEE</t>
  </si>
  <si>
    <t>1890 JOSEPH DR</t>
  </si>
  <si>
    <t>MORAGA  CA</t>
  </si>
  <si>
    <t>94556</t>
  </si>
  <si>
    <t>825</t>
  </si>
  <si>
    <t>356 SANTANA ROW STE 1005</t>
  </si>
  <si>
    <t>95128</t>
  </si>
  <si>
    <t>2560</t>
  </si>
  <si>
    <t>LEE DAVID DON ET AL</t>
  </si>
  <si>
    <t>20670 GREENLEAF CT</t>
  </si>
  <si>
    <t>246</t>
  </si>
  <si>
    <t>LGS FAMILY LP</t>
  </si>
  <si>
    <t>1080 NORTH 7TH ST</t>
  </si>
  <si>
    <t>95112</t>
  </si>
  <si>
    <t>831</t>
  </si>
  <si>
    <t>LAIMA LLC</t>
  </si>
  <si>
    <t>P O BOX 685</t>
  </si>
  <si>
    <t>210</t>
  </si>
  <si>
    <t>94041-1326</t>
  </si>
  <si>
    <t>871</t>
  </si>
  <si>
    <t>HWANG DYNASTY LLC</t>
  </si>
  <si>
    <t>555 W DANA ST</t>
  </si>
  <si>
    <t>174</t>
  </si>
  <si>
    <t>1231 WAGNER LN</t>
  </si>
  <si>
    <t>820</t>
  </si>
  <si>
    <t>94040-2836</t>
  </si>
  <si>
    <t>MORALES LORRAINE M TRUSTEE &amp; ET AL</t>
  </si>
  <si>
    <t>715 S MARY AVE</t>
  </si>
  <si>
    <t>2339</t>
  </si>
  <si>
    <t>94040-1413</t>
  </si>
  <si>
    <t>PETRINI BRUNO</t>
  </si>
  <si>
    <t>PO BOX 432512</t>
  </si>
  <si>
    <t>SAN DIEGO  CA</t>
  </si>
  <si>
    <t>92143</t>
  </si>
  <si>
    <t>2512</t>
  </si>
  <si>
    <t>PETRINI BRUNO AND ANA L TRUSTEE</t>
  </si>
  <si>
    <t>SAN YSIDRO  CA</t>
  </si>
  <si>
    <t>295</t>
  </si>
  <si>
    <t>CHEN MARK ET AL</t>
  </si>
  <si>
    <t>357 CASTRO ST SUITE 5</t>
  </si>
  <si>
    <t>94041-1234</t>
  </si>
  <si>
    <t>SUSKI ABBY Y TRUSTEE &amp; ET AL</t>
  </si>
  <si>
    <t>733 MARNELL AVE</t>
  </si>
  <si>
    <t>95065</t>
  </si>
  <si>
    <t>LARNEL INC</t>
  </si>
  <si>
    <t>1710 GRANGER AVE</t>
  </si>
  <si>
    <t>231</t>
  </si>
  <si>
    <t>LEWIS MARJORIE K TRUSTEE &amp; ET AL</t>
  </si>
  <si>
    <t>542 LAKESIDE DR UNIT 2A</t>
  </si>
  <si>
    <t>94085</t>
  </si>
  <si>
    <t>2464</t>
  </si>
  <si>
    <t>EL CAMINO VILLAGE INC</t>
  </si>
  <si>
    <t>2100</t>
  </si>
  <si>
    <t>94040-1612</t>
  </si>
  <si>
    <t>ROSENBERG RUTH W TRUSTEE</t>
  </si>
  <si>
    <t>20060 WINTER LN</t>
  </si>
  <si>
    <t>4361</t>
  </si>
  <si>
    <t>1905</t>
  </si>
  <si>
    <t>FOOKSMAN VALERA TRUSTEE</t>
  </si>
  <si>
    <t>930 FAR CREEK WAY</t>
  </si>
  <si>
    <t>615</t>
  </si>
  <si>
    <t>94040-2105</t>
  </si>
  <si>
    <t>HON MANAGEMENT INC</t>
  </si>
  <si>
    <t>22377 STEVENS CREEK BLVD</t>
  </si>
  <si>
    <t>1057</t>
  </si>
  <si>
    <t>300</t>
  </si>
  <si>
    <t>WORLD PLAZA ASSOCIATES LLC</t>
  </si>
  <si>
    <t>4546 EL CAMINO REAL SUITE C</t>
  </si>
  <si>
    <t>630</t>
  </si>
  <si>
    <t>881</t>
  </si>
  <si>
    <t>WENG KEN K TRUSTEE &amp; ET AL</t>
  </si>
  <si>
    <t>19466 BURGUNDY WAY</t>
  </si>
  <si>
    <t>6130</t>
  </si>
  <si>
    <t>2090</t>
  </si>
  <si>
    <t>94040-2104</t>
  </si>
  <si>
    <t>383 CASTRO STREET LLC</t>
  </si>
  <si>
    <t>4953 SHILOH PL</t>
  </si>
  <si>
    <t>95138</t>
  </si>
  <si>
    <t>383</t>
  </si>
  <si>
    <t>TERUEL EVERARDO G AND IRENE G</t>
  </si>
  <si>
    <t>395 VIEW ST</t>
  </si>
  <si>
    <t>1345</t>
  </si>
  <si>
    <t>251</t>
  </si>
  <si>
    <t>FARLEY DAVID E TRUSTEE</t>
  </si>
  <si>
    <t>CONTENTO GEORGE AND ROSE M TRUSTEE</t>
  </si>
  <si>
    <t>1068 BONITA AVE</t>
  </si>
  <si>
    <t>3146</t>
  </si>
  <si>
    <t>361</t>
  </si>
  <si>
    <t>SARRAF ESKANDER AND BRIGITTE W TRUSTEE</t>
  </si>
  <si>
    <t>11997 HILLTOP DR</t>
  </si>
  <si>
    <t>LOS ALTOS HILLS  CA</t>
  </si>
  <si>
    <t>2020</t>
  </si>
  <si>
    <t>FAMILY THRIFTY CARWASH LLC</t>
  </si>
  <si>
    <t>854 BRIARWOOD WAY</t>
  </si>
  <si>
    <t>5636</t>
  </si>
  <si>
    <t>2080</t>
  </si>
  <si>
    <t>2116</t>
  </si>
  <si>
    <t>JSK REAL ESTATE LLC</t>
  </si>
  <si>
    <t>1037 HIGH ST</t>
  </si>
  <si>
    <t>2425</t>
  </si>
  <si>
    <t>735</t>
  </si>
  <si>
    <t>LIN KATHY M AND YIP HENRY C</t>
  </si>
  <si>
    <t>810 CORRIENTE POINT DR</t>
  </si>
  <si>
    <t>REDOWOOD CITY  CA</t>
  </si>
  <si>
    <t>94065</t>
  </si>
  <si>
    <t>1962</t>
  </si>
  <si>
    <t>94040-2002</t>
  </si>
  <si>
    <t>CASTRO CARDINAL ASSCS LLC</t>
  </si>
  <si>
    <t>900 E HAMILTON AVE UNIT 450</t>
  </si>
  <si>
    <t>789</t>
  </si>
  <si>
    <t>M V CALI FAMILY PARTNERSHIP</t>
  </si>
  <si>
    <t>14510 BIG BASIN WAY</t>
  </si>
  <si>
    <t>6090</t>
  </si>
  <si>
    <t>1910</t>
  </si>
  <si>
    <t>COLMA LLC</t>
  </si>
  <si>
    <t>599 HAWTHORNE PL</t>
  </si>
  <si>
    <t>LIVERMORE  CA</t>
  </si>
  <si>
    <t>94550</t>
  </si>
  <si>
    <t>2034</t>
  </si>
  <si>
    <t>SILVA ELISA TRUSTEE</t>
  </si>
  <si>
    <t>P O BOX 1174</t>
  </si>
  <si>
    <t>2478</t>
  </si>
  <si>
    <t>MARGARETIC PERO AND ANKA</t>
  </si>
  <si>
    <t>335-A MAIN ST</t>
  </si>
  <si>
    <t>110</t>
  </si>
  <si>
    <t>SPIEKERMAN LOREN TRUSTEE</t>
  </si>
  <si>
    <t>162 ALBACORE LN</t>
  </si>
  <si>
    <t>FOSTER CITY  CA</t>
  </si>
  <si>
    <t>94404</t>
  </si>
  <si>
    <t>2098</t>
  </si>
  <si>
    <t>METRULAS FAMILY LIVING TRUST</t>
  </si>
  <si>
    <t>12312 CANYON TER</t>
  </si>
  <si>
    <t>NORTH TUSTIN  CA</t>
  </si>
  <si>
    <t>92705</t>
  </si>
  <si>
    <t>1901</t>
  </si>
  <si>
    <t>BHATT AMANDEEP AND DALBIR K</t>
  </si>
  <si>
    <t>2705 DIERICX DR</t>
  </si>
  <si>
    <t>239</t>
  </si>
  <si>
    <t>94040-2605</t>
  </si>
  <si>
    <t>1407 EL CAMINO REAL LLC</t>
  </si>
  <si>
    <t>1405 W EL CAMINO REAL</t>
  </si>
  <si>
    <t>1405</t>
  </si>
  <si>
    <t>94040-2405</t>
  </si>
  <si>
    <t>KIROSH INC</t>
  </si>
  <si>
    <t>2908 HALLMARK DR</t>
  </si>
  <si>
    <t>2943</t>
  </si>
  <si>
    <t>85</t>
  </si>
  <si>
    <t>94040-2642</t>
  </si>
  <si>
    <t>JENSEN VAGN B TRUSTEE &amp; ET AL</t>
  </si>
  <si>
    <t>1879 VASSAR AVE</t>
  </si>
  <si>
    <t>4442</t>
  </si>
  <si>
    <t>1401</t>
  </si>
  <si>
    <t>DEL SECCO 1993 FAMILY PARTNERSHIP ET AL</t>
  </si>
  <si>
    <t>1220 CALIFORNIA AVE UNIT 1</t>
  </si>
  <si>
    <t>SANTA MONICA  CA</t>
  </si>
  <si>
    <t>90403</t>
  </si>
  <si>
    <t>595</t>
  </si>
  <si>
    <t>94040-2641</t>
  </si>
  <si>
    <t>WO STEVE</t>
  </si>
  <si>
    <t>3115 LATHAM LN</t>
  </si>
  <si>
    <t>EL DORADO HILLS  CA</t>
  </si>
  <si>
    <t>95762</t>
  </si>
  <si>
    <t>4317</t>
  </si>
  <si>
    <t>75</t>
  </si>
  <si>
    <t>EBG PROPERTIES LLC</t>
  </si>
  <si>
    <t>181 ELY PL</t>
  </si>
  <si>
    <t>4553</t>
  </si>
  <si>
    <t>948</t>
  </si>
  <si>
    <t>BAY</t>
  </si>
  <si>
    <t>94040-2627</t>
  </si>
  <si>
    <t>975 BAY STREET LLC</t>
  </si>
  <si>
    <t>975</t>
  </si>
  <si>
    <t>94040-2626</t>
  </si>
  <si>
    <t>D-ACTION LLC</t>
  </si>
  <si>
    <t>PO BOX 460</t>
  </si>
  <si>
    <t>810</t>
  </si>
  <si>
    <t>94040-2514</t>
  </si>
  <si>
    <t>MC DONALDS CORPORATION</t>
  </si>
  <si>
    <t>958 SAN LEANDRO AVE STE 900</t>
  </si>
  <si>
    <t>1997</t>
  </si>
  <si>
    <t>952</t>
  </si>
  <si>
    <t>94040-2355</t>
  </si>
  <si>
    <t>ILICH KATE TRUSTEE</t>
  </si>
  <si>
    <t>907 BAINBRIDGE CT</t>
  </si>
  <si>
    <t>3036</t>
  </si>
  <si>
    <t>451</t>
  </si>
  <si>
    <t>94040-2609</t>
  </si>
  <si>
    <t>RUSSELL MARK E</t>
  </si>
  <si>
    <t>PO BOX 620268</t>
  </si>
  <si>
    <t>0268</t>
  </si>
  <si>
    <t>215</t>
  </si>
  <si>
    <t>ZERAATI HASSAN</t>
  </si>
  <si>
    <t>1051 W EL CAMINO REAL</t>
  </si>
  <si>
    <t>2515</t>
  </si>
  <si>
    <t>1051</t>
  </si>
  <si>
    <t>94040-2515</t>
  </si>
  <si>
    <t>P(15)</t>
  </si>
  <si>
    <t>B T &amp; T DEVELOPMENT CO</t>
  </si>
  <si>
    <t>153 SECOND UNIT 101</t>
  </si>
  <si>
    <t>2065</t>
  </si>
  <si>
    <t>EL CAMINO</t>
  </si>
  <si>
    <t>YI JU HYONG AND KIM SUNG OK</t>
  </si>
  <si>
    <t>3194 SOUTH CT</t>
  </si>
  <si>
    <t>2949</t>
  </si>
  <si>
    <t>1045</t>
  </si>
  <si>
    <t>BARZOR MOUNTAIN VIEW LLC</t>
  </si>
  <si>
    <t>3487 MCKEE RD STE 54</t>
  </si>
  <si>
    <t>95127</t>
  </si>
  <si>
    <t>1141</t>
  </si>
  <si>
    <t>94040-2517</t>
  </si>
  <si>
    <t>LAMBERT ANDREY TRUSTEE &amp; ET AL</t>
  </si>
  <si>
    <t>1921</t>
  </si>
  <si>
    <t>WEST COAST PIZZA INVRS LP</t>
  </si>
  <si>
    <t>940 EMMETT AVE STE 200</t>
  </si>
  <si>
    <t>1953</t>
  </si>
  <si>
    <t>94040-2262</t>
  </si>
  <si>
    <t>PICCININI JOSEPH TRUSTEE</t>
  </si>
  <si>
    <t>400 VERNAL DR</t>
  </si>
  <si>
    <t>ALAMO  CA</t>
  </si>
  <si>
    <t>94507</t>
  </si>
  <si>
    <t>1065</t>
  </si>
  <si>
    <t>1991 W EL CAMINO REAL LLC</t>
  </si>
  <si>
    <t>1860 EL CAMINO REAL UNIT 438</t>
  </si>
  <si>
    <t>BURLINGAME  CA</t>
  </si>
  <si>
    <t>94010</t>
  </si>
  <si>
    <t>HADAD PETROLEUM INC</t>
  </si>
  <si>
    <t>P.O. BOX 70730</t>
  </si>
  <si>
    <t>SERVICE STATIONS</t>
  </si>
  <si>
    <t>790</t>
  </si>
  <si>
    <t>SHORELINE</t>
  </si>
  <si>
    <t>94043-3209</t>
  </si>
  <si>
    <t>SERVICE STATION</t>
  </si>
  <si>
    <t>AU ENERGY LLC</t>
  </si>
  <si>
    <t>41805 ALBRAE ST, 2ND FLOOR</t>
  </si>
  <si>
    <t>FREMONT  CA</t>
  </si>
  <si>
    <t>94538</t>
  </si>
  <si>
    <t>1288</t>
  </si>
  <si>
    <t>94040-2402</t>
  </si>
  <si>
    <t>SPEAR VOICE SYSTEMS INC</t>
  </si>
  <si>
    <t>495 MOFFETT BLVD</t>
  </si>
  <si>
    <t>4727</t>
  </si>
  <si>
    <t>94043-4727</t>
  </si>
  <si>
    <t>41805 ALBRAE ST 2ND FL</t>
  </si>
  <si>
    <t>94040-2806</t>
  </si>
  <si>
    <t>V O LIMITED PARTS</t>
  </si>
  <si>
    <t>CHEVRON U S A INC</t>
  </si>
  <si>
    <t>PO BOX 1392</t>
  </si>
  <si>
    <t>BAKERSFIELD  CA</t>
  </si>
  <si>
    <t>93302</t>
  </si>
  <si>
    <t>1392</t>
  </si>
  <si>
    <t>45</t>
  </si>
  <si>
    <t>S &amp; N NAZAR INC</t>
  </si>
  <si>
    <t>59 W EL CAMINO REAL</t>
  </si>
  <si>
    <t>KHAZIRI HASSAN E</t>
  </si>
  <si>
    <t>1010 EL MONTE AVE</t>
  </si>
  <si>
    <t>2321</t>
  </si>
  <si>
    <t>1010</t>
  </si>
  <si>
    <t>94040-2321</t>
  </si>
  <si>
    <t>SFR</t>
  </si>
  <si>
    <t>SHIROOR KEDAR AND RAMAKRISHNAN SUSHMA</t>
  </si>
  <si>
    <t>708 ALICE AVE</t>
  </si>
  <si>
    <t>01</t>
  </si>
  <si>
    <t>SINGLE FAMILY</t>
  </si>
  <si>
    <t>708</t>
  </si>
  <si>
    <t>ALICE</t>
  </si>
  <si>
    <t>SANDERS JONATHAN C AND WONG CHRISTINE TRUST</t>
  </si>
  <si>
    <t>730 ALICE AVE</t>
  </si>
  <si>
    <t>2440</t>
  </si>
  <si>
    <t>730</t>
  </si>
  <si>
    <t>94041-2440</t>
  </si>
  <si>
    <t>DUBEY ARCHI AND ARORA SHVETA</t>
  </si>
  <si>
    <t>605 MOORPARK WAY</t>
  </si>
  <si>
    <t>2410</t>
  </si>
  <si>
    <t>605</t>
  </si>
  <si>
    <t>94041-2410</t>
  </si>
  <si>
    <t>YUAN DAVID LI AND GRACE YANG TRUSTEE</t>
  </si>
  <si>
    <t>811 COLLEGE AVE</t>
  </si>
  <si>
    <t>DEVONSHIRE</t>
  </si>
  <si>
    <t>94043-2102</t>
  </si>
  <si>
    <t>ZHOU KAI AND SHI MING XU</t>
  </si>
  <si>
    <t>85 DEVONSHIRE AVE</t>
  </si>
  <si>
    <t>2102</t>
  </si>
  <si>
    <t>FLYNN DAVID BARTON TRUSTEE</t>
  </si>
  <si>
    <t>106 FAIRWAY PL</t>
  </si>
  <si>
    <t>SEQUIM  WA</t>
  </si>
  <si>
    <t>98382</t>
  </si>
  <si>
    <t>8534</t>
  </si>
  <si>
    <t>272</t>
  </si>
  <si>
    <t>94043-3919</t>
  </si>
  <si>
    <t>SUN SHINING AND ZHU ZHENZHENG</t>
  </si>
  <si>
    <t>558 TYRELLA AVE</t>
  </si>
  <si>
    <t>2156</t>
  </si>
  <si>
    <t>558</t>
  </si>
  <si>
    <t>94043-2156</t>
  </si>
  <si>
    <t>JUMBE NELSON L TRUSTEE &amp; ET AL</t>
  </si>
  <si>
    <t>225 JASON WAY</t>
  </si>
  <si>
    <t>4866</t>
  </si>
  <si>
    <t>225</t>
  </si>
  <si>
    <t>JASON</t>
  </si>
  <si>
    <t>94043-4866</t>
  </si>
  <si>
    <t>HUI WING CHING MATTHEW TRUSTEE</t>
  </si>
  <si>
    <t>55 DEVONSHIRE AVE</t>
  </si>
  <si>
    <t>55</t>
  </si>
  <si>
    <t>CHANDRA DEEPAK AND SIKANDAR SHAHEEN TRUSTEE</t>
  </si>
  <si>
    <t>526 N WHISMAN RD</t>
  </si>
  <si>
    <t>2114</t>
  </si>
  <si>
    <t>526</t>
  </si>
  <si>
    <t>94043-2114</t>
  </si>
  <si>
    <t>HEIRTZLER JASON AND LISA TRUSTEE</t>
  </si>
  <si>
    <t>205 JASON WAY</t>
  </si>
  <si>
    <t>4811</t>
  </si>
  <si>
    <t>205</t>
  </si>
  <si>
    <t>94043-4811</t>
  </si>
  <si>
    <t>YEE ROBERT TRUSTEE</t>
  </si>
  <si>
    <t>217 JASON WAY</t>
  </si>
  <si>
    <t>4865</t>
  </si>
  <si>
    <t>218</t>
  </si>
  <si>
    <t>94043-4865</t>
  </si>
  <si>
    <t>CHEN LIWEN TRUSTEE</t>
  </si>
  <si>
    <t>78 GLADYS AVE</t>
  </si>
  <si>
    <t>3756</t>
  </si>
  <si>
    <t>78</t>
  </si>
  <si>
    <t>GLADYS</t>
  </si>
  <si>
    <t>94043-3756</t>
  </si>
  <si>
    <t>SPITZER PETER A AND MUSGRAVE PATRICIA A</t>
  </si>
  <si>
    <t>295 SANTA ROSA AVE</t>
  </si>
  <si>
    <t>4731</t>
  </si>
  <si>
    <t>SANTA ROSA</t>
  </si>
  <si>
    <t>94043-4731</t>
  </si>
  <si>
    <t>XU XIN AND REN JIE</t>
  </si>
  <si>
    <t>183 ADA AVE UNIT A</t>
  </si>
  <si>
    <t>183</t>
  </si>
  <si>
    <t>MADISON ROSELLEN J ET AL</t>
  </si>
  <si>
    <t>183 ADA AVE</t>
  </si>
  <si>
    <t>4951</t>
  </si>
  <si>
    <t>A &amp; F PROPERTIES LLC</t>
  </si>
  <si>
    <t>1169 TRINITY DR</t>
  </si>
  <si>
    <t>LAMBERT</t>
  </si>
  <si>
    <t>94043-2016</t>
  </si>
  <si>
    <t>HILL BENJAMIN M AND NEEBE MARGOT L TRUSTEE</t>
  </si>
  <si>
    <t>395 SHERLAND CT</t>
  </si>
  <si>
    <t>3826</t>
  </si>
  <si>
    <t>395</t>
  </si>
  <si>
    <t>SHERLAND</t>
  </si>
  <si>
    <t>94043-3826</t>
  </si>
  <si>
    <t>CHANG TARA AND PETTUS SONG</t>
  </si>
  <si>
    <t>205 ALTA AVE</t>
  </si>
  <si>
    <t>90402</t>
  </si>
  <si>
    <t>221</t>
  </si>
  <si>
    <t>325 SHARON PARK DR STE 537</t>
  </si>
  <si>
    <t>74</t>
  </si>
  <si>
    <t>94043-2162</t>
  </si>
  <si>
    <t>KONDO SANAYO TRUSTEE &amp; ET AL</t>
  </si>
  <si>
    <t>112 ORCHARD AVE</t>
  </si>
  <si>
    <t>4813</t>
  </si>
  <si>
    <t>112</t>
  </si>
  <si>
    <t>ORCHARD</t>
  </si>
  <si>
    <t>94043-4813</t>
  </si>
  <si>
    <t>MEEK IN SUK AND RICHARD H</t>
  </si>
  <si>
    <t>58 DEVONSHIRE AVE</t>
  </si>
  <si>
    <t>2162</t>
  </si>
  <si>
    <t>58</t>
  </si>
  <si>
    <t>BUSH JEFFREY AND MAGGIE</t>
  </si>
  <si>
    <t>133 EVANDALE AVE</t>
  </si>
  <si>
    <t>2061</t>
  </si>
  <si>
    <t>133</t>
  </si>
  <si>
    <t>EVANDALE</t>
  </si>
  <si>
    <t>94043-2061</t>
  </si>
  <si>
    <t>POULSEN RACHEL L AND ROBERT P</t>
  </si>
  <si>
    <t>58 GLADYS AVE</t>
  </si>
  <si>
    <t>RUBINSTEIN Y DAN AND ULMAN TZIPOR TRUSTEE</t>
  </si>
  <si>
    <t>650 ROSEWOOD CT</t>
  </si>
  <si>
    <t>4829</t>
  </si>
  <si>
    <t>119</t>
  </si>
  <si>
    <t>94043-3861</t>
  </si>
  <si>
    <t>RICH ROBERT S TRUSTEE &amp; ET AL</t>
  </si>
  <si>
    <t>260 TYRELLA AVE</t>
  </si>
  <si>
    <t>260</t>
  </si>
  <si>
    <t>DONNELLAN FRANCEEN TRUSTEE</t>
  </si>
  <si>
    <t>694 MAYBANK LOOP</t>
  </si>
  <si>
    <t>THE VILLAGES  FL</t>
  </si>
  <si>
    <t>32162</t>
  </si>
  <si>
    <t>8781</t>
  </si>
  <si>
    <t>201</t>
  </si>
  <si>
    <t>YI SHAN AND GAO JING</t>
  </si>
  <si>
    <t>2533 JOLENE CT</t>
  </si>
  <si>
    <t>PLEASANTON  CA</t>
  </si>
  <si>
    <t>94566</t>
  </si>
  <si>
    <t>459</t>
  </si>
  <si>
    <t>94043-2126</t>
  </si>
  <si>
    <t>ZHANG JIE</t>
  </si>
  <si>
    <t>3898 MAGNOLIA DR APT 5</t>
  </si>
  <si>
    <t>87</t>
  </si>
  <si>
    <t>NORDMAN MICHAEL</t>
  </si>
  <si>
    <t>214 JASON WAY</t>
  </si>
  <si>
    <t>214</t>
  </si>
  <si>
    <t>ALAFOUZOS JOHN</t>
  </si>
  <si>
    <t>150 ORCHARD AVE</t>
  </si>
  <si>
    <t>150</t>
  </si>
  <si>
    <t>590</t>
  </si>
  <si>
    <t>FINLEY SANDRA L</t>
  </si>
  <si>
    <t>206 JASON WAY</t>
  </si>
  <si>
    <t>206</t>
  </si>
  <si>
    <t>ITTNER MEREDITH</t>
  </si>
  <si>
    <t>171 SANTA ROSA AVE</t>
  </si>
  <si>
    <t>4730</t>
  </si>
  <si>
    <t>171</t>
  </si>
  <si>
    <t>94043-4730</t>
  </si>
  <si>
    <t>KUO YUAN-HERN AND WANG MEI-CHU</t>
  </si>
  <si>
    <t>210 JASON WAY</t>
  </si>
  <si>
    <t>WOOTEN LINDA M ET AL</t>
  </si>
  <si>
    <t>580 TYRELLA AVE</t>
  </si>
  <si>
    <t>580</t>
  </si>
  <si>
    <t>KURBANOV FERUZ AND ISAMITDINOVA NIGORA</t>
  </si>
  <si>
    <t>385 SHERLAND CT</t>
  </si>
  <si>
    <t>385</t>
  </si>
  <si>
    <t>GALPIN DANIEL</t>
  </si>
  <si>
    <t>380 SHERLAND CT</t>
  </si>
  <si>
    <t>WU SHUNING AND WANG DANNI TRUSTEE</t>
  </si>
  <si>
    <t>390 SHERLAND CT</t>
  </si>
  <si>
    <t>390</t>
  </si>
  <si>
    <t>R3-2S</t>
  </si>
  <si>
    <t>IBARRA EBARISTO V AND MARIA W</t>
  </si>
  <si>
    <t>1978 PLYMOUTH ST</t>
  </si>
  <si>
    <t>1731</t>
  </si>
  <si>
    <t>1978</t>
  </si>
  <si>
    <t>PLYMOUTH</t>
  </si>
  <si>
    <t>94043-1731</t>
  </si>
  <si>
    <t>ARNONE DAVID F AND MARY M TRUSTEE</t>
  </si>
  <si>
    <t>1970 W MIDDLEFIELD RD</t>
  </si>
  <si>
    <t>2914</t>
  </si>
  <si>
    <t>1970</t>
  </si>
  <si>
    <t>94043-2914</t>
  </si>
  <si>
    <t>COLE SARA TRUSTEE</t>
  </si>
  <si>
    <t>2249 WYANDOTTE ST</t>
  </si>
  <si>
    <t>2308</t>
  </si>
  <si>
    <t>2249</t>
  </si>
  <si>
    <t>WYANDOTTE</t>
  </si>
  <si>
    <t>94043-2308</t>
  </si>
  <si>
    <t>PHAM LIEM SON AND HOANG RUU THI TRUSTEE</t>
  </si>
  <si>
    <t>2091 PLYMOUTH ST</t>
  </si>
  <si>
    <t>1703</t>
  </si>
  <si>
    <t>2091</t>
  </si>
  <si>
    <t>94043-1703</t>
  </si>
  <si>
    <t>DEFALCO FEN-CHI TRUSTEE</t>
  </si>
  <si>
    <t>2135 JUNCTION AVE</t>
  </si>
  <si>
    <t>2135</t>
  </si>
  <si>
    <t>JUNCTION</t>
  </si>
  <si>
    <t>94043-2807</t>
  </si>
  <si>
    <t>KNIGHT DAVID P AND HUYEN ANGELINE</t>
  </si>
  <si>
    <t>1930 HACKETT AVE</t>
  </si>
  <si>
    <t>4353</t>
  </si>
  <si>
    <t>1930</t>
  </si>
  <si>
    <t>94043-4353</t>
  </si>
  <si>
    <t>BRAT GUILLAUME P</t>
  </si>
  <si>
    <t>1926 MONTECITO AVE</t>
  </si>
  <si>
    <t>4314</t>
  </si>
  <si>
    <t>1926</t>
  </si>
  <si>
    <t>MONTECITO</t>
  </si>
  <si>
    <t>94043-4314</t>
  </si>
  <si>
    <t>CAVAN DAVID B AND KAREN S TRUSTEE</t>
  </si>
  <si>
    <t>305 MIDDLE RD</t>
  </si>
  <si>
    <t>2235</t>
  </si>
  <si>
    <t>GUPTA MANAV</t>
  </si>
  <si>
    <t>711 SIERRA VISTA AVE</t>
  </si>
  <si>
    <t>2508</t>
  </si>
  <si>
    <t>711</t>
  </si>
  <si>
    <t>SIERRA VISTA</t>
  </si>
  <si>
    <t>94043-2508</t>
  </si>
  <si>
    <t>ARIAS MARTINEZ, N AND MARTINEZ SANTIAGO</t>
  </si>
  <si>
    <t>1919 HACKETT AVE</t>
  </si>
  <si>
    <t>4319</t>
  </si>
  <si>
    <t>1919</t>
  </si>
  <si>
    <t>94043-4319</t>
  </si>
  <si>
    <t>GONZALEZ SANDRA</t>
  </si>
  <si>
    <t>204 SIERRA VISTA AVE</t>
  </si>
  <si>
    <t>4318</t>
  </si>
  <si>
    <t>204</t>
  </si>
  <si>
    <t>94043-4318</t>
  </si>
  <si>
    <t>RUIZ EVERARDO AND ROSALBA G</t>
  </si>
  <si>
    <t>83 SIERRA VISTA AVE</t>
  </si>
  <si>
    <t>4401</t>
  </si>
  <si>
    <t>83</t>
  </si>
  <si>
    <t>94043-4401</t>
  </si>
  <si>
    <t>BARRY NICOLAS F AND YUKI O</t>
  </si>
  <si>
    <t>2052 COLONY ST</t>
  </si>
  <si>
    <t>2052</t>
  </si>
  <si>
    <t>94043-2410</t>
  </si>
  <si>
    <t>CHINESE CHURCH IN CHRIST-MOUNTAIN VIEW</t>
  </si>
  <si>
    <t>920 SIERRA VISTA AVE</t>
  </si>
  <si>
    <t>1708</t>
  </si>
  <si>
    <t>1960</t>
  </si>
  <si>
    <t>GARCIA MARY R</t>
  </si>
  <si>
    <t>345 SIERRA VISTA AVE</t>
  </si>
  <si>
    <t>2972</t>
  </si>
  <si>
    <t>94043-2972</t>
  </si>
  <si>
    <t>WANG CHENYU AND LI JINGXI</t>
  </si>
  <si>
    <t>173 GRANADA DR</t>
  </si>
  <si>
    <t>173</t>
  </si>
  <si>
    <t>94043-4502</t>
  </si>
  <si>
    <t>TA BERNARD AND TRANG P</t>
  </si>
  <si>
    <t>201 GRANADA DR</t>
  </si>
  <si>
    <t>4504</t>
  </si>
  <si>
    <t>94043-4504</t>
  </si>
  <si>
    <t>NAMARVAR HASSAN H TRUSTEE</t>
  </si>
  <si>
    <t>2143 JUNCTION AVE</t>
  </si>
  <si>
    <t>2143</t>
  </si>
  <si>
    <t>HUCKRIDGE ANDY J</t>
  </si>
  <si>
    <t>1980 W MIDDLEFIELD RD</t>
  </si>
  <si>
    <t>2912</t>
  </si>
  <si>
    <t>1980</t>
  </si>
  <si>
    <t>94043-2912</t>
  </si>
  <si>
    <t>HURLEY ALAN H AND OZAWA NAMIKO TRUSTEE</t>
  </si>
  <si>
    <t>2139 ROCK ST</t>
  </si>
  <si>
    <t>2604</t>
  </si>
  <si>
    <t>2139</t>
  </si>
  <si>
    <t>94043-2604</t>
  </si>
  <si>
    <t>MANCZAK OLAF</t>
  </si>
  <si>
    <t>1915 HACKETT AVE</t>
  </si>
  <si>
    <t>1915</t>
  </si>
  <si>
    <t>BUCHI DEEPTI TRUSTEE &amp; ET AL</t>
  </si>
  <si>
    <t>1950 HACKETT AVE</t>
  </si>
  <si>
    <t>1950</t>
  </si>
  <si>
    <t>WINDHAM ALAN W AND ZENAIDA TRUSTEE</t>
  </si>
  <si>
    <t>1091 WRIGHT AVE</t>
  </si>
  <si>
    <t>WRIGHT</t>
  </si>
  <si>
    <t>94043-4536</t>
  </si>
  <si>
    <t>ECHIVARIA GEORGE</t>
  </si>
  <si>
    <t>1936 HACKETT AVE</t>
  </si>
  <si>
    <t>1936</t>
  </si>
  <si>
    <t>RACE GERALD J AND BITTNER RACE GENEVIEVE TR</t>
  </si>
  <si>
    <t>1113 WRIGHT AVE</t>
  </si>
  <si>
    <t>4520</t>
  </si>
  <si>
    <t>1113</t>
  </si>
  <si>
    <t>94043-4520</t>
  </si>
  <si>
    <t>SILVER MAIKE</t>
  </si>
  <si>
    <t>1922 MONTECITO AVE</t>
  </si>
  <si>
    <t>1922</t>
  </si>
  <si>
    <t>GURFINKEL VLADISLAV AND YAMPOLSKAYA IRINA T</t>
  </si>
  <si>
    <t>1109 WRIGHT AVE</t>
  </si>
  <si>
    <t>RHOADS MATTHEW M</t>
  </si>
  <si>
    <t>1137 WRIGHT AVE</t>
  </si>
  <si>
    <t>1137</t>
  </si>
  <si>
    <t>ROACH PEGGY H TRUSTEE</t>
  </si>
  <si>
    <t>179 GRANADA DR</t>
  </si>
  <si>
    <t>179</t>
  </si>
  <si>
    <t>CHERN ANTHONY L ET AL</t>
  </si>
  <si>
    <t>2459 THADDEUS DR</t>
  </si>
  <si>
    <t>2117</t>
  </si>
  <si>
    <t>BERTUCCIO PHILLIP A TRUSTEE &amp; ET AL</t>
  </si>
  <si>
    <t>10639 NATHANSON AVE</t>
  </si>
  <si>
    <t>1330</t>
  </si>
  <si>
    <t>611</t>
  </si>
  <si>
    <t>FAIRMONT</t>
  </si>
  <si>
    <t>94041-2134</t>
  </si>
  <si>
    <t>ZHENG MIU TRUSTEE &amp; ET AL</t>
  </si>
  <si>
    <t>481 TORWOOD LN</t>
  </si>
  <si>
    <t>375</t>
  </si>
  <si>
    <t>CHIQUITA</t>
  </si>
  <si>
    <t>94041-1007</t>
  </si>
  <si>
    <t>WELLS DAVID M AND MARLENE P TRUSTEE</t>
  </si>
  <si>
    <t>1645 LATHAM ST</t>
  </si>
  <si>
    <t>1701</t>
  </si>
  <si>
    <t>1645</t>
  </si>
  <si>
    <t>94041-1701</t>
  </si>
  <si>
    <t>KAHLER RAYMOND E</t>
  </si>
  <si>
    <t>1243 VILLA ST</t>
  </si>
  <si>
    <t>1123</t>
  </si>
  <si>
    <t>1243</t>
  </si>
  <si>
    <t>94041-1123</t>
  </si>
  <si>
    <t>CRUZ EDGARDO T AND EVELYN C</t>
  </si>
  <si>
    <t>1436 E SAN FERNANDO ST</t>
  </si>
  <si>
    <t>2329</t>
  </si>
  <si>
    <t>1559</t>
  </si>
  <si>
    <t>94041-1804</t>
  </si>
  <si>
    <t>JAIN ANKUR AND GHUMARIA PRAGATI</t>
  </si>
  <si>
    <t>371 VILLA ST</t>
  </si>
  <si>
    <t>1320</t>
  </si>
  <si>
    <t>DUERIG TOM AND KAIYA L</t>
  </si>
  <si>
    <t>3 E ROSELAND DR</t>
  </si>
  <si>
    <t>LA JOLLA  CA</t>
  </si>
  <si>
    <t>92037</t>
  </si>
  <si>
    <t>482</t>
  </si>
  <si>
    <t>MARIPOSA</t>
  </si>
  <si>
    <t>94041-1704</t>
  </si>
  <si>
    <t>CHAMPAGNE DESIREE M</t>
  </si>
  <si>
    <t>62 CENTRE ST</t>
  </si>
  <si>
    <t>2359</t>
  </si>
  <si>
    <t>CENTRE</t>
  </si>
  <si>
    <t>94041-2359</t>
  </si>
  <si>
    <t>WANG CHENLI TRUSTEE &amp; ET AL</t>
  </si>
  <si>
    <t>P O BOX 390341</t>
  </si>
  <si>
    <t>635</t>
  </si>
  <si>
    <t>94041-2003</t>
  </si>
  <si>
    <t>LOH YING-TSONG AND FU-MEI TRUSTEE</t>
  </si>
  <si>
    <t>20651 LEONARD RD</t>
  </si>
  <si>
    <t>4201</t>
  </si>
  <si>
    <t>65</t>
  </si>
  <si>
    <t>94041-2358</t>
  </si>
  <si>
    <t>HOFFER PIERRE M AND ROWENA TRUSTEE</t>
  </si>
  <si>
    <t>354 CHIQUITA AVE</t>
  </si>
  <si>
    <t>1008</t>
  </si>
  <si>
    <t>354</t>
  </si>
  <si>
    <t>94041-1008</t>
  </si>
  <si>
    <t>TIAN JING TRUSTEE &amp; ET AL</t>
  </si>
  <si>
    <t>228 MOUNTAIN VIEW AVE</t>
  </si>
  <si>
    <t>1112</t>
  </si>
  <si>
    <t>228</t>
  </si>
  <si>
    <t>94041-1112</t>
  </si>
  <si>
    <t>YAMANE RICHARD D</t>
  </si>
  <si>
    <t>1653 MERCY ST</t>
  </si>
  <si>
    <t>1707</t>
  </si>
  <si>
    <t>1653</t>
  </si>
  <si>
    <t>94041-1707</t>
  </si>
  <si>
    <t>MORTENSEN ERIC L TRUSTEE &amp; ET AL</t>
  </si>
  <si>
    <t>1100 VAILWOOD WAY</t>
  </si>
  <si>
    <t>496</t>
  </si>
  <si>
    <t>94041-1713</t>
  </si>
  <si>
    <t>RIVERA JOSE A AND GUTIERREZ TOMASA CECILIA</t>
  </si>
  <si>
    <t>1626 CALIFORNIA ST</t>
  </si>
  <si>
    <t>1135</t>
  </si>
  <si>
    <t>1626</t>
  </si>
  <si>
    <t>94041-1135</t>
  </si>
  <si>
    <t>WHITFIELD JAMES RANDOLPH AND MIA MORSY TRUS</t>
  </si>
  <si>
    <t>420 VIEW ST</t>
  </si>
  <si>
    <t>2040</t>
  </si>
  <si>
    <t>420</t>
  </si>
  <si>
    <t>94041-2040</t>
  </si>
  <si>
    <t>GONZALEZ EULALIO AND MIRSA A TRUSTEE &amp; ET A</t>
  </si>
  <si>
    <t>346 CHIQUITA AVE</t>
  </si>
  <si>
    <t>346</t>
  </si>
  <si>
    <t>KAGARLITSKY ROMAN AND VALENTINA</t>
  </si>
  <si>
    <t>641 FULTON ST</t>
  </si>
  <si>
    <t>2106</t>
  </si>
  <si>
    <t>466</t>
  </si>
  <si>
    <t>HACKBORN DIANNE K</t>
  </si>
  <si>
    <t>495 HOPE ST</t>
  </si>
  <si>
    <t>94041-2018</t>
  </si>
  <si>
    <t>PALMYRA ROSE M TRUSTEE &amp; ET AL</t>
  </si>
  <si>
    <t>1719 CALIFORNIA ST</t>
  </si>
  <si>
    <t>1710</t>
  </si>
  <si>
    <t>1719</t>
  </si>
  <si>
    <t>94041-1710</t>
  </si>
  <si>
    <t>WRIGHT JOHANNA AND CALEB TRUSTEE</t>
  </si>
  <si>
    <t>495 TOFT ST</t>
  </si>
  <si>
    <t>1724</t>
  </si>
  <si>
    <t>TOFT</t>
  </si>
  <si>
    <t>94041-1724</t>
  </si>
  <si>
    <t>LEON FEDERICO DE SILVA AND DESILVA SAMANTHA</t>
  </si>
  <si>
    <t>1667 MERCY ST</t>
  </si>
  <si>
    <t>1667</t>
  </si>
  <si>
    <t>ZABA DEREK O AND LISA C TRUSTEE</t>
  </si>
  <si>
    <t>220 OAK ST</t>
  </si>
  <si>
    <t>1239</t>
  </si>
  <si>
    <t>220</t>
  </si>
  <si>
    <t>94041-1239</t>
  </si>
  <si>
    <t>GAYER ANTHONY AND SHARON</t>
  </si>
  <si>
    <t>1711 CALIFORNIA ST</t>
  </si>
  <si>
    <t>1711</t>
  </si>
  <si>
    <t>BOWMAN TIMOTHY AND DENG HSINYI</t>
  </si>
  <si>
    <t>1631 COLUMBIA DR</t>
  </si>
  <si>
    <t>3638</t>
  </si>
  <si>
    <t>1625</t>
  </si>
  <si>
    <t>94041-1709</t>
  </si>
  <si>
    <t>PEREZ BERTHA R AND JOSE</t>
  </si>
  <si>
    <t>1805 VILLA ST</t>
  </si>
  <si>
    <t>1019</t>
  </si>
  <si>
    <t>1805</t>
  </si>
  <si>
    <t>94041-1019</t>
  </si>
  <si>
    <t>FLEES DANIEL J AND LIU YUNHUA ANNIE TRUSTEE</t>
  </si>
  <si>
    <t>867 ELBRIDGE WAY</t>
  </si>
  <si>
    <t>3951</t>
  </si>
  <si>
    <t>94041-1003</t>
  </si>
  <si>
    <t>R1</t>
  </si>
  <si>
    <t>HOLBROOK ROBERT D AND CYNTHIA K TRUSTEE</t>
  </si>
  <si>
    <t>430 VIEW ST</t>
  </si>
  <si>
    <t>430</t>
  </si>
  <si>
    <t>RECHTER ISSAC S TRUSTEE &amp; ET AL</t>
  </si>
  <si>
    <t>394 MARIPOSA AVE</t>
  </si>
  <si>
    <t>394</t>
  </si>
  <si>
    <t>SCHIFFMAN ALLAN AND OOI PHYLIS</t>
  </si>
  <si>
    <t>542 MARIPOSA AVE</t>
  </si>
  <si>
    <t>1706</t>
  </si>
  <si>
    <t>542</t>
  </si>
  <si>
    <t>94041-1706</t>
  </si>
  <si>
    <t>DANIELS STEVEN AND MARJATTA TRUSTEE &amp; ET AL</t>
  </si>
  <si>
    <t>34 PASA ROBLES AVE</t>
  </si>
  <si>
    <t>1235</t>
  </si>
  <si>
    <t>310</t>
  </si>
  <si>
    <t>BRAHMA KINGSUK AND ANTARA</t>
  </si>
  <si>
    <t>1753 VILLA ST</t>
  </si>
  <si>
    <t>1017</t>
  </si>
  <si>
    <t>1753</t>
  </si>
  <si>
    <t>94041-1017</t>
  </si>
  <si>
    <t>YE MAO AND WANG LI</t>
  </si>
  <si>
    <t>597 MARIPOSA AVE</t>
  </si>
  <si>
    <t>579</t>
  </si>
  <si>
    <t>94041-1705</t>
  </si>
  <si>
    <t>R3-1</t>
  </si>
  <si>
    <t>RYAN PATRICK A AND TRIBHUVAN PINAKI A ET AL</t>
  </si>
  <si>
    <t>8261 TWIN COVE CT</t>
  </si>
  <si>
    <t>WEST CHESTER  OH</t>
  </si>
  <si>
    <t>45069</t>
  </si>
  <si>
    <t>1025</t>
  </si>
  <si>
    <t>HIGH SCHOOL</t>
  </si>
  <si>
    <t>94041-1910</t>
  </si>
  <si>
    <t>MELENUDO JEFFREY R TRUSTEE</t>
  </si>
  <si>
    <t>250 CHIQUITA AVE</t>
  </si>
  <si>
    <t>1006</t>
  </si>
  <si>
    <t>94041-1006</t>
  </si>
  <si>
    <t>CHOW HAK K AND SHIRLEY</t>
  </si>
  <si>
    <t>1871 LATHAM ST</t>
  </si>
  <si>
    <t>1720</t>
  </si>
  <si>
    <t>1871</t>
  </si>
  <si>
    <t>94041-1720</t>
  </si>
  <si>
    <t>PAUL CHRISTOPHER AND MARY KAY J</t>
  </si>
  <si>
    <t>1123 VILLA ST</t>
  </si>
  <si>
    <t>LAFORGE SETH M AND MITROS ANNA K TRUSTEE</t>
  </si>
  <si>
    <t>275 CHIQUITA AVE</t>
  </si>
  <si>
    <t>1005</t>
  </si>
  <si>
    <t>275</t>
  </si>
  <si>
    <t>94041-1005</t>
  </si>
  <si>
    <t>HOWE MARGUERITE H TRUSTEE</t>
  </si>
  <si>
    <t>267 MARIPOSA AVE</t>
  </si>
  <si>
    <t>1107</t>
  </si>
  <si>
    <t>267</t>
  </si>
  <si>
    <t>94041-1107</t>
  </si>
  <si>
    <t>YU ANNA P TRUSTEE &amp; ET AL</t>
  </si>
  <si>
    <t>463 MONTECITO AVE</t>
  </si>
  <si>
    <t>HALF MOON BAY  CA</t>
  </si>
  <si>
    <t>94019</t>
  </si>
  <si>
    <t>235</t>
  </si>
  <si>
    <t>JARBOE RICHARD AND LESSIA ET AL</t>
  </si>
  <si>
    <t>1642 CALIFORNIA ST</t>
  </si>
  <si>
    <t>1642</t>
  </si>
  <si>
    <t>INSEL CLAIRE E</t>
  </si>
  <si>
    <t>604 MARIPOSA AVE</t>
  </si>
  <si>
    <t>1812</t>
  </si>
  <si>
    <t>604</t>
  </si>
  <si>
    <t>94041-1812</t>
  </si>
  <si>
    <t>SAHU ASHISH K AND KIM HEAVEN H TRUSTEE</t>
  </si>
  <si>
    <t>229 BUSH ST</t>
  </si>
  <si>
    <t>229</t>
  </si>
  <si>
    <t>BUSH</t>
  </si>
  <si>
    <t>94041-1330</t>
  </si>
  <si>
    <t>HELVEY ALICIA E</t>
  </si>
  <si>
    <t>340 QUINNHILL AVE</t>
  </si>
  <si>
    <t>4737</t>
  </si>
  <si>
    <t>217</t>
  </si>
  <si>
    <t>YOSHIDA CYNTHIA</t>
  </si>
  <si>
    <t>724 PETTIS AVE</t>
  </si>
  <si>
    <t>1836</t>
  </si>
  <si>
    <t>724</t>
  </si>
  <si>
    <t>94041-1836</t>
  </si>
  <si>
    <t>MILLER JOHN P ET AL</t>
  </si>
  <si>
    <t>1801 VILLA ST</t>
  </si>
  <si>
    <t>1801</t>
  </si>
  <si>
    <t>MOTUMAL JEANETTE T</t>
  </si>
  <si>
    <t>372 CHIQUITA AVE</t>
  </si>
  <si>
    <t>CASSIDY MARY K TRUSTEE</t>
  </si>
  <si>
    <t>1050 BORANDA AVE</t>
  </si>
  <si>
    <t>3143</t>
  </si>
  <si>
    <t>1050</t>
  </si>
  <si>
    <t>BORANDA</t>
  </si>
  <si>
    <t>94040-3143</t>
  </si>
  <si>
    <t>BAYKIN SEVA AND STEPANOVA IRENA TRUSTEE</t>
  </si>
  <si>
    <t>930 MOUNTAIN VIEW AVE</t>
  </si>
  <si>
    <t>2412</t>
  </si>
  <si>
    <t>930</t>
  </si>
  <si>
    <t>94040-2412</t>
  </si>
  <si>
    <t>MALEK SHOHREH TRUSTEE &amp; ET AL</t>
  </si>
  <si>
    <t>4966 EL CAMINO REAL ST 209</t>
  </si>
  <si>
    <t>850</t>
  </si>
  <si>
    <t>94040-2410</t>
  </si>
  <si>
    <t>XING SARAH Y ET AL</t>
  </si>
  <si>
    <t>1588 CASTILLEJA AVE</t>
  </si>
  <si>
    <t>LEE ANDREW AND LILLIAN C</t>
  </si>
  <si>
    <t>1020 BORANDA AVE</t>
  </si>
  <si>
    <t>1020</t>
  </si>
  <si>
    <t>PERI ZIPORA TRUSTEE</t>
  </si>
  <si>
    <t>3418 SOUTH CT</t>
  </si>
  <si>
    <t>3550</t>
  </si>
  <si>
    <t>SHAW RYAN AND SUN YUANYUAN</t>
  </si>
  <si>
    <t>992 BORANDA AVE</t>
  </si>
  <si>
    <t>2625</t>
  </si>
  <si>
    <t>992</t>
  </si>
  <si>
    <t>94040-2625</t>
  </si>
  <si>
    <t>FELDMAN RICHARD K TRUSTEE &amp; ET AL</t>
  </si>
  <si>
    <t>PO BOX 3432</t>
  </si>
  <si>
    <t>1117</t>
  </si>
  <si>
    <t>94040-3109</t>
  </si>
  <si>
    <t>RECKER JOHN L AND NANCY A TRUSTEE</t>
  </si>
  <si>
    <t>1103 BONITA AVE</t>
  </si>
  <si>
    <t>3109</t>
  </si>
  <si>
    <t>1103</t>
  </si>
  <si>
    <t>1038</t>
  </si>
  <si>
    <t>94040-3108</t>
  </si>
  <si>
    <t>GEE EDWIN J AND EVELYN H</t>
  </si>
  <si>
    <t>990 BORANDA AVE</t>
  </si>
  <si>
    <t>990</t>
  </si>
  <si>
    <t>PHAM DUC AND TRAN JUDY</t>
  </si>
  <si>
    <t>980 BORANDA AVE</t>
  </si>
  <si>
    <t>980</t>
  </si>
  <si>
    <t>R3-1H</t>
  </si>
  <si>
    <t>WHITEHORN ALAN R AND MARGARET M TRUSTEE</t>
  </si>
  <si>
    <t>1361 PARK DR</t>
  </si>
  <si>
    <t>2415</t>
  </si>
  <si>
    <t>1361</t>
  </si>
  <si>
    <t>PARK</t>
  </si>
  <si>
    <t>94040-2415</t>
  </si>
  <si>
    <t>SHANKAR SHRIKANTH AND RAMASWAMY AISHWARYA</t>
  </si>
  <si>
    <t>413 DEL MEDIO AVE</t>
  </si>
  <si>
    <t>413</t>
  </si>
  <si>
    <t>DEL MEDIO</t>
  </si>
  <si>
    <t>94040-1112</t>
  </si>
  <si>
    <t>SPIEKER CATHERINE R</t>
  </si>
  <si>
    <t>257</t>
  </si>
  <si>
    <t>ORTEGA</t>
  </si>
  <si>
    <t>94040-1441</t>
  </si>
  <si>
    <t>BLAINE H T AND MARGARET H TRUSTEE</t>
  </si>
  <si>
    <t>4370 ALPINE RD UNIT #201</t>
  </si>
  <si>
    <t>PORTOLA VALLEY  CA</t>
  </si>
  <si>
    <t>94028</t>
  </si>
  <si>
    <t>2640</t>
  </si>
  <si>
    <t>94040-1116</t>
  </si>
  <si>
    <t>R3-12</t>
  </si>
  <si>
    <t>KELLAR BRADFORD S TRUSTEE</t>
  </si>
  <si>
    <t>196 ESCUELA AVE</t>
  </si>
  <si>
    <t>1811</t>
  </si>
  <si>
    <t>196</t>
  </si>
  <si>
    <t>94040-1811</t>
  </si>
  <si>
    <t>WU FUMING AND CHEN DONGHUA</t>
  </si>
  <si>
    <t>3548 SOUTH CT</t>
  </si>
  <si>
    <t>4222</t>
  </si>
  <si>
    <t>192</t>
  </si>
  <si>
    <t>R31</t>
  </si>
  <si>
    <t>NGUYEN CYNTHIA THI-MY-HUYEN TRUSTEE</t>
  </si>
  <si>
    <t>2366 GABRIEL AVE</t>
  </si>
  <si>
    <t>1416</t>
  </si>
  <si>
    <t>2366</t>
  </si>
  <si>
    <t>GABRIEL</t>
  </si>
  <si>
    <t>94040-1416</t>
  </si>
  <si>
    <t>IU KING N AND BEE Y</t>
  </si>
  <si>
    <t>2685 MILLER AVE</t>
  </si>
  <si>
    <t>1115</t>
  </si>
  <si>
    <t>2685</t>
  </si>
  <si>
    <t>94040-1115</t>
  </si>
  <si>
    <t>LI QING AND LIM HUI-PENG</t>
  </si>
  <si>
    <t>310 MONROE DR</t>
  </si>
  <si>
    <t>MONROE</t>
  </si>
  <si>
    <t>94040-1018</t>
  </si>
  <si>
    <t>ROTONDO SCOTT A AND PATTIE S</t>
  </si>
  <si>
    <t>312 MONROE DR</t>
  </si>
  <si>
    <t>R33</t>
  </si>
  <si>
    <t>ZHAO QI AND FEI HUIJUAN</t>
  </si>
  <si>
    <t>302 MONROE DR</t>
  </si>
  <si>
    <t>302</t>
  </si>
  <si>
    <t>SHAHMIRZAI SAEED AND FATAHI FATIMA N</t>
  </si>
  <si>
    <t>P.O. BOX 442</t>
  </si>
  <si>
    <t>94040-1016</t>
  </si>
  <si>
    <t>NAKAMURA JOY TRUSTEE</t>
  </si>
  <si>
    <t>1474 LUCENA CT</t>
  </si>
  <si>
    <t>2237</t>
  </si>
  <si>
    <t>166</t>
  </si>
  <si>
    <t>ORGISH CHARLES M</t>
  </si>
  <si>
    <t>2348 GABRIEL AVE</t>
  </si>
  <si>
    <t>2348</t>
  </si>
  <si>
    <t>RAMIREZ JOSE M AND GLORIA E TRUSTEE</t>
  </si>
  <si>
    <t>2380 GABRIEL AVE</t>
  </si>
  <si>
    <t>2380</t>
  </si>
  <si>
    <t>KOREN DOTAN AND LIAT L</t>
  </si>
  <si>
    <t>2352 GABRIEL AVE</t>
  </si>
  <si>
    <t>2352</t>
  </si>
  <si>
    <t>WILSON GEORGE D AND NGUYEN CYNTHIA T TRUSTE</t>
  </si>
  <si>
    <t>2368 GABRIEL AVE</t>
  </si>
  <si>
    <t>2368</t>
  </si>
  <si>
    <t>GOPALAKRISHNA KISHORE</t>
  </si>
  <si>
    <t>198 ORTEGA AVE</t>
  </si>
  <si>
    <t>1440</t>
  </si>
  <si>
    <t>198</t>
  </si>
  <si>
    <t>94040-1440</t>
  </si>
  <si>
    <t>WEN HUA AND REN YAN</t>
  </si>
  <si>
    <t>2394 GABRIEL AVE</t>
  </si>
  <si>
    <t>2394</t>
  </si>
  <si>
    <t>KELEMEN GEZA AND ELIZABET</t>
  </si>
  <si>
    <t>2370 GABRIEL AVE</t>
  </si>
  <si>
    <t>2370</t>
  </si>
  <si>
    <t>SCHNEIDER WILLIAM C AND SYLVIA R TRUSTEE</t>
  </si>
  <si>
    <t>1570 PLATEAU AVE</t>
  </si>
  <si>
    <t>5320</t>
  </si>
  <si>
    <t>155</t>
  </si>
  <si>
    <t>YU GUO BEN AND MEI</t>
  </si>
  <si>
    <t>919 BORANDA AVE</t>
  </si>
  <si>
    <t>2624</t>
  </si>
  <si>
    <t>919</t>
  </si>
  <si>
    <t>94040-2624</t>
  </si>
  <si>
    <t>YAM MAMIE H</t>
  </si>
  <si>
    <t>1102 WRIGHT AVE</t>
  </si>
  <si>
    <t>4521</t>
  </si>
  <si>
    <t>1102</t>
  </si>
  <si>
    <t>94043-4521</t>
  </si>
  <si>
    <t>RITTER MICHAEL J AND SEUNGWHA</t>
  </si>
  <si>
    <t>810 HOPE ST</t>
  </si>
  <si>
    <t>2038</t>
  </si>
  <si>
    <t>94041-2038</t>
  </si>
  <si>
    <t>WALROSE SANDRA H TRUSTEE</t>
  </si>
  <si>
    <t>222 JASON WAY</t>
  </si>
  <si>
    <t>222</t>
  </si>
  <si>
    <t>ROOS JOHN BRYAN AND WONG MONICA MONYING TRU</t>
  </si>
  <si>
    <t>2864 WESTBERRY DR</t>
  </si>
  <si>
    <t>1775</t>
  </si>
  <si>
    <t>233</t>
  </si>
  <si>
    <t>MASHRUWALA NIJA</t>
  </si>
  <si>
    <t>456 DEL MEDIO AVE</t>
  </si>
  <si>
    <t>1161</t>
  </si>
  <si>
    <t>456</t>
  </si>
  <si>
    <t>94040-1161</t>
  </si>
  <si>
    <t>YEH YING ER</t>
  </si>
  <si>
    <t>1804 FLORIBUNDA AVE</t>
  </si>
  <si>
    <t>HILLSBOROUGH  CA</t>
  </si>
  <si>
    <t>491</t>
  </si>
  <si>
    <t>94040-1901</t>
  </si>
  <si>
    <t>SEGURITAN FLORENCE S ET AL</t>
  </si>
  <si>
    <t>2355 GABRIEL AVE</t>
  </si>
  <si>
    <t>1415</t>
  </si>
  <si>
    <t>2355</t>
  </si>
  <si>
    <t>94040-1415</t>
  </si>
  <si>
    <t>HAINES HARRY AND YVONNE</t>
  </si>
  <si>
    <t>1890 CREWE CT</t>
  </si>
  <si>
    <t>1945</t>
  </si>
  <si>
    <t>SAN LUIS</t>
  </si>
  <si>
    <t>94043-2961</t>
  </si>
  <si>
    <t>DE VERA EVELYN TRUSTEE</t>
  </si>
  <si>
    <t>1068 WRIGHT AVE</t>
  </si>
  <si>
    <t>4519</t>
  </si>
  <si>
    <t>1068</t>
  </si>
  <si>
    <t>94043-4519</t>
  </si>
  <si>
    <t>126</t>
  </si>
  <si>
    <t>94043-4905</t>
  </si>
  <si>
    <t>TOKUNAGA LON S</t>
  </si>
  <si>
    <t>396 TYRELLA AVE</t>
  </si>
  <si>
    <t>3813</t>
  </si>
  <si>
    <t>396</t>
  </si>
  <si>
    <t>94043-3813</t>
  </si>
  <si>
    <t>LEE PINGCHUN AND JENNIFER L</t>
  </si>
  <si>
    <t>716 SEMINOLE WAY</t>
  </si>
  <si>
    <t>4722</t>
  </si>
  <si>
    <t>1990</t>
  </si>
  <si>
    <t>KEENEY TERRY R TRUSTEE &amp; ET AL</t>
  </si>
  <si>
    <t>P O BOX 903</t>
  </si>
  <si>
    <t>TURLOCK  CA</t>
  </si>
  <si>
    <t>98381</t>
  </si>
  <si>
    <t>0903</t>
  </si>
  <si>
    <t>2645</t>
  </si>
  <si>
    <t>MALDONADO MIRTA TRUSTEE</t>
  </si>
  <si>
    <t>2088 COLONY ST</t>
  </si>
  <si>
    <t>2088</t>
  </si>
  <si>
    <t>TORRES MANUEL M AND MARY L V TRUSTEE</t>
  </si>
  <si>
    <t>271 SANTA ROSA AVE</t>
  </si>
  <si>
    <t>271</t>
  </si>
  <si>
    <t>JANSSEN WILLIAM C JR</t>
  </si>
  <si>
    <t>230 JASON WAY</t>
  </si>
  <si>
    <t>230</t>
  </si>
  <si>
    <t>LUNDGREN DEBORAH S AND RICHARD N</t>
  </si>
  <si>
    <t>1626 HOLLINGSWORTH</t>
  </si>
  <si>
    <t>2951</t>
  </si>
  <si>
    <t>1144</t>
  </si>
  <si>
    <t>94041-1240</t>
  </si>
  <si>
    <t>LUKE SHIH-MING AND LANDRIGAN ANGELA TRUSTEE</t>
  </si>
  <si>
    <t>915 BORANDA AVE</t>
  </si>
  <si>
    <t>915</t>
  </si>
  <si>
    <t>LI MARK K AND MARIA K TRUSTEE</t>
  </si>
  <si>
    <t>1106 TOURNAMENT DR</t>
  </si>
  <si>
    <t>94041-1215</t>
  </si>
  <si>
    <t>BETANCOURT RAFAEL L ALAPONT AND HAO TERESA</t>
  </si>
  <si>
    <t>201 ADA AVE UNIT 3</t>
  </si>
  <si>
    <t>4942</t>
  </si>
  <si>
    <t>3</t>
  </si>
  <si>
    <t>94043-4942</t>
  </si>
  <si>
    <t>KIEFABER BRET F AND DARCY</t>
  </si>
  <si>
    <t>410 VIEW ST</t>
  </si>
  <si>
    <t>410</t>
  </si>
  <si>
    <t>KDH LP</t>
  </si>
  <si>
    <t>1098 W EL CAMINO REAL</t>
  </si>
  <si>
    <t>1098</t>
  </si>
  <si>
    <t>94040-2516</t>
  </si>
  <si>
    <t>CHAO YEONG LING AND JOANNE P TRUSTEE</t>
  </si>
  <si>
    <t>268 W CASTRO ST</t>
  </si>
  <si>
    <t>540</t>
  </si>
  <si>
    <t>94041-1340</t>
  </si>
  <si>
    <t>IWATA BRIAN R</t>
  </si>
  <si>
    <t>925 WRIGHT AVE</t>
  </si>
  <si>
    <t>4630</t>
  </si>
  <si>
    <t>925</t>
  </si>
  <si>
    <t>94043-4630</t>
  </si>
  <si>
    <t>CASH MICHAEL AND BRIDGET</t>
  </si>
  <si>
    <t>146 GRANADA DR</t>
  </si>
  <si>
    <t>4503</t>
  </si>
  <si>
    <t>146</t>
  </si>
  <si>
    <t>94043-4503</t>
  </si>
  <si>
    <t>ZWEIGLE JEANETTE D TRUSTEE</t>
  </si>
  <si>
    <t>206 ALMOND RIDGE CT</t>
  </si>
  <si>
    <t>211</t>
  </si>
  <si>
    <t>RUEHL SIGRID T TRUSTEE &amp; ET AL</t>
  </si>
  <si>
    <t>2391 GABRIEL AVE</t>
  </si>
  <si>
    <t>2391</t>
  </si>
  <si>
    <t>GALUSHA AGNES C TRUSTEE</t>
  </si>
  <si>
    <t>5489 HARVARD AVE</t>
  </si>
  <si>
    <t>95118</t>
  </si>
  <si>
    <t>3417</t>
  </si>
  <si>
    <t>684</t>
  </si>
  <si>
    <t>94041-1717</t>
  </si>
  <si>
    <t>BEDNARSKI ADAM AND KRASZEWSKA DOMINIKA K TR</t>
  </si>
  <si>
    <t>1125 WRIGHT AVE</t>
  </si>
  <si>
    <t>1125</t>
  </si>
  <si>
    <t>KISH CINTHIA</t>
  </si>
  <si>
    <t>178 CENTRAL AVE</t>
  </si>
  <si>
    <t>4804</t>
  </si>
  <si>
    <t>178</t>
  </si>
  <si>
    <t>94043-4804</t>
  </si>
  <si>
    <t>LIU JINGRONG AND ZOU HONGYANG</t>
  </si>
  <si>
    <t>14451 OAK PLACE</t>
  </si>
  <si>
    <t>2072</t>
  </si>
  <si>
    <t>94043-2816</t>
  </si>
  <si>
    <t>JIN LINGLING</t>
  </si>
  <si>
    <t>220 MONROE DR</t>
  </si>
  <si>
    <t>HOM PETER D TRUSTEE &amp; ET AL</t>
  </si>
  <si>
    <t>660 TOWLE WAY</t>
  </si>
  <si>
    <t>1872</t>
  </si>
  <si>
    <t>94041-1721</t>
  </si>
  <si>
    <t>BISHOP ALICE C TRUSTEE</t>
  </si>
  <si>
    <t>PO BOX 1541</t>
  </si>
  <si>
    <t>213</t>
  </si>
  <si>
    <t>IBARRA EVARISTO B AND MARIA W</t>
  </si>
  <si>
    <t>GU JIE AND DING LIPING</t>
  </si>
  <si>
    <t>774 COLORADO AVE</t>
  </si>
  <si>
    <t>2404</t>
  </si>
  <si>
    <t>94040-4705</t>
  </si>
  <si>
    <t>VEGA GUS M AND DELIA A TRUSTEE</t>
  </si>
  <si>
    <t>332 TYRELLA AVE</t>
  </si>
  <si>
    <t>332</t>
  </si>
  <si>
    <t>HERNANDEZ RAMON H TRUSTEE</t>
  </si>
  <si>
    <t>1943 SAN LUIS AVE</t>
  </si>
  <si>
    <t>2961</t>
  </si>
  <si>
    <t>1943</t>
  </si>
  <si>
    <t>BONDI ANTHONY J TRUSTEE</t>
  </si>
  <si>
    <t>165 N WHISMAN RD</t>
  </si>
  <si>
    <t>165</t>
  </si>
  <si>
    <t>DEANGELIS RON J AND SONYA A ET AL</t>
  </si>
  <si>
    <t>10331 MAGDALENA RD</t>
  </si>
  <si>
    <t>6416</t>
  </si>
  <si>
    <t>2373</t>
  </si>
  <si>
    <t>YUKAWA HATSUKO EDNA TRUSTEE</t>
  </si>
  <si>
    <t>1913 HACKETT AVE</t>
  </si>
  <si>
    <t>1913</t>
  </si>
  <si>
    <t>LIN GRANT ET AL</t>
  </si>
  <si>
    <t>437 TYRELLA AVE</t>
  </si>
  <si>
    <t>2126</t>
  </si>
  <si>
    <t>437</t>
  </si>
  <si>
    <t>NARAYANAN SHANKAR S AND SRIDHAR NAGABRINDA</t>
  </si>
  <si>
    <t>720 ALICE AVE</t>
  </si>
  <si>
    <t>720</t>
  </si>
  <si>
    <t>O'CONNELL GERALD P</t>
  </si>
  <si>
    <t>140 COMSTOCK RD</t>
  </si>
  <si>
    <t>4507</t>
  </si>
  <si>
    <t>398</t>
  </si>
  <si>
    <t>DEL NORTE DANA TRUSTEE</t>
  </si>
  <si>
    <t>PO BOX 1226</t>
  </si>
  <si>
    <t>1226</t>
  </si>
  <si>
    <t>226</t>
  </si>
  <si>
    <t>TONG SHA AND ZOU XUCHANG TRUSTEE</t>
  </si>
  <si>
    <t>300 MONROE DR</t>
  </si>
  <si>
    <t>KUDO DEAN AND NOREEN ET AL</t>
  </si>
  <si>
    <t>2007 SAINT EMILION WAY</t>
  </si>
  <si>
    <t>223</t>
  </si>
  <si>
    <t>LAI HERBERT AND FU SHIN I</t>
  </si>
  <si>
    <t>236 E MIDDLEFIELD RD</t>
  </si>
  <si>
    <t>3910</t>
  </si>
  <si>
    <t>236</t>
  </si>
  <si>
    <t>MILLER LUPE E AND DONALD L</t>
  </si>
  <si>
    <t>2071 MONTECITO AVE</t>
  </si>
  <si>
    <t>4315</t>
  </si>
  <si>
    <t>2071</t>
  </si>
  <si>
    <t>94043-4315</t>
  </si>
  <si>
    <t>WALTER HELEN TRUSTEE &amp; ET AL</t>
  </si>
  <si>
    <t>2581 PARK BLVD UNIT Y105</t>
  </si>
  <si>
    <t>1684</t>
  </si>
  <si>
    <t>ITURRALDE PHILIP C AND DEBORAH TRUSTEE</t>
  </si>
  <si>
    <t>1081 WRIGHT AVE</t>
  </si>
  <si>
    <t>4536</t>
  </si>
  <si>
    <t>1081</t>
  </si>
  <si>
    <t>CEN CALIF CONF ASSN SEVENTH DAY ADVENTISTS</t>
  </si>
  <si>
    <t>POST OFFICE BOX 770</t>
  </si>
  <si>
    <t>195</t>
  </si>
  <si>
    <t>94043-4221</t>
  </si>
  <si>
    <t>MORIMOTO JEFF AND KIHARA-MORIMOTO JUDY K</t>
  </si>
  <si>
    <t>700 ALICE AVE</t>
  </si>
  <si>
    <t>FENNER ANDRIA COTTRELL</t>
  </si>
  <si>
    <t>1105 WRIGHT AVE</t>
  </si>
  <si>
    <t>1105</t>
  </si>
  <si>
    <t>ZUCKERMAN DAVID J AND MILLER DEBORAH J TRUS</t>
  </si>
  <si>
    <t>810 FOUNTAIN PARK LN</t>
  </si>
  <si>
    <t>4679</t>
  </si>
  <si>
    <t>FOUNTAIN PARK</t>
  </si>
  <si>
    <t>LN</t>
  </si>
  <si>
    <t>94043-4679</t>
  </si>
  <si>
    <t>FRY ELIZABETH D ET AL</t>
  </si>
  <si>
    <t>1356 PARK DR</t>
  </si>
  <si>
    <t>1356</t>
  </si>
  <si>
    <t>OLIVARES PASCUAL ET AL</t>
  </si>
  <si>
    <t>1104 WRIGHT AVE</t>
  </si>
  <si>
    <t>1104</t>
  </si>
  <si>
    <t>LI XIAO MING AND CHEN WAN WEN TRUSTEE</t>
  </si>
  <si>
    <t>391 DEL MEDIO AVE</t>
  </si>
  <si>
    <t>391</t>
  </si>
  <si>
    <t>94040-1110</t>
  </si>
  <si>
    <t>ESCUELA RETAIL CENTER</t>
  </si>
  <si>
    <t>786 W DANA ST</t>
  </si>
  <si>
    <t>1304</t>
  </si>
  <si>
    <t>1873</t>
  </si>
  <si>
    <t>P(32)</t>
  </si>
  <si>
    <t>CHIA WEN-JUI RAY AND YU CHI-YUAN LAUREN TRU</t>
  </si>
  <si>
    <t>1434 KITIMAT PL</t>
  </si>
  <si>
    <t>4052</t>
  </si>
  <si>
    <t>177</t>
  </si>
  <si>
    <t>FAIRCHILD</t>
  </si>
  <si>
    <t>94043-2014</t>
  </si>
  <si>
    <t>CENTRAL CALIFORNIA CONF 7TH DAY ADVENTISTS</t>
  </si>
  <si>
    <t>P O BOX 770</t>
  </si>
  <si>
    <t>265</t>
  </si>
  <si>
    <t>MOORE PATRICK S AND TRISHA L</t>
  </si>
  <si>
    <t>1129 WRIGHT AVE</t>
  </si>
  <si>
    <t>1129</t>
  </si>
  <si>
    <t>TUMANYAN HOVHANNES</t>
  </si>
  <si>
    <t>282 MERCY ST</t>
  </si>
  <si>
    <t>2202</t>
  </si>
  <si>
    <t>JOHNSON JOSEPHINE M TRUSTEE</t>
  </si>
  <si>
    <t>173 N WHISMAN RD</t>
  </si>
  <si>
    <t>KEMPF DIETER AND PETRA</t>
  </si>
  <si>
    <t>952 JACKSON ST</t>
  </si>
  <si>
    <t>4613</t>
  </si>
  <si>
    <t>LE OANH HOANG AND NGUYEN BAO VAN TRUSTEE &amp;</t>
  </si>
  <si>
    <t>2203 WYANDOTTE ST</t>
  </si>
  <si>
    <t>2203</t>
  </si>
  <si>
    <t>NGUYEN TAN DUY AND TRAN NGUYET MINTHI TRUST</t>
  </si>
  <si>
    <t>483 CLARKWOOD CT</t>
  </si>
  <si>
    <t>2108</t>
  </si>
  <si>
    <t>94043-4723</t>
  </si>
  <si>
    <t>CHINBONG BENJAMIN AND ALLISON T TRUSTEE</t>
  </si>
  <si>
    <t>104 BEACH PARK BLVD</t>
  </si>
  <si>
    <t>2369</t>
  </si>
  <si>
    <t>RYAN PATRICK A AND M S TRUSTEE</t>
  </si>
  <si>
    <t>2185 WESTCHESTER DR</t>
  </si>
  <si>
    <t>95124</t>
  </si>
  <si>
    <t>6025</t>
  </si>
  <si>
    <t>1015</t>
  </si>
  <si>
    <t>OROZCO JOSE AND CARMEN TRUSTEE</t>
  </si>
  <si>
    <t>588 ESCUELA AVE</t>
  </si>
  <si>
    <t>586</t>
  </si>
  <si>
    <t>94040-2007</t>
  </si>
  <si>
    <t>SILVA MANUEL F AND MARIA B</t>
  </si>
  <si>
    <t>246 MONROE DR</t>
  </si>
  <si>
    <t>1016</t>
  </si>
  <si>
    <t>LINARDI ELLEN</t>
  </si>
  <si>
    <t>140 COTTONWOOD CT</t>
  </si>
  <si>
    <t>167</t>
  </si>
  <si>
    <t>MOLINARI CAROLYN B TRUSTEE &amp; ET AL</t>
  </si>
  <si>
    <t>746 INDEPENDENCE AVE</t>
  </si>
  <si>
    <t>2603</t>
  </si>
  <si>
    <t>732</t>
  </si>
  <si>
    <t>INDEPENDENCE</t>
  </si>
  <si>
    <t>94043-2603</t>
  </si>
  <si>
    <t>DOLAN PETER JOSEPH TRUSTEE &amp; ET AL</t>
  </si>
  <si>
    <t>590 MARIPOSA AVE</t>
  </si>
  <si>
    <t>CHIN WANDA TRUSTEE &amp; ET AL</t>
  </si>
  <si>
    <t>1080 DURHAM CT</t>
  </si>
  <si>
    <t>5003</t>
  </si>
  <si>
    <t>191</t>
  </si>
  <si>
    <t>CARR ERIC S TRUSTEE</t>
  </si>
  <si>
    <t>547 SOUTHEAST DR</t>
  </si>
  <si>
    <t>DAVIDSON  NC</t>
  </si>
  <si>
    <t>28036</t>
  </si>
  <si>
    <t>7004</t>
  </si>
  <si>
    <t>956</t>
  </si>
  <si>
    <t>SANCHEZ MA ANITA V</t>
  </si>
  <si>
    <t>544 N WHISMAN RD</t>
  </si>
  <si>
    <t>544</t>
  </si>
  <si>
    <t>LUO SONG AND HUANG XIN</t>
  </si>
  <si>
    <t>1795 WOODHAVEN PL</t>
  </si>
  <si>
    <t>1795</t>
  </si>
  <si>
    <t>WOODHAVEN</t>
  </si>
  <si>
    <t>PL</t>
  </si>
  <si>
    <t>WANG LI-JEN TRUSTEE</t>
  </si>
  <si>
    <t>425 N WHISMAN RD UNIT 600</t>
  </si>
  <si>
    <t>2399</t>
  </si>
  <si>
    <t>APREMBER LLC</t>
  </si>
  <si>
    <t>1405 REDWOOD DR</t>
  </si>
  <si>
    <t>7250</t>
  </si>
  <si>
    <t>208</t>
  </si>
  <si>
    <t>94040-1813</t>
  </si>
  <si>
    <t>MARTINEZ RUTH</t>
  </si>
  <si>
    <t>420 DEL MEDIO AVE</t>
  </si>
  <si>
    <t>YEE ROBERT TRUSTEE &amp; ET AL</t>
  </si>
  <si>
    <t>HOLLISTER DAVID L</t>
  </si>
  <si>
    <t>320 DEL MEDIO AVE</t>
  </si>
  <si>
    <t>1111</t>
  </si>
  <si>
    <t>94040-1111</t>
  </si>
  <si>
    <t>ROUZER PATRICIA A TRUSTEE &amp; ET AL</t>
  </si>
  <si>
    <t>2242 LOUIS RD</t>
  </si>
  <si>
    <t>621</t>
  </si>
  <si>
    <t>94043-4713</t>
  </si>
  <si>
    <t>MANG TAK MING ET AL</t>
  </si>
  <si>
    <t>1297 LITTLETON DR</t>
  </si>
  <si>
    <t>95131</t>
  </si>
  <si>
    <t>3610</t>
  </si>
  <si>
    <t>1791</t>
  </si>
  <si>
    <t>HU ANNING AND JIN NAIYUE</t>
  </si>
  <si>
    <t>1793 WOODHAVEN PL</t>
  </si>
  <si>
    <t>1793</t>
  </si>
  <si>
    <t>HUEBNER BERND</t>
  </si>
  <si>
    <t>1789 WOODHAVEN PL</t>
  </si>
  <si>
    <t>1789</t>
  </si>
  <si>
    <t>CARBINE JELANA L AND QUINONEZ THOMAS E</t>
  </si>
  <si>
    <t>412 TYRELLA AVE</t>
  </si>
  <si>
    <t>2127</t>
  </si>
  <si>
    <t>412</t>
  </si>
  <si>
    <t>94043-2127</t>
  </si>
  <si>
    <t>QUINN PATRICIA A TRUSTEE</t>
  </si>
  <si>
    <t>1393 PAULINE DR</t>
  </si>
  <si>
    <t>3525</t>
  </si>
  <si>
    <t>94043-3911</t>
  </si>
  <si>
    <t>TSUKAKOSHI LILY TRUSTEE &amp; ET AL</t>
  </si>
  <si>
    <t>348 TONYON AVE</t>
  </si>
  <si>
    <t>94043-3757</t>
  </si>
  <si>
    <t>CAPUTO BENEDETTO AND MARIA TRUSTEE</t>
  </si>
  <si>
    <t>1351 LOMA VISTA RD</t>
  </si>
  <si>
    <t>HOLLISTER  CA</t>
  </si>
  <si>
    <t>95023</t>
  </si>
  <si>
    <t>299</t>
  </si>
  <si>
    <t>94041-1162</t>
  </si>
  <si>
    <t>TRAN FREDERICK AND VO DONNA</t>
  </si>
  <si>
    <t>508 N WHISMAN RD</t>
  </si>
  <si>
    <t>510</t>
  </si>
  <si>
    <t>LARKIN ANNA M TRUSTEE</t>
  </si>
  <si>
    <t>570 MAPLE ST</t>
  </si>
  <si>
    <t>94402</t>
  </si>
  <si>
    <t>2017</t>
  </si>
  <si>
    <t>ROOS JOHN B AND WONG MONICA MONYING TRUSTEE</t>
  </si>
  <si>
    <t>JACKSON JOSEPH T AND BRADY LORRI L</t>
  </si>
  <si>
    <t>954 JACKSON ST</t>
  </si>
  <si>
    <t>954</t>
  </si>
  <si>
    <t>RAMIREZ ANGELITA TRUSTEE</t>
  </si>
  <si>
    <t>265 SANTA ROSA AVE</t>
  </si>
  <si>
    <t>WANG EUGENE YUCHIN AND CHUANG WANG ALISON S</t>
  </si>
  <si>
    <t>5574 GREENOAK DR</t>
  </si>
  <si>
    <t>95129</t>
  </si>
  <si>
    <t>3115</t>
  </si>
  <si>
    <t>485</t>
  </si>
  <si>
    <t>MILMAN VALERIA O TRUSTEE</t>
  </si>
  <si>
    <t>101 JORDAN PL</t>
  </si>
  <si>
    <t>LAFAYETTE  CA</t>
  </si>
  <si>
    <t>94549</t>
  </si>
  <si>
    <t>1955</t>
  </si>
  <si>
    <t>530</t>
  </si>
  <si>
    <t>TANG HAIBAO AND HAO ZHANGYING</t>
  </si>
  <si>
    <t>145 SANTA ROSA AVE</t>
  </si>
  <si>
    <t>145</t>
  </si>
  <si>
    <t>SANTO DANIEL TRUSTEE</t>
  </si>
  <si>
    <t>2905 KIPLING ST</t>
  </si>
  <si>
    <t>2187</t>
  </si>
  <si>
    <t>94043-2306</t>
  </si>
  <si>
    <t>WEE CONNIE SHUI-HA TRUSTEE &amp; ET AL</t>
  </si>
  <si>
    <t>2079 MONTECITO AVE</t>
  </si>
  <si>
    <t>2079</t>
  </si>
  <si>
    <t>BERNAL ARTHUR A AND LAURA M</t>
  </si>
  <si>
    <t>103 GLADYS AVE</t>
  </si>
  <si>
    <t>3903</t>
  </si>
  <si>
    <t>103</t>
  </si>
  <si>
    <t>94043-3903</t>
  </si>
  <si>
    <t>LISE MARSHALL J</t>
  </si>
  <si>
    <t>1696 CALIFORNIA ST</t>
  </si>
  <si>
    <t>1696</t>
  </si>
  <si>
    <t>RICHARDSON LOUIS A 3 AND KRISTINE A</t>
  </si>
  <si>
    <t>202 JASON WAY</t>
  </si>
  <si>
    <t>202</t>
  </si>
  <si>
    <t>LIU MARK TRUSTEE</t>
  </si>
  <si>
    <t>808 FOUNTAIN PARK LN</t>
  </si>
  <si>
    <t>808</t>
  </si>
  <si>
    <t>LAM PEIFUNG AND YAN KITMING</t>
  </si>
  <si>
    <t>450 DEL MEDIO AVE</t>
  </si>
  <si>
    <t>ZAJAC FRANCIS S AND ZAVALA JOSEFINA L TRUST</t>
  </si>
  <si>
    <t>234 JASON WAY</t>
  </si>
  <si>
    <t>234</t>
  </si>
  <si>
    <t>OCHOA FERNANDO T AND HERLINDA TRUSTEE</t>
  </si>
  <si>
    <t>2230 REINERT RD</t>
  </si>
  <si>
    <t>2230</t>
  </si>
  <si>
    <t>REINERT</t>
  </si>
  <si>
    <t>94043-2329</t>
  </si>
  <si>
    <t>DILLON SEAN AND YU MINJUNG</t>
  </si>
  <si>
    <t>740 HOPE ST</t>
  </si>
  <si>
    <t>2036</t>
  </si>
  <si>
    <t>740</t>
  </si>
  <si>
    <t>94041-2036</t>
  </si>
  <si>
    <t>MARTEL RAYMOND J AND JOHNSON BRAD M</t>
  </si>
  <si>
    <t>209 JASON WAY</t>
  </si>
  <si>
    <t>BUELL THOR E AND KAREN L</t>
  </si>
  <si>
    <t>613 MOORPARK WAY</t>
  </si>
  <si>
    <t>613</t>
  </si>
  <si>
    <t>MILOS FRANK S AND KAREN S ET AL</t>
  </si>
  <si>
    <t>710 ALICE AVE</t>
  </si>
  <si>
    <t>710</t>
  </si>
  <si>
    <t>SMITH MICHAEL L AND KAREN M</t>
  </si>
  <si>
    <t>609 MOORPARK WAY</t>
  </si>
  <si>
    <t>609</t>
  </si>
  <si>
    <t>BUSTAMANTE MIGUEL M AND BALLARD-BUSTAMANTE</t>
  </si>
  <si>
    <t>26117 TODD LN</t>
  </si>
  <si>
    <t>2675</t>
  </si>
  <si>
    <t>ORAVETZ COREY AND DANELLE TRUSTEE</t>
  </si>
  <si>
    <t>812 FOUNTAIN PARK LN</t>
  </si>
  <si>
    <t>812</t>
  </si>
  <si>
    <t>PARAVATI MARY S TRUSTEE</t>
  </si>
  <si>
    <t>716 SIERRA VISTA AVE</t>
  </si>
  <si>
    <t>2509</t>
  </si>
  <si>
    <t>716</t>
  </si>
  <si>
    <t>YOUNG QUINN AND PATRICIA M TRUSTEE</t>
  </si>
  <si>
    <t>1478 KEMPSTER ST</t>
  </si>
  <si>
    <t>LAKE ORION  MI</t>
  </si>
  <si>
    <t>48362</t>
  </si>
  <si>
    <t>148</t>
  </si>
  <si>
    <t>WALKER</t>
  </si>
  <si>
    <t>94043-3608</t>
  </si>
  <si>
    <t>HOPP LOIS TRUSTEE</t>
  </si>
  <si>
    <t>888 N RENGSTORFF AVE</t>
  </si>
  <si>
    <t>2438</t>
  </si>
  <si>
    <t>888</t>
  </si>
  <si>
    <t>94043-2438</t>
  </si>
  <si>
    <t>COCHRAN MICHAEL</t>
  </si>
  <si>
    <t>1365 PARK DR</t>
  </si>
  <si>
    <t>1365</t>
  </si>
  <si>
    <t>JAEGER CHRISTOPHER J AND JULIANA</t>
  </si>
  <si>
    <t>122 DELMA DR</t>
  </si>
  <si>
    <t>449</t>
  </si>
  <si>
    <t>BATARSEH INVESTMENTS LLC</t>
  </si>
  <si>
    <t>4596 BENNET VALLEY RD</t>
  </si>
  <si>
    <t>SANTA ROSA  CA</t>
  </si>
  <si>
    <t>95404</t>
  </si>
  <si>
    <t>612</t>
  </si>
  <si>
    <t>94043-2116</t>
  </si>
  <si>
    <t>NANIS DIANE U TRUSTEE</t>
  </si>
  <si>
    <t>540 MARIPOSA AVE</t>
  </si>
  <si>
    <t>JAEGER CHRISTOPHER J AND JULIANA TRUSTEE</t>
  </si>
  <si>
    <t>122 DALMA DR</t>
  </si>
  <si>
    <t>2324</t>
  </si>
  <si>
    <t>439</t>
  </si>
  <si>
    <t>MACCHIA LESLIE A TRUSTEE</t>
  </si>
  <si>
    <t>965 CALIFORNIA ST</t>
  </si>
  <si>
    <t>1925</t>
  </si>
  <si>
    <t>965</t>
  </si>
  <si>
    <t>94041-1925</t>
  </si>
  <si>
    <t>SHERWOOD HOLLY TRUSTEE</t>
  </si>
  <si>
    <t>953 CALIFORNIA ST</t>
  </si>
  <si>
    <t>953</t>
  </si>
  <si>
    <t>WENMEI PROPERTY LLC</t>
  </si>
  <si>
    <t>10524 METEOR PL</t>
  </si>
  <si>
    <t>1326</t>
  </si>
  <si>
    <t>94043-2015</t>
  </si>
  <si>
    <t>638</t>
  </si>
  <si>
    <t>SUNNY LANZ LLC</t>
  </si>
  <si>
    <t>P.O.BOX 1284</t>
  </si>
  <si>
    <t>207</t>
  </si>
  <si>
    <t>94043-4317</t>
  </si>
  <si>
    <t>1912</t>
  </si>
  <si>
    <t>94043-4320</t>
  </si>
  <si>
    <t>WANG HUEY LING ET AL</t>
  </si>
  <si>
    <t>20100 CHATEAU DR</t>
  </si>
  <si>
    <t>1549</t>
  </si>
  <si>
    <t>LOJEK ROBERT J AND WELSHOCK ELIZABETH A TRU</t>
  </si>
  <si>
    <t>152 MARTENS AVE</t>
  </si>
  <si>
    <t>3219</t>
  </si>
  <si>
    <t>152</t>
  </si>
  <si>
    <t>MARTENS</t>
  </si>
  <si>
    <t>94040-3219</t>
  </si>
  <si>
    <t>P(35)</t>
  </si>
  <si>
    <t>R-1</t>
  </si>
  <si>
    <t>ELLIOTT CHRISTOPHER S AND SUZETTE M TRUSTEE</t>
  </si>
  <si>
    <t>165 TOWN SQUARE DR</t>
  </si>
  <si>
    <t>TOWN SQUARE</t>
  </si>
  <si>
    <t>SCHOENDORF MEGAN MARIE ET AL</t>
  </si>
  <si>
    <t>68 GLADYS AVE</t>
  </si>
  <si>
    <t>68</t>
  </si>
  <si>
    <t>GIRI SANDEEP KUMAR AND SONIA RAYET TRUSTEE</t>
  </si>
  <si>
    <t>192 E MIDDLEFIELD RD</t>
  </si>
  <si>
    <t>3807</t>
  </si>
  <si>
    <t>94043-3807</t>
  </si>
  <si>
    <t>LOVERIDGE GRAHAM AND NORIKO</t>
  </si>
  <si>
    <t>163 TOWN SQUARE DR</t>
  </si>
  <si>
    <t>163</t>
  </si>
  <si>
    <t>R140</t>
  </si>
  <si>
    <t>MORRISON GEOFFREY AND GUTMAN ALICE</t>
  </si>
  <si>
    <t>140 PLUM CT</t>
  </si>
  <si>
    <t>140</t>
  </si>
  <si>
    <t>PLUM</t>
  </si>
  <si>
    <t>R315</t>
  </si>
  <si>
    <t>SWAROOP SUMEET AND DAS POOJA T</t>
  </si>
  <si>
    <t>610 TYRELLA AVE</t>
  </si>
  <si>
    <t>610</t>
  </si>
  <si>
    <t>SHIN MAUNG T TRUSTEE &amp; ET AL</t>
  </si>
  <si>
    <t>448 NICHOLAS DR</t>
  </si>
  <si>
    <t>448</t>
  </si>
  <si>
    <t>NICHOLAS</t>
  </si>
  <si>
    <t>CHYORNY ALEXANDER AND DUKHOVNY ELENA</t>
  </si>
  <si>
    <t>321 CHETWOOD DR</t>
  </si>
  <si>
    <t>321</t>
  </si>
  <si>
    <t>CHETWOOD</t>
  </si>
  <si>
    <t>KENNEDY PATRICK</t>
  </si>
  <si>
    <t>167 TOWN SQUARE DR</t>
  </si>
  <si>
    <t>SANDLER MARK M AND KHALILI MEY</t>
  </si>
  <si>
    <t>190 E MIDDLEFIELD RD</t>
  </si>
  <si>
    <t>190</t>
  </si>
  <si>
    <t>HOU YUNFENG</t>
  </si>
  <si>
    <t>18850 BARNHART AVE</t>
  </si>
  <si>
    <t>3602</t>
  </si>
  <si>
    <t>90</t>
  </si>
  <si>
    <t>ARAUJO ROBSON B AND JULIANA LOHN DA SILVA</t>
  </si>
  <si>
    <t>305 CHETWOOD DR</t>
  </si>
  <si>
    <t>TOWER INVESTMENT LLC</t>
  </si>
  <si>
    <t>785 CASTRO ST STE A</t>
  </si>
  <si>
    <t>296</t>
  </si>
  <si>
    <t>NOLAN LAURENCE M AND MARGARET PERRY</t>
  </si>
  <si>
    <t>242 MURLAGAN AVE</t>
  </si>
  <si>
    <t>2125</t>
  </si>
  <si>
    <t>MURLAGAN</t>
  </si>
  <si>
    <t>94043-2125</t>
  </si>
  <si>
    <t>OH JOON H AND KIM SU YOUN</t>
  </si>
  <si>
    <t>4332 MAJESTIC PRINCE WAY</t>
  </si>
  <si>
    <t>ROSEVILLE  CA</t>
  </si>
  <si>
    <t>95747</t>
  </si>
  <si>
    <t>9627</t>
  </si>
  <si>
    <t>184</t>
  </si>
  <si>
    <t>EMERSON</t>
  </si>
  <si>
    <t>NISHIOKA SHUICHIRO AND AN YITING</t>
  </si>
  <si>
    <t>110 PLUM CT</t>
  </si>
  <si>
    <t>YEUNG DAVIS AND CHEUNG CAROL</t>
  </si>
  <si>
    <t>181 JENKINS LN</t>
  </si>
  <si>
    <t>181</t>
  </si>
  <si>
    <t>JENKINS</t>
  </si>
  <si>
    <t>WANG JACK AND XU CHENXU</t>
  </si>
  <si>
    <t>102 GLEN ALPINE CT</t>
  </si>
  <si>
    <t>GLEN ALPINE</t>
  </si>
  <si>
    <t>DE ANDRADE BRUNO B AND DAIANI M</t>
  </si>
  <si>
    <t>59 DEVONSHIRE AVE</t>
  </si>
  <si>
    <t>MATHUR RAMAN AND CHEN JIA TRUSTEE</t>
  </si>
  <si>
    <t>186 EMERSON LN</t>
  </si>
  <si>
    <t>186</t>
  </si>
  <si>
    <t>CEHRELI ALI AND EBRU</t>
  </si>
  <si>
    <t>309 CHETWOOD DR</t>
  </si>
  <si>
    <t>309</t>
  </si>
  <si>
    <t>DAVIS KIPP AND DOROTHEA</t>
  </si>
  <si>
    <t>100 PLUM CT</t>
  </si>
  <si>
    <t>SRINIVASAN RAGHAVAN AND SRIVIDHYA TRUSTEE</t>
  </si>
  <si>
    <t>101 DENARDI LN</t>
  </si>
  <si>
    <t>DENARDI</t>
  </si>
  <si>
    <t>MORIMOTO RIZE</t>
  </si>
  <si>
    <t>102 MAGNOLIA LN</t>
  </si>
  <si>
    <t>MAGNOLIA</t>
  </si>
  <si>
    <t>SONTHALIA ALOK S AND UMA A TRUSTEE</t>
  </si>
  <si>
    <t>360 SHELBY DR</t>
  </si>
  <si>
    <t>SHELBY</t>
  </si>
  <si>
    <t>MEHROTRA AMIT AND BHALLA SONALI TRUSTEE</t>
  </si>
  <si>
    <t>106 SERENA CT</t>
  </si>
  <si>
    <t>106</t>
  </si>
  <si>
    <t>SERENA</t>
  </si>
  <si>
    <t>KRISHNAMURTHY RAM AND RAMACHANDRAN MANJU</t>
  </si>
  <si>
    <t>101 CHETWOOD DR</t>
  </si>
  <si>
    <t>GREEN DUJUAN E AND CHRISTINA TRUSTEE</t>
  </si>
  <si>
    <t>361 SHELBY DR</t>
  </si>
  <si>
    <t>LEE JIIN-YUAN AND KO FANG-RU TRUSTEE</t>
  </si>
  <si>
    <t>6013 W WALBROOK DR</t>
  </si>
  <si>
    <t>4766</t>
  </si>
  <si>
    <t>KIM SERGUEI AND OLGA</t>
  </si>
  <si>
    <t>620 TYRELLA AVE</t>
  </si>
  <si>
    <t>620</t>
  </si>
  <si>
    <t>KRIPLANI SANJEEV I AND DUNGAN ELIZABETH A</t>
  </si>
  <si>
    <t>437 WHISMAN PARK DR</t>
  </si>
  <si>
    <t>WHISMAN PARK</t>
  </si>
  <si>
    <t>KADAM SUDHIR AND TEJASWI</t>
  </si>
  <si>
    <t>24 GLADYS CT</t>
  </si>
  <si>
    <t>3769</t>
  </si>
  <si>
    <t>24</t>
  </si>
  <si>
    <t>94043-3769</t>
  </si>
  <si>
    <t>GARCIA ALEXANDER P AND JUDY LEE</t>
  </si>
  <si>
    <t>103 CHETWOOD DR</t>
  </si>
  <si>
    <t>WUELLNER TROND T AND LAUREN AMY SCHWARTZ</t>
  </si>
  <si>
    <t>109 DENARDI LN</t>
  </si>
  <si>
    <t>109</t>
  </si>
  <si>
    <t>WADDELL MATTHEW E AND SOPHIA C</t>
  </si>
  <si>
    <t>108 DENARDI LN</t>
  </si>
  <si>
    <t>108</t>
  </si>
  <si>
    <t>LIEUW MAROO KEUNJOON AND YU NAN TRUSTEE</t>
  </si>
  <si>
    <t>4126 DONALD DR</t>
  </si>
  <si>
    <t>1935</t>
  </si>
  <si>
    <t>CAPPELLETTI</t>
  </si>
  <si>
    <t>RAHA KAUSHIK AND NANDA ANANYA</t>
  </si>
  <si>
    <t>1931 MONTECITO AVE</t>
  </si>
  <si>
    <t>1931</t>
  </si>
  <si>
    <t>LEGEND COLONY LLC</t>
  </si>
  <si>
    <t>12930 SARATOGA AVE STE D5</t>
  </si>
  <si>
    <t>1975</t>
  </si>
  <si>
    <t>LIU ANTHONY K ET AL</t>
  </si>
  <si>
    <t>325 SERRA SAN BRUNO</t>
  </si>
  <si>
    <t>SERRA SAN BRUNO</t>
  </si>
  <si>
    <t>12930 SARATOGA AVE UNIT D5</t>
  </si>
  <si>
    <t>1979</t>
  </si>
  <si>
    <t>FONTES PAUL L AND GABRIELA V TRUSTEE</t>
  </si>
  <si>
    <t>1945 CAPPELLETTI CT</t>
  </si>
  <si>
    <t>4966 EL CAMINO REAL STE112</t>
  </si>
  <si>
    <t>94043-1706</t>
  </si>
  <si>
    <t>MAKANAWALA TEJESH C AND PRERNA</t>
  </si>
  <si>
    <t>1951 PLYMOUTH ST</t>
  </si>
  <si>
    <t>1730</t>
  </si>
  <si>
    <t>1951</t>
  </si>
  <si>
    <t>94043-1730</t>
  </si>
  <si>
    <t>COLONY SIERRA HOMES LLC</t>
  </si>
  <si>
    <t>11716 WINDING WAY</t>
  </si>
  <si>
    <t>6330</t>
  </si>
  <si>
    <t>B</t>
  </si>
  <si>
    <t>94043-1729</t>
  </si>
  <si>
    <t>SZE HOBART R AND LU XIAOQI TRUSTEE</t>
  </si>
  <si>
    <t>1978 COLONY ST</t>
  </si>
  <si>
    <t>1727</t>
  </si>
  <si>
    <t>94043-1727</t>
  </si>
  <si>
    <t>BODEN ANDREW TRUSTEE &amp; ET AL</t>
  </si>
  <si>
    <t>878 SIERRA VISTA AVE</t>
  </si>
  <si>
    <t>878</t>
  </si>
  <si>
    <t>GUO YIHONG AND WANG HONGYI TRUSTEE</t>
  </si>
  <si>
    <t>20916 FARGO DR</t>
  </si>
  <si>
    <t>1806</t>
  </si>
  <si>
    <t>CHANG ARVIN AND MELISSA TRUSTEE</t>
  </si>
  <si>
    <t>1936 CAPPELLETTI CT</t>
  </si>
  <si>
    <t>WANG DAVID AND TUNG WEI CHEN WANG</t>
  </si>
  <si>
    <t>1939 MONTECITO AVE</t>
  </si>
  <si>
    <t>1939</t>
  </si>
  <si>
    <t>MARTINEZ JORGE AND CARMEN TRUSTEE</t>
  </si>
  <si>
    <t>1983 COLONY ST</t>
  </si>
  <si>
    <t>1983</t>
  </si>
  <si>
    <t>CHUANG MENDEL AND LANGTON DEREK</t>
  </si>
  <si>
    <t>2259 WYANDOTTE ST</t>
  </si>
  <si>
    <t>2259</t>
  </si>
  <si>
    <t>CHEN JAMES Q C AND WANG JENNIFER J</t>
  </si>
  <si>
    <t>837 REINERT RD</t>
  </si>
  <si>
    <t>2304</t>
  </si>
  <si>
    <t>837</t>
  </si>
  <si>
    <t>94043-2304</t>
  </si>
  <si>
    <t>RUFEISEN EDUARDO A AND CRISTINA B TRUSTEE</t>
  </si>
  <si>
    <t>1937 CAPPELLETTI CT</t>
  </si>
  <si>
    <t>1937</t>
  </si>
  <si>
    <t>LUM MICHAEL W AND LEE A TRUSTEE</t>
  </si>
  <si>
    <t>1938 CAPPELLETTI CT</t>
  </si>
  <si>
    <t>1938</t>
  </si>
  <si>
    <t>KABEL-ECKES SABINE AND KABEL ANDREAS C</t>
  </si>
  <si>
    <t>888 SIERRA VISTA AVE</t>
  </si>
  <si>
    <t>BUYUKKOKTEN ORKUT TRUSTEE</t>
  </si>
  <si>
    <t>2 MINT PLZ STE 1004</t>
  </si>
  <si>
    <t>94103</t>
  </si>
  <si>
    <t>1875</t>
  </si>
  <si>
    <t>1941</t>
  </si>
  <si>
    <t>JAVA AKSHAY AND RIJHWANI PINKY TRUSTEE</t>
  </si>
  <si>
    <t>1934 CAPPELLETTI CT</t>
  </si>
  <si>
    <t>ORTIZ GUILLERMO TRUSTEE &amp; ET AL</t>
  </si>
  <si>
    <t>1972 COLONY ST</t>
  </si>
  <si>
    <t>1972</t>
  </si>
  <si>
    <t>WANG RUTH A AND CHRISTIAENS CODY D</t>
  </si>
  <si>
    <t>317 SERRA SAN BRUNO</t>
  </si>
  <si>
    <t>317</t>
  </si>
  <si>
    <t>BABU AMISH R AND LI LIZABETH</t>
  </si>
  <si>
    <t>980 COVINGTON RD</t>
  </si>
  <si>
    <t>5055</t>
  </si>
  <si>
    <t>1932</t>
  </si>
  <si>
    <t>YIP KAM YIU DOMINIC AND YIP-LIN MING CHUN</t>
  </si>
  <si>
    <t>1943 MONTECITO AVE</t>
  </si>
  <si>
    <t>LOU QIONGYU ET AL</t>
  </si>
  <si>
    <t>1942 CAPPELLETTI CT</t>
  </si>
  <si>
    <t>1942</t>
  </si>
  <si>
    <t>ROGERS WILLIAM V AND LISA H TRUSTEE</t>
  </si>
  <si>
    <t>1930 CAPPELLETTI CT</t>
  </si>
  <si>
    <t>WU KENDALL</t>
  </si>
  <si>
    <t>1095 WRIGHT AVE</t>
  </si>
  <si>
    <t>1095</t>
  </si>
  <si>
    <t>ASGHARBEYGI NIMA</t>
  </si>
  <si>
    <t>323 SERRA SAN BRUNO</t>
  </si>
  <si>
    <t>323</t>
  </si>
  <si>
    <t>THALER MEGAN AND BALKITE JAMES</t>
  </si>
  <si>
    <t>868 SIERRA VISTA AVE</t>
  </si>
  <si>
    <t>868</t>
  </si>
  <si>
    <t>SEVEN-O-FIVE CONSTRUCTION INC</t>
  </si>
  <si>
    <t>856 SIERRA VISTA AVE</t>
  </si>
  <si>
    <t>2310 ROCK AVE UNIT 37B</t>
  </si>
  <si>
    <t>858</t>
  </si>
  <si>
    <t>862</t>
  </si>
  <si>
    <t>860 SIERRA VISTA AVE</t>
  </si>
  <si>
    <t>860</t>
  </si>
  <si>
    <t>YANG MING AND YIN QIONG TRUSTEE</t>
  </si>
  <si>
    <t>1939 CAPPELLETTI CT</t>
  </si>
  <si>
    <t>WANG HERBERT C AND ZHU LENA N</t>
  </si>
  <si>
    <t>372 WYOMING AVE</t>
  </si>
  <si>
    <t>MILLBURN  NJ</t>
  </si>
  <si>
    <t>07041</t>
  </si>
  <si>
    <t>2119</t>
  </si>
  <si>
    <t>1933</t>
  </si>
  <si>
    <t>LUO YONGXIN AND FEI LINDA WENYAO TRUSTEE</t>
  </si>
  <si>
    <t>1935 MONTECITO AVE</t>
  </si>
  <si>
    <t>JIVSOV ANDREY</t>
  </si>
  <si>
    <t>1937 MONTECITO AVE</t>
  </si>
  <si>
    <t>TAN GLORIA M AND KAMPRATH MICHAEL F TRUSTEE</t>
  </si>
  <si>
    <t>1945 MONTECITO AVE</t>
  </si>
  <si>
    <t>HO SZE K TRUSTEE &amp; ET AL</t>
  </si>
  <si>
    <t>STE 250</t>
  </si>
  <si>
    <t>2345</t>
  </si>
  <si>
    <t>HO GAVIN AND LUI KUO YUE GLORIA</t>
  </si>
  <si>
    <t>800 W EL CAMINO REAL UNIT 180</t>
  </si>
  <si>
    <t>94043-2660</t>
  </si>
  <si>
    <t>ZENG ZHIYONG AND YUAN YUAN</t>
  </si>
  <si>
    <t>711 INDEPENDENCE AVE</t>
  </si>
  <si>
    <t>2660</t>
  </si>
  <si>
    <t>LUO CHANG AND XIAOHUI TRUSTEE</t>
  </si>
  <si>
    <t>719 INDEPENDENCE AVE</t>
  </si>
  <si>
    <t>719</t>
  </si>
  <si>
    <t>ECKBURG PAUL BRIAN AND CHARY AARTHI TRUSTEE</t>
  </si>
  <si>
    <t>1785 WOODHAVEN PL</t>
  </si>
  <si>
    <t>1785</t>
  </si>
  <si>
    <t>NUDD VANESSA R TRUSTEE</t>
  </si>
  <si>
    <t>1250 W DANA ST</t>
  </si>
  <si>
    <t>1250</t>
  </si>
  <si>
    <t>SOLAND MICHAEL P TRUSTEE</t>
  </si>
  <si>
    <t>276 BUSH ST</t>
  </si>
  <si>
    <t>AKELEY KURT TRUSTEE &amp; ET AL</t>
  </si>
  <si>
    <t>1210 W DANA ST</t>
  </si>
  <si>
    <t>1210</t>
  </si>
  <si>
    <t>94041-1209</t>
  </si>
  <si>
    <t>YI XIAOQUAN AND LI XIANG TRUSTEE</t>
  </si>
  <si>
    <t>1787 LATHAM ST</t>
  </si>
  <si>
    <t>1787</t>
  </si>
  <si>
    <t>EISENBUD DANIEL TRUSTEE &amp; ET AL</t>
  </si>
  <si>
    <t>265 MARIPOSA AVE</t>
  </si>
  <si>
    <t>JAVIER MARC D AND BERNADETTE SAN D TRUSTEE</t>
  </si>
  <si>
    <t>240 OAK ST</t>
  </si>
  <si>
    <t>1244</t>
  </si>
  <si>
    <t>240</t>
  </si>
  <si>
    <t>94041-1244</t>
  </si>
  <si>
    <t>JOSEPH JENISH AND MAO LULU</t>
  </si>
  <si>
    <t>203 MOUNTAIN VIEW AVE</t>
  </si>
  <si>
    <t>SINGH GURTEJ AND KAROBONIK TERI J</t>
  </si>
  <si>
    <t>1777 LATHAM ST</t>
  </si>
  <si>
    <t>1718</t>
  </si>
  <si>
    <t>1777</t>
  </si>
  <si>
    <t>94041-1718</t>
  </si>
  <si>
    <t>YANG CHIEH- HAO AND HUANG MING-LI</t>
  </si>
  <si>
    <t>290 CHIQUITA AVE</t>
  </si>
  <si>
    <t>290</t>
  </si>
  <si>
    <t>WANG LI-JEN TRUSTEE &amp; ET AL</t>
  </si>
  <si>
    <t>343</t>
  </si>
  <si>
    <t>CHUDZIK MICHAEL AND LAUREN TRUSTEE</t>
  </si>
  <si>
    <t>1560 LAYLA CT</t>
  </si>
  <si>
    <t>1560</t>
  </si>
  <si>
    <t>LAYLA</t>
  </si>
  <si>
    <t>94041-1109</t>
  </si>
  <si>
    <t>LEE SAMUEL H TRUSTEE &amp; ET AL</t>
  </si>
  <si>
    <t>485 MARIPOSA AVE</t>
  </si>
  <si>
    <t>94041-1703</t>
  </si>
  <si>
    <t>RAKOWSKI BRIAN D TRUSTEE &amp; ET AL</t>
  </si>
  <si>
    <t>485 ARLINGTON WAY</t>
  </si>
  <si>
    <t>2320</t>
  </si>
  <si>
    <t>1630</t>
  </si>
  <si>
    <t>SARA</t>
  </si>
  <si>
    <t>94041-1110</t>
  </si>
  <si>
    <t>LU YUNYONG AND LI XIAODAN TRUSTEE</t>
  </si>
  <si>
    <t>19275 SAN MARCOS RD</t>
  </si>
  <si>
    <t>5677</t>
  </si>
  <si>
    <t>1781</t>
  </si>
  <si>
    <t>FU CASTOR AND CORNES THIDA TRUSTEE</t>
  </si>
  <si>
    <t>253 HEARTWOOD LN</t>
  </si>
  <si>
    <t>HEARTWOOD</t>
  </si>
  <si>
    <t>94041-1111</t>
  </si>
  <si>
    <t>WALTER JOSEPH F TRUSTEE</t>
  </si>
  <si>
    <t>671 CHIQUITA AVE</t>
  </si>
  <si>
    <t>671</t>
  </si>
  <si>
    <t>ROSSIN VICTOR AND TATIANA TRUSTEE</t>
  </si>
  <si>
    <t>274 S SHORELINE BLVD</t>
  </si>
  <si>
    <t>274</t>
  </si>
  <si>
    <t>SEVILE RUDY D AND YANOVSKY BIANA</t>
  </si>
  <si>
    <t>114 OAK HAVEN PL</t>
  </si>
  <si>
    <t>114</t>
  </si>
  <si>
    <t>OAK HAVEN</t>
  </si>
  <si>
    <t>SAMAHA ALAIN AND BARBARA</t>
  </si>
  <si>
    <t>287 CHIQUITA AVE</t>
  </si>
  <si>
    <t>287</t>
  </si>
  <si>
    <t>TRAN-LE MINH</t>
  </si>
  <si>
    <t>1585 LAYLA CT</t>
  </si>
  <si>
    <t>1585</t>
  </si>
  <si>
    <t>TSIMELZON MARK AND ANNA</t>
  </si>
  <si>
    <t>1570 LAYLA CT</t>
  </si>
  <si>
    <t>1570</t>
  </si>
  <si>
    <t>GANESAN GANGESH AND KSHIRSAGAR SMITA</t>
  </si>
  <si>
    <t>108 OAK HAVEN PL</t>
  </si>
  <si>
    <t>FONG MICHAEL</t>
  </si>
  <si>
    <t>1265 THURSTON AVE</t>
  </si>
  <si>
    <t>6865</t>
  </si>
  <si>
    <t>104</t>
  </si>
  <si>
    <t>LIN YU-CHANG</t>
  </si>
  <si>
    <t>111 OAK HAVEN PL</t>
  </si>
  <si>
    <t>111</t>
  </si>
  <si>
    <t>HSU YOU-JU AND WANG YUN-MEI TRUSTEE</t>
  </si>
  <si>
    <t>1783 WOODHAVEN PL</t>
  </si>
  <si>
    <t>1783</t>
  </si>
  <si>
    <t>CHEN CELIA PI-YIN TRUSTEE</t>
  </si>
  <si>
    <t>722 PETTIS AVE</t>
  </si>
  <si>
    <t>722</t>
  </si>
  <si>
    <t>HO YIU YU AND LI YUAN</t>
  </si>
  <si>
    <t>716 PETTIS AVE</t>
  </si>
  <si>
    <t>HOERNER JASON AND SUMIKO TRUSTEE</t>
  </si>
  <si>
    <t>718 PETTIS AVE</t>
  </si>
  <si>
    <t>718</t>
  </si>
  <si>
    <t>CARLSON MICHAEL D</t>
  </si>
  <si>
    <t>1590 LAYLA CT</t>
  </si>
  <si>
    <t>1590</t>
  </si>
  <si>
    <t>MRUZIK MICHAEL R</t>
  </si>
  <si>
    <t>112 OAK HAVEN PL</t>
  </si>
  <si>
    <t>TSANG LOI AND ANNA V</t>
  </si>
  <si>
    <t>720 PETTIS AVE</t>
  </si>
  <si>
    <t>SUN JENNIFER Y</t>
  </si>
  <si>
    <t>41845 MISSION CIELO CT</t>
  </si>
  <si>
    <t>94539</t>
  </si>
  <si>
    <t>3913</t>
  </si>
  <si>
    <t>WONG DEREK AND ALISON TRUSTEE</t>
  </si>
  <si>
    <t>695 MARIPOSA AVE</t>
  </si>
  <si>
    <t>695</t>
  </si>
  <si>
    <t>94041-1811</t>
  </si>
  <si>
    <t>BITCHENOV DAVID ET AL</t>
  </si>
  <si>
    <t>263 MARIPOSA AVE</t>
  </si>
  <si>
    <t>263</t>
  </si>
  <si>
    <t>RODONI ROBINETTE MARIA</t>
  </si>
  <si>
    <t>1623 NEW BRUNSWICK AVE</t>
  </si>
  <si>
    <t>4261</t>
  </si>
  <si>
    <t>911</t>
  </si>
  <si>
    <t>FREYVERT GALINA AND SIMON</t>
  </si>
  <si>
    <t>1352 PARK DR</t>
  </si>
  <si>
    <t>2416</t>
  </si>
  <si>
    <t>1352</t>
  </si>
  <si>
    <t>94040-2416</t>
  </si>
  <si>
    <t>XU YANSUN AND TAO XIAOWEN TRUSTEE</t>
  </si>
  <si>
    <t>545 BONITA CT</t>
  </si>
  <si>
    <t>545</t>
  </si>
  <si>
    <t>EMERY PAUL R AND SYLVIA S TRUSTEE</t>
  </si>
  <si>
    <t>1175 BONITA AVE</t>
  </si>
  <si>
    <t>1175</t>
  </si>
  <si>
    <t>ESCOBER GEORGE T AND SEVERA B</t>
  </si>
  <si>
    <t>564 HANS AVE</t>
  </si>
  <si>
    <t>3102</t>
  </si>
  <si>
    <t>RATH TONI M AND MONTEZ RATH MARIA E</t>
  </si>
  <si>
    <t>1070 BORANDA AVE</t>
  </si>
  <si>
    <t>SALINAS ROSHANI P TRUSTEE</t>
  </si>
  <si>
    <t>5238 BROPHY DR</t>
  </si>
  <si>
    <t>94536</t>
  </si>
  <si>
    <t>1344</t>
  </si>
  <si>
    <t>PAREKH RONAK TRUSTEE</t>
  </si>
  <si>
    <t>151 BRIDGTON CT</t>
  </si>
  <si>
    <t>2276</t>
  </si>
  <si>
    <t>1346</t>
  </si>
  <si>
    <t>PAREKH RAJESH TRUSTEE &amp; ET AL</t>
  </si>
  <si>
    <t>1342</t>
  </si>
  <si>
    <t>SIVASUBRAMARIAN SIVAKUMAR AND SRINIVASAN UM</t>
  </si>
  <si>
    <t>555 BONITA CT</t>
  </si>
  <si>
    <t>GOLLAMUDI KRISHNA AND PUNAM TRUSTEE</t>
  </si>
  <si>
    <t>1135 BORANDA AVE</t>
  </si>
  <si>
    <t>3144</t>
  </si>
  <si>
    <t>94040-3144</t>
  </si>
  <si>
    <t>WONG THEODORE M AND ADDIE T TRUSTEE</t>
  </si>
  <si>
    <t>1092 BONITA AVE</t>
  </si>
  <si>
    <t>1092</t>
  </si>
  <si>
    <t>BERSON ERIC TRUSTEE &amp; ET AL</t>
  </si>
  <si>
    <t>26454 TAAFFE LN</t>
  </si>
  <si>
    <t>ZHANG LEI AND HUANG XIAOLIN</t>
  </si>
  <si>
    <t>1137 BORANDA AVE</t>
  </si>
  <si>
    <t>NG YU-SHEN AND JIANG LIN</t>
  </si>
  <si>
    <t>575 BORANDA CT</t>
  </si>
  <si>
    <t>575</t>
  </si>
  <si>
    <t>MADLAMBAYAN ODIN M AND MARIA B TRUSTEE</t>
  </si>
  <si>
    <t>560 BORANDA CT</t>
  </si>
  <si>
    <t>560</t>
  </si>
  <si>
    <t>CHENG DAN</t>
  </si>
  <si>
    <t>911 BORANDA AVE</t>
  </si>
  <si>
    <t>NOGAMI HIROSHI H AND HIROKO</t>
  </si>
  <si>
    <t>913 BORANDA AVE</t>
  </si>
  <si>
    <t>913</t>
  </si>
  <si>
    <t>SCHAUFLER GERNOT AND ANGELA</t>
  </si>
  <si>
    <t>580 ALEYNNA PL</t>
  </si>
  <si>
    <t>ALEYNNA</t>
  </si>
  <si>
    <t>WONG HENRY Y H TRUSTEE</t>
  </si>
  <si>
    <t>545 ALEYNNA PL</t>
  </si>
  <si>
    <t>CHANG ALAN AND STEPHANIE CP WONG</t>
  </si>
  <si>
    <t>555 ALEYNNA PL</t>
  </si>
  <si>
    <t>WONG JONATHAN AND LIU JENNIFER YING T</t>
  </si>
  <si>
    <t>PO BOX 391656</t>
  </si>
  <si>
    <t>JIN XIANGDONG AND FU AIHUA</t>
  </si>
  <si>
    <t>942 RICH PL</t>
  </si>
  <si>
    <t>942</t>
  </si>
  <si>
    <t>RICH</t>
  </si>
  <si>
    <t>KAMEN SCOTT</t>
  </si>
  <si>
    <t>4647 RIVER VIEW DR</t>
  </si>
  <si>
    <t>PLACERVILLE  CA</t>
  </si>
  <si>
    <t>95667</t>
  </si>
  <si>
    <t>3406</t>
  </si>
  <si>
    <t>936</t>
  </si>
  <si>
    <t>BRATT ELIZABETH O AND HARRY</t>
  </si>
  <si>
    <t>934 RICH PL</t>
  </si>
  <si>
    <t>934</t>
  </si>
  <si>
    <t>XU DANIEL AND LIU JINGWEN</t>
  </si>
  <si>
    <t>930 RICH PL</t>
  </si>
  <si>
    <t>ASIDO ROMEO G</t>
  </si>
  <si>
    <t>1348 PARK DR</t>
  </si>
  <si>
    <t>1348</t>
  </si>
  <si>
    <t>PANNIKKAT ANILKUMAR RAMAN AND NANCY K TRUST</t>
  </si>
  <si>
    <t>922 RICH PL</t>
  </si>
  <si>
    <t>922</t>
  </si>
  <si>
    <t>LIU KEYI AND ZHOU XIULAN TRUSTEE</t>
  </si>
  <si>
    <t>920 RICH AVE</t>
  </si>
  <si>
    <t>2408</t>
  </si>
  <si>
    <t>920</t>
  </si>
  <si>
    <t>YOUNG ROBERT C AND HARUKO S TRUSTEE</t>
  </si>
  <si>
    <t>1167 GREENWOOD AVE</t>
  </si>
  <si>
    <t>3411</t>
  </si>
  <si>
    <t>932</t>
  </si>
  <si>
    <t>KASK KALEV</t>
  </si>
  <si>
    <t>938 RICH PL</t>
  </si>
  <si>
    <t>938</t>
  </si>
  <si>
    <t>NARAYANAN VIJAY KRISHNA AND VIJAY SHARMILA</t>
  </si>
  <si>
    <t>22333 BAHL ST</t>
  </si>
  <si>
    <t>940</t>
  </si>
  <si>
    <t>DENSMORE PATRICK S AND JANICE B</t>
  </si>
  <si>
    <t>1105 PHYLLIS AVE</t>
  </si>
  <si>
    <t>SHIUE SHYI-TANG AND WU AGNES Y TRUSTEE</t>
  </si>
  <si>
    <t>11108 ZENAIDA WY</t>
  </si>
  <si>
    <t>93311</t>
  </si>
  <si>
    <t>294</t>
  </si>
  <si>
    <t>94040-1068</t>
  </si>
  <si>
    <t>ROPAEVA ELENA</t>
  </si>
  <si>
    <t>284 MONROE DR</t>
  </si>
  <si>
    <t>284</t>
  </si>
  <si>
    <t>REDICAN LAWRENCE AND TANG LYNETTE YIN HUI</t>
  </si>
  <si>
    <t>292 MONROE DR</t>
  </si>
  <si>
    <t>292</t>
  </si>
  <si>
    <t>DIAO YUANYING ET AL</t>
  </si>
  <si>
    <t>290 MONROE DR</t>
  </si>
  <si>
    <t>LANE KSHIPRA B AND RICHARD L II</t>
  </si>
  <si>
    <t>286 MONROE DR</t>
  </si>
  <si>
    <t>SZITA GABOR AND BALINT ILDIKO M TRUSTEE</t>
  </si>
  <si>
    <t>288 MONROE DR</t>
  </si>
  <si>
    <t>288</t>
  </si>
  <si>
    <t>KIM YONG SUCK BRIAN AND CHAN GRACE KAYEE TR</t>
  </si>
  <si>
    <t>2390 GABRIEL AVE</t>
  </si>
  <si>
    <t>2390</t>
  </si>
  <si>
    <t>EASEMENT</t>
  </si>
  <si>
    <t>TRANSPORTATION. COMMUNICATIONS AND UTILITIES</t>
  </si>
  <si>
    <t>42</t>
  </si>
  <si>
    <t>STREETS--Local</t>
  </si>
  <si>
    <t>MULTI FAMILY 10 UNITS LESS</t>
  </si>
  <si>
    <t>EDHOLM KAJ M AND SUNG MIGHAN TRUSTEE</t>
  </si>
  <si>
    <t>P. O. BOX 390549</t>
  </si>
  <si>
    <t>03</t>
  </si>
  <si>
    <t>THREE AND FOUR FAMILY</t>
  </si>
  <si>
    <t>TALAJIA JAYANT K AND OM</t>
  </si>
  <si>
    <t>22323 BAHI ST</t>
  </si>
  <si>
    <t>344</t>
  </si>
  <si>
    <t>CAMILLE</t>
  </si>
  <si>
    <t>94040-2621</t>
  </si>
  <si>
    <t>SAM HARVEY AND CONCORDIA B TRUSTEE</t>
  </si>
  <si>
    <t>1428 SAN LUIS AVE</t>
  </si>
  <si>
    <t>1834</t>
  </si>
  <si>
    <t>HIGDON</t>
  </si>
  <si>
    <t>94041-1021</t>
  </si>
  <si>
    <t>LUCKNER CARL E TRUSTEE &amp; ET AL</t>
  </si>
  <si>
    <t>16 OTIS WAY</t>
  </si>
  <si>
    <t>3119</t>
  </si>
  <si>
    <t>33</t>
  </si>
  <si>
    <t>94041-2382</t>
  </si>
  <si>
    <t>SANCHEZ CARMEN G ET AL</t>
  </si>
  <si>
    <t>PO BOX 390891</t>
  </si>
  <si>
    <t>94043-4404</t>
  </si>
  <si>
    <t>RYAN JAMES SOUTH LLC</t>
  </si>
  <si>
    <t>2569 MARSHALL DR</t>
  </si>
  <si>
    <t>3616</t>
  </si>
  <si>
    <t>481</t>
  </si>
  <si>
    <t>THOMPSON</t>
  </si>
  <si>
    <t>94043-2703</t>
  </si>
  <si>
    <t>SANGANI AMIT N TRUSTEE &amp; ET AL</t>
  </si>
  <si>
    <t>211 MOUNTAIN VIEW AVE</t>
  </si>
  <si>
    <t>726</t>
  </si>
  <si>
    <t>94041-1814</t>
  </si>
  <si>
    <t>DUNSON MARVIN III ET AL</t>
  </si>
  <si>
    <t>2720 YOSEMITE DR</t>
  </si>
  <si>
    <t>2078</t>
  </si>
  <si>
    <t>94043-4340</t>
  </si>
  <si>
    <t>MCCONNELL JAMES M AND RAMELLI DIANE W TRUST</t>
  </si>
  <si>
    <t>1139 PARMA WAY</t>
  </si>
  <si>
    <t>4860</t>
  </si>
  <si>
    <t>CHEN JIE AND QING QUI TRUSTEE</t>
  </si>
  <si>
    <t>14778 VICKERY AVE</t>
  </si>
  <si>
    <t>6037</t>
  </si>
  <si>
    <t>632</t>
  </si>
  <si>
    <t>4</t>
  </si>
  <si>
    <t>TOM JOHN GING SING TRUSTEE</t>
  </si>
  <si>
    <t>13120 LOS ALISOS ST</t>
  </si>
  <si>
    <t>LA MIRADA  CA</t>
  </si>
  <si>
    <t>90638</t>
  </si>
  <si>
    <t>502</t>
  </si>
  <si>
    <t>94043-2118</t>
  </si>
  <si>
    <t>PATEL NILKANTH T AND JYOTSNA N TRUSTEE</t>
  </si>
  <si>
    <t>1195 BURNHAM DR</t>
  </si>
  <si>
    <t>2710</t>
  </si>
  <si>
    <t>197</t>
  </si>
  <si>
    <t>94043-4403</t>
  </si>
  <si>
    <t>94043-2509</t>
  </si>
  <si>
    <t>SACHANIA VIKASH AND REKHA TRUSTEE</t>
  </si>
  <si>
    <t>417 POPPY PL</t>
  </si>
  <si>
    <t>4516</t>
  </si>
  <si>
    <t>1385</t>
  </si>
  <si>
    <t>SAN DOMAR</t>
  </si>
  <si>
    <t>94043-3124</t>
  </si>
  <si>
    <t>LIBLIT ASSOCIATES LLC ET AL</t>
  </si>
  <si>
    <t>1065 E HILLSDALE BLVD STE 317</t>
  </si>
  <si>
    <t>2310</t>
  </si>
  <si>
    <t>94040-1446</t>
  </si>
  <si>
    <t>REYES MADELINE C TRUSTEE</t>
  </si>
  <si>
    <t>801 SAN  PETRONIO</t>
  </si>
  <si>
    <t>CHAN REGINA Y TRUSTEE &amp; ET AL</t>
  </si>
  <si>
    <t>114 OTTER COVE TER</t>
  </si>
  <si>
    <t>94134</t>
  </si>
  <si>
    <t>352</t>
  </si>
  <si>
    <t>JENKINS LISA D ET AL</t>
  </si>
  <si>
    <t>1111 HIMMEL AVE</t>
  </si>
  <si>
    <t>94061</t>
  </si>
  <si>
    <t>3539</t>
  </si>
  <si>
    <t>1333</t>
  </si>
  <si>
    <t>ALLEN BARBARA S TRUSTEE</t>
  </si>
  <si>
    <t>769 MELVILLE AVE</t>
  </si>
  <si>
    <t>3335</t>
  </si>
  <si>
    <t>94041-1013</t>
  </si>
  <si>
    <t>EVANDALE LLC</t>
  </si>
  <si>
    <t>830 CHARTER ST</t>
  </si>
  <si>
    <t>94063</t>
  </si>
  <si>
    <t>94043-2010</t>
  </si>
  <si>
    <t>ZAMON LLC</t>
  </si>
  <si>
    <t>4546 B10 EL CAMINO REAL 410</t>
  </si>
  <si>
    <t>28</t>
  </si>
  <si>
    <t>THE WONG FAMILY REVOCABLE TRUST AGREEMENT</t>
  </si>
  <si>
    <t>1925 POLK CT</t>
  </si>
  <si>
    <t>4039</t>
  </si>
  <si>
    <t>94040-2108</t>
  </si>
  <si>
    <t>DUPLEX</t>
  </si>
  <si>
    <t>MARTIN LUCIA L TRUSTEE &amp; ET AL</t>
  </si>
  <si>
    <t>169 SANTA CLARA AVE</t>
  </si>
  <si>
    <t>529</t>
  </si>
  <si>
    <t>94043-2701</t>
  </si>
  <si>
    <t>CCC ASSOCIATES</t>
  </si>
  <si>
    <t>PO BOX 2955</t>
  </si>
  <si>
    <t>266</t>
  </si>
  <si>
    <t>94043-3966</t>
  </si>
  <si>
    <t>TSILIPOUNIDAKIS NICK J AND KONSTANTINA</t>
  </si>
  <si>
    <t>461 TYRELLA AVE</t>
  </si>
  <si>
    <t>461</t>
  </si>
  <si>
    <t>GRANDWELL LLC</t>
  </si>
  <si>
    <t>12900 SARATOGA AVE</t>
  </si>
  <si>
    <t>94043-3801</t>
  </si>
  <si>
    <t>KOU SHO AND YANG LI TRUSTEE</t>
  </si>
  <si>
    <t>13571 BEAUMONT AVE</t>
  </si>
  <si>
    <t>4915</t>
  </si>
  <si>
    <t>717</t>
  </si>
  <si>
    <t>HABURA RANDOLF S</t>
  </si>
  <si>
    <t>709 VAQUERO DR</t>
  </si>
  <si>
    <t>3138</t>
  </si>
  <si>
    <t>1388</t>
  </si>
  <si>
    <t>94043-4513</t>
  </si>
  <si>
    <t>NAZEMI NASEEM ET AL</t>
  </si>
  <si>
    <t>PO BOX 3249</t>
  </si>
  <si>
    <t>95055</t>
  </si>
  <si>
    <t>1309</t>
  </si>
  <si>
    <t>WONG TONY AND DIANA</t>
  </si>
  <si>
    <t>12354 PRISCILLA LN</t>
  </si>
  <si>
    <t>2068</t>
  </si>
  <si>
    <t>94043-2847</t>
  </si>
  <si>
    <t>KADKHODAYAN MANOOCHEHR AND NIKFAR ARMITA TR</t>
  </si>
  <si>
    <t>15335 KENNEDY RD</t>
  </si>
  <si>
    <t>6522</t>
  </si>
  <si>
    <t>138</t>
  </si>
  <si>
    <t>MARGO</t>
  </si>
  <si>
    <t>94041-2415</t>
  </si>
  <si>
    <t>OUIMETTE TYLER D ET AL</t>
  </si>
  <si>
    <t>3243 STOCKTON PL</t>
  </si>
  <si>
    <t>1315</t>
  </si>
  <si>
    <t>FELICE ELIZABETH AND RICK ET AL</t>
  </si>
  <si>
    <t>840 WILLIAMS WAY UNIT 1</t>
  </si>
  <si>
    <t>840</t>
  </si>
  <si>
    <t>WILLIAMS</t>
  </si>
  <si>
    <t>94040-3439</t>
  </si>
  <si>
    <t>SUN GANG</t>
  </si>
  <si>
    <t>32541 SEASIDE DR</t>
  </si>
  <si>
    <t>UNION CITY  CA</t>
  </si>
  <si>
    <t>94587</t>
  </si>
  <si>
    <t>467</t>
  </si>
  <si>
    <t>94043-2941</t>
  </si>
  <si>
    <t>SAN RAMON AVE LLC ETAL</t>
  </si>
  <si>
    <t>200 ARLINGTON WAY</t>
  </si>
  <si>
    <t>94043-2939</t>
  </si>
  <si>
    <t>HASHEMI MAJID M AND BAHREINIAN MANDANA TRUS</t>
  </si>
  <si>
    <t>P. O. BOX 20577</t>
  </si>
  <si>
    <t>95160</t>
  </si>
  <si>
    <t>1355</t>
  </si>
  <si>
    <t>LEE ANDY AND WANG JIANMIN</t>
  </si>
  <si>
    <t>35730 HILLSIDE CT</t>
  </si>
  <si>
    <t>668</t>
  </si>
  <si>
    <t>PHAN HIEN Q AND NGUYEN MYHANH T TRUSTEE</t>
  </si>
  <si>
    <t>43495 LOS CABALLEROS WAY</t>
  </si>
  <si>
    <t>TEMECULA  CA</t>
  </si>
  <si>
    <t>92592</t>
  </si>
  <si>
    <t>1830</t>
  </si>
  <si>
    <t>94041-1033</t>
  </si>
  <si>
    <t>SIU DOROTHY S TRUSTEE &amp; ET AL</t>
  </si>
  <si>
    <t>1329 PARK DR APT 11</t>
  </si>
  <si>
    <t>2436</t>
  </si>
  <si>
    <t>1329</t>
  </si>
  <si>
    <t>94040-2456</t>
  </si>
  <si>
    <t>PEZZULICH ANNA TRUSTEE &amp; ET AL</t>
  </si>
  <si>
    <t>815 BURLINGAME AVE</t>
  </si>
  <si>
    <t>644</t>
  </si>
  <si>
    <t>OLVERIMERICAN PAUL B AND MARYLUCY TRUSTEE</t>
  </si>
  <si>
    <t>P O BOX 4011</t>
  </si>
  <si>
    <t>VAQUERO</t>
  </si>
  <si>
    <t>94043-3142</t>
  </si>
  <si>
    <t>RAMACHANDRAN KHAMBHAM N AND VATSALA</t>
  </si>
  <si>
    <t>5530 STONEY CREEK PL</t>
  </si>
  <si>
    <t>94043-2160</t>
  </si>
  <si>
    <t>BENEVENTO ADRIANA TRUSTEE &amp; ET AL</t>
  </si>
  <si>
    <t>120 WALKER DR</t>
  </si>
  <si>
    <t>3608</t>
  </si>
  <si>
    <t>416</t>
  </si>
  <si>
    <t>TING ANTHONY E ET AL</t>
  </si>
  <si>
    <t>683 RUSTIC LN</t>
  </si>
  <si>
    <t>3053</t>
  </si>
  <si>
    <t>118</t>
  </si>
  <si>
    <t>94043-3862</t>
  </si>
  <si>
    <t>SUN YUN JUAN AND ZHANG XING GONG</t>
  </si>
  <si>
    <t>266 BONNY ST</t>
  </si>
  <si>
    <t>4412</t>
  </si>
  <si>
    <t>02</t>
  </si>
  <si>
    <t>TWO FAMILY</t>
  </si>
  <si>
    <t>94043-2040</t>
  </si>
  <si>
    <t>MAKHIJA VIKRAM AND ARTHI</t>
  </si>
  <si>
    <t>21869 WOODBURY DR</t>
  </si>
  <si>
    <t>1147</t>
  </si>
  <si>
    <t>518</t>
  </si>
  <si>
    <t>KASIK VICTOR TRUSTEE &amp; ET AL</t>
  </si>
  <si>
    <t>PO BOX 325</t>
  </si>
  <si>
    <t>95071</t>
  </si>
  <si>
    <t>0325</t>
  </si>
  <si>
    <t>788</t>
  </si>
  <si>
    <t>CORTO</t>
  </si>
  <si>
    <t>DANELON ALESSIA ET AL</t>
  </si>
  <si>
    <t>285 SANTA ROSA AVE UNIT #B</t>
  </si>
  <si>
    <t>285</t>
  </si>
  <si>
    <t>LI HAIPENG TRUSTEE</t>
  </si>
  <si>
    <t>512 B EASY ST</t>
  </si>
  <si>
    <t>2118</t>
  </si>
  <si>
    <t>512</t>
  </si>
  <si>
    <t>LEIB LARRY S TRUSTEE</t>
  </si>
  <si>
    <t>P.O. BOX 1702</t>
  </si>
  <si>
    <t>1702</t>
  </si>
  <si>
    <t>KAEMMERER JENS AND PHAM LAN Q</t>
  </si>
  <si>
    <t>254 TYRELLA AVE</t>
  </si>
  <si>
    <t>3919</t>
  </si>
  <si>
    <t>252</t>
  </si>
  <si>
    <t>HARRIS STEPHEN K ET AL</t>
  </si>
  <si>
    <t>3768 23RD ST</t>
  </si>
  <si>
    <t>94114</t>
  </si>
  <si>
    <t>537</t>
  </si>
  <si>
    <t>SAN PIERRE</t>
  </si>
  <si>
    <t>94043-3128</t>
  </si>
  <si>
    <t>HOU HSIANG YUN</t>
  </si>
  <si>
    <t>10161 WESTERN DR</t>
  </si>
  <si>
    <t>2940</t>
  </si>
  <si>
    <t>861</t>
  </si>
  <si>
    <t>94043-2439</t>
  </si>
  <si>
    <t>YOUNG STANLEY TRUSTEE &amp; ET AL</t>
  </si>
  <si>
    <t>1410 DANA ST</t>
  </si>
  <si>
    <t>COFFEY JAMES V TRUSTEE &amp; ET AL</t>
  </si>
  <si>
    <t>465 WEST 25TH AVE</t>
  </si>
  <si>
    <t>91</t>
  </si>
  <si>
    <t>YANG JINPING</t>
  </si>
  <si>
    <t>1965 PLYMOUTH ST UNIT 2</t>
  </si>
  <si>
    <t>1732</t>
  </si>
  <si>
    <t>2</t>
  </si>
  <si>
    <t>94043-1732</t>
  </si>
  <si>
    <t>WU YOUYI</t>
  </si>
  <si>
    <t>95 SIERRA VISTA AVE</t>
  </si>
  <si>
    <t>95</t>
  </si>
  <si>
    <t>LEE FENG AND LING MEI</t>
  </si>
  <si>
    <t>4181 RIVERMARK PARKWAY</t>
  </si>
  <si>
    <t>849</t>
  </si>
  <si>
    <t>CAMIN PATRICK</t>
  </si>
  <si>
    <t>855 SIERRA VISTA AVE</t>
  </si>
  <si>
    <t>1729</t>
  </si>
  <si>
    <t>VEIT BRIAN ET AL</t>
  </si>
  <si>
    <t>1456 FALLEN LEAF LN</t>
  </si>
  <si>
    <t>5809</t>
  </si>
  <si>
    <t>1908</t>
  </si>
  <si>
    <t>CERVANTES ISAIAS J AND TERESA ET AL</t>
  </si>
  <si>
    <t>891 N RENGSTORFF AVE</t>
  </si>
  <si>
    <t>2439</t>
  </si>
  <si>
    <t>BENNETT NICHOLAS G AND SONG SELIN TRUSTEE</t>
  </si>
  <si>
    <t>679 YOSEMITE AVE</t>
  </si>
  <si>
    <t>256</t>
  </si>
  <si>
    <t>94041-1108</t>
  </si>
  <si>
    <t>CHERNYAK MICHAEL AND ANYA</t>
  </si>
  <si>
    <t>5034 LONE HILL RD</t>
  </si>
  <si>
    <t>1769</t>
  </si>
  <si>
    <t>JIN JIANWEN AND YUAN YU TRUSTEE</t>
  </si>
  <si>
    <t>666 LINCOLN AVE</t>
  </si>
  <si>
    <t>3945</t>
  </si>
  <si>
    <t>262</t>
  </si>
  <si>
    <t>LOPEZ JOSE G</t>
  </si>
  <si>
    <t>210 HIGDON AVE</t>
  </si>
  <si>
    <t>1012</t>
  </si>
  <si>
    <t>94041-1012</t>
  </si>
  <si>
    <t>WU YING</t>
  </si>
  <si>
    <t>1700 CALIFORNIA ST</t>
  </si>
  <si>
    <t>1003</t>
  </si>
  <si>
    <t>1700</t>
  </si>
  <si>
    <t>WANG PETER TRUSTEE &amp; ET AL</t>
  </si>
  <si>
    <t>425 N WHISMAN RD UNIT #600</t>
  </si>
  <si>
    <t>358</t>
  </si>
  <si>
    <t>94041-1346</t>
  </si>
  <si>
    <t>500-510 WEST DANA STREET LLC</t>
  </si>
  <si>
    <t>751 BODEGA CT</t>
  </si>
  <si>
    <t>GRUSHETSKY ALEXANDER AND LI WENXIN</t>
  </si>
  <si>
    <t>438 VIEW ST</t>
  </si>
  <si>
    <t>444</t>
  </si>
  <si>
    <t>RICHARDSON EILEEN C ET AL</t>
  </si>
  <si>
    <t>1016 BONITA AVE</t>
  </si>
  <si>
    <t>3108</t>
  </si>
  <si>
    <t>PIRAMOON ALIREZA AND MARY J</t>
  </si>
  <si>
    <t>PO BOX 1067</t>
  </si>
  <si>
    <t>94040-2523</t>
  </si>
  <si>
    <t>ROTHERMEL ELSTON D AND CONSTANCE J TRUSTEE</t>
  </si>
  <si>
    <t>PO BOX 1</t>
  </si>
  <si>
    <t>SHAVER LAKE  CA</t>
  </si>
  <si>
    <t>93664</t>
  </si>
  <si>
    <t>859</t>
  </si>
  <si>
    <t>94040-2521</t>
  </si>
  <si>
    <t>PUTTHIVIDHYA DUANGMANEE AND CHENG SHINKO YU</t>
  </si>
  <si>
    <t>1746 MARICH WAY</t>
  </si>
  <si>
    <t>2315</t>
  </si>
  <si>
    <t>1744</t>
  </si>
  <si>
    <t>MARICH</t>
  </si>
  <si>
    <t>94040-2315</t>
  </si>
  <si>
    <t>HUNT P MICHAEL TRUSTEE</t>
  </si>
  <si>
    <t>P.O. BOX 33013</t>
  </si>
  <si>
    <t>95031</t>
  </si>
  <si>
    <t>334</t>
  </si>
  <si>
    <t>PAO CHIA-PENG ET AL</t>
  </si>
  <si>
    <t>20605 MURANO CIR</t>
  </si>
  <si>
    <t>5324</t>
  </si>
  <si>
    <t>HO &amp; CO INC</t>
  </si>
  <si>
    <t>6958 GORVESPRING DR</t>
  </si>
  <si>
    <t>RANCHO PALOS VEREDES  CA</t>
  </si>
  <si>
    <t>90275</t>
  </si>
  <si>
    <t>WONG ANDREW AND BETTY TRUSTEE</t>
  </si>
  <si>
    <t>821 BARRON AVE</t>
  </si>
  <si>
    <t>2611</t>
  </si>
  <si>
    <t>411</t>
  </si>
  <si>
    <t>EPIS BARBARA G TRUSTEE</t>
  </si>
  <si>
    <t>26948 BEATRICE LN</t>
  </si>
  <si>
    <t>301</t>
  </si>
  <si>
    <t>CASSIDY ELEANOR F TRUSTEE &amp; ET AL</t>
  </si>
  <si>
    <t>1174 LOS ALTOS AVE</t>
  </si>
  <si>
    <t>863</t>
  </si>
  <si>
    <t>LI XIANG AND REN ZHE</t>
  </si>
  <si>
    <t>219 SHOWERS DR</t>
  </si>
  <si>
    <t>1426</t>
  </si>
  <si>
    <t>94040-1426</t>
  </si>
  <si>
    <t>WILLIAMS AUDREY M AND ROBERT C</t>
  </si>
  <si>
    <t>418 DEODARA DR</t>
  </si>
  <si>
    <t>2356</t>
  </si>
  <si>
    <t>BODO RICHARD S</t>
  </si>
  <si>
    <t>480 MARIPOSA ST UNIT B</t>
  </si>
  <si>
    <t>480</t>
  </si>
  <si>
    <t>TOM MELVIN L AND CHAU IRENE MUI HEUNG ET AL</t>
  </si>
  <si>
    <t>1349 SAN DOMAR DR</t>
  </si>
  <si>
    <t>3124</t>
  </si>
  <si>
    <t>1349</t>
  </si>
  <si>
    <t>FISCHER FREDERICK G</t>
  </si>
  <si>
    <t>2300 MIDDLEFIELD RD</t>
  </si>
  <si>
    <t>4026</t>
  </si>
  <si>
    <t>2086</t>
  </si>
  <si>
    <t>HABURA RALPH P AND PATRICIA A TRUSTEE</t>
  </si>
  <si>
    <t>1068 PAINTBRUSH DR</t>
  </si>
  <si>
    <t>8703</t>
  </si>
  <si>
    <t>725</t>
  </si>
  <si>
    <t>94043-3138</t>
  </si>
  <si>
    <t>NOVA MARIA H</t>
  </si>
  <si>
    <t>587 ESCUELA AVE</t>
  </si>
  <si>
    <t>2006</t>
  </si>
  <si>
    <t>587</t>
  </si>
  <si>
    <t>94040-2006</t>
  </si>
  <si>
    <t>TOY BING OCK AND KIMMIE PIK KUM LOUIE TRUST</t>
  </si>
  <si>
    <t>741 21ST AVE</t>
  </si>
  <si>
    <t>715</t>
  </si>
  <si>
    <t>SMITH CAROL A TRUSTEE</t>
  </si>
  <si>
    <t>1019 WRIGHT CT</t>
  </si>
  <si>
    <t>3027</t>
  </si>
  <si>
    <t>1323</t>
  </si>
  <si>
    <t>CHI CHENG-YI TRUSTEE &amp; ET AL</t>
  </si>
  <si>
    <t>4133 DONALD DR</t>
  </si>
  <si>
    <t>3823</t>
  </si>
  <si>
    <t>487</t>
  </si>
  <si>
    <t>94043-2811</t>
  </si>
  <si>
    <t>ANGELIS ADAM N AND CAROLE P TRUSTEE</t>
  </si>
  <si>
    <t>1717 BELMONT AVE</t>
  </si>
  <si>
    <t>TRAIN LESLIE S TRUSTEE</t>
  </si>
  <si>
    <t>494 SIERRA VISTA AVE</t>
  </si>
  <si>
    <t>2906</t>
  </si>
  <si>
    <t>494</t>
  </si>
  <si>
    <t>94043-2906</t>
  </si>
  <si>
    <t>LEE MICHAEL ET AL</t>
  </si>
  <si>
    <t>1941 SAN RAMON AVE</t>
  </si>
  <si>
    <t>94043-2964</t>
  </si>
  <si>
    <t>MELLO ROGER D</t>
  </si>
  <si>
    <t>2354 ARGUELLO PL</t>
  </si>
  <si>
    <t>4002</t>
  </si>
  <si>
    <t>SADAT-TEHRANI SHAHAB AND HABIBIZAD NAZILA T</t>
  </si>
  <si>
    <t>2151 GREENWAYS DR</t>
  </si>
  <si>
    <t>1357</t>
  </si>
  <si>
    <t>LEONG YEE YIT TRUSTEE &amp; ET AL</t>
  </si>
  <si>
    <t>PO BOX 390831</t>
  </si>
  <si>
    <t>94040-1442</t>
  </si>
  <si>
    <t>L WANG FAMILY PARTNERS LP ETAL</t>
  </si>
  <si>
    <t>YAMAJI ROSIE TRUSTEE</t>
  </si>
  <si>
    <t>1087 BORANDA AVE</t>
  </si>
  <si>
    <t>3142</t>
  </si>
  <si>
    <t>1087</t>
  </si>
  <si>
    <t>94040-3142</t>
  </si>
  <si>
    <t>ZHANG NING ET AL</t>
  </si>
  <si>
    <t>1341 SAN DOMAR DR</t>
  </si>
  <si>
    <t>1341</t>
  </si>
  <si>
    <t>PANALIGAN ESPIRIDION TRUSTEE</t>
  </si>
  <si>
    <t>35747 HILLSIDE CT</t>
  </si>
  <si>
    <t>SUTTON YVONNE</t>
  </si>
  <si>
    <t>550 ORTEGA AVE UNIT A107</t>
  </si>
  <si>
    <t>1500</t>
  </si>
  <si>
    <t>OLVERIMERICAN P BETTENCOURT AND MARYLUCY TR</t>
  </si>
  <si>
    <t>380 ARBOLEDA DR</t>
  </si>
  <si>
    <t>4108</t>
  </si>
  <si>
    <t>747</t>
  </si>
  <si>
    <t>NATH RAM AND KUMKUM TRUSTEE &amp; ET AL</t>
  </si>
  <si>
    <t>542 SIERRA VISTA AVE</t>
  </si>
  <si>
    <t>2908</t>
  </si>
  <si>
    <t>94043-2908</t>
  </si>
  <si>
    <t>GOODMAN WILLIAM L AND CRISTINE F TRUSTEE</t>
  </si>
  <si>
    <t>433 DEL MEDIO AVE</t>
  </si>
  <si>
    <t>433</t>
  </si>
  <si>
    <t>445 27TH AVE</t>
  </si>
  <si>
    <t>MARA VIVIAN P ET AL</t>
  </si>
  <si>
    <t>1943 SAN RAMON AVE</t>
  </si>
  <si>
    <t>2964</t>
  </si>
  <si>
    <t>DIXON YVONNE TRUSTEE</t>
  </si>
  <si>
    <t>440 MARIPOSA AVE</t>
  </si>
  <si>
    <t>1704</t>
  </si>
  <si>
    <t>436</t>
  </si>
  <si>
    <t>GIN MYLINH F ET AL</t>
  </si>
  <si>
    <t>3041 MALLORCA LN</t>
  </si>
  <si>
    <t>DAVIS  CA</t>
  </si>
  <si>
    <t>95616</t>
  </si>
  <si>
    <t>507</t>
  </si>
  <si>
    <t>94043-2117</t>
  </si>
  <si>
    <t>TAYLOR BROWN D JR AND ROSALIA B TRUSTEE</t>
  </si>
  <si>
    <t>PO BOX 262</t>
  </si>
  <si>
    <t>0262</t>
  </si>
  <si>
    <t>2401</t>
  </si>
  <si>
    <t>94040-1417</t>
  </si>
  <si>
    <t>DEL CARLO RENATO R AND JOSEPHINE M TRUSTEE</t>
  </si>
  <si>
    <t>3384 VILLA ROBLEDA</t>
  </si>
  <si>
    <t>4550</t>
  </si>
  <si>
    <t>1773</t>
  </si>
  <si>
    <t>TAO ZHE MING</t>
  </si>
  <si>
    <t>1767 37TH AVE</t>
  </si>
  <si>
    <t>94122</t>
  </si>
  <si>
    <t>4143</t>
  </si>
  <si>
    <t>77</t>
  </si>
  <si>
    <t>P O BOX 1702</t>
  </si>
  <si>
    <t>92</t>
  </si>
  <si>
    <t>BARTON LAURA J TRUSTEE</t>
  </si>
  <si>
    <t>1363 SAN DOMAR DR</t>
  </si>
  <si>
    <t>1363</t>
  </si>
  <si>
    <t>SALEM KEVIN K</t>
  </si>
  <si>
    <t>1297 MOUNTAIN SHADOWS DR</t>
  </si>
  <si>
    <t>3105</t>
  </si>
  <si>
    <t>1295</t>
  </si>
  <si>
    <t>MOUNTAIN SHADOWS</t>
  </si>
  <si>
    <t>94043-3105</t>
  </si>
  <si>
    <t>TOM WILLIAM ET AL</t>
  </si>
  <si>
    <t>950 PHYLLIS AVE</t>
  </si>
  <si>
    <t>2623</t>
  </si>
  <si>
    <t>950</t>
  </si>
  <si>
    <t>94040-2623</t>
  </si>
  <si>
    <t>GARCIA CARLOS AND LIGIA M ET AL</t>
  </si>
  <si>
    <t>88 N 34TH ST</t>
  </si>
  <si>
    <t>94043-4815</t>
  </si>
  <si>
    <t>2403</t>
  </si>
  <si>
    <t>3111</t>
  </si>
  <si>
    <t>516</t>
  </si>
  <si>
    <t>2395</t>
  </si>
  <si>
    <t>DE CARLI JANET M TRUSTEE &amp; ET AL</t>
  </si>
  <si>
    <t>11640 REGNART CANYON DR</t>
  </si>
  <si>
    <t>NICHOLS JACQUELINE O TRUSTEE</t>
  </si>
  <si>
    <t>505 A EASY ST</t>
  </si>
  <si>
    <t>505</t>
  </si>
  <si>
    <t>FISCHER-COLBRIE ERIC AND KATHERINE</t>
  </si>
  <si>
    <t>510 S SPRINGER RD</t>
  </si>
  <si>
    <t>4102</t>
  </si>
  <si>
    <t>852</t>
  </si>
  <si>
    <t>NASLUND LETICIA R</t>
  </si>
  <si>
    <t>274 MURLAGAN AVE</t>
  </si>
  <si>
    <t>NISHIURA ALFRED AND DIANE TRUSTEE</t>
  </si>
  <si>
    <t>2017 YORKSHIRE WAY</t>
  </si>
  <si>
    <t>3845</t>
  </si>
  <si>
    <t>HOSHI BETTY HARUYE TRUSTEE &amp; ET AL</t>
  </si>
  <si>
    <t>176 ADA AVE</t>
  </si>
  <si>
    <t>YBARRA OLIVIA TRUSTEE</t>
  </si>
  <si>
    <t>4498 POINTSETTA CT</t>
  </si>
  <si>
    <t>95136</t>
  </si>
  <si>
    <t>2191</t>
  </si>
  <si>
    <t>SONG YIN</t>
  </si>
  <si>
    <t>2158 HOOVER DR</t>
  </si>
  <si>
    <t>95051</t>
  </si>
  <si>
    <t>1817</t>
  </si>
  <si>
    <t>330</t>
  </si>
  <si>
    <t>94040-1815</t>
  </si>
  <si>
    <t>709</t>
  </si>
  <si>
    <t>LEONG KIT YIT ET AL</t>
  </si>
  <si>
    <t>CHICHKANOFF GENE TRUSTEE</t>
  </si>
  <si>
    <t>1962 HASTINGS CT</t>
  </si>
  <si>
    <t>2309</t>
  </si>
  <si>
    <t>94041-1011</t>
  </si>
  <si>
    <t>MAGGI JAMES D AND CHARLLA A TRUSTEE</t>
  </si>
  <si>
    <t>3645 CAMINO CIELO</t>
  </si>
  <si>
    <t>LINCOLN  CA</t>
  </si>
  <si>
    <t>94648</t>
  </si>
  <si>
    <t>94040-2522</t>
  </si>
  <si>
    <t>O'HALLORAN JOHN T AND NOEL V TRUSTEE</t>
  </si>
  <si>
    <t>11917 TORREY PINES DR</t>
  </si>
  <si>
    <t>AUBURN  CA</t>
  </si>
  <si>
    <t>95602</t>
  </si>
  <si>
    <t>1371</t>
  </si>
  <si>
    <t>MARTINEZ JOHN WILLIAM AND JULIE ELLEN TRUST</t>
  </si>
  <si>
    <t>252 MONROE DR</t>
  </si>
  <si>
    <t>MARKOWSKI STANLEY L AND ELIZABETH K TRUSTEE</t>
  </si>
  <si>
    <t>19326 PORTOS CT</t>
  </si>
  <si>
    <t>5119</t>
  </si>
  <si>
    <t>509</t>
  </si>
  <si>
    <t>MORALES JOHN C TRUSTEE</t>
  </si>
  <si>
    <t>13933 BODIE RIDGE RD</t>
  </si>
  <si>
    <t>NEVADA CITY  CA</t>
  </si>
  <si>
    <t>95959</t>
  </si>
  <si>
    <t>MELLO MARJORIE A</t>
  </si>
  <si>
    <t>981 OAK CREEK CT</t>
  </si>
  <si>
    <t>94043-2904</t>
  </si>
  <si>
    <t>SNYDER SCOTT AND ROMELINA M ET AL</t>
  </si>
  <si>
    <t>4114 SKYMONT DR</t>
  </si>
  <si>
    <t>892</t>
  </si>
  <si>
    <t>DAVADILLA RICARDO AND CRESENCIANA B</t>
  </si>
  <si>
    <t>1340 SAN DOMAR DR</t>
  </si>
  <si>
    <t>3125</t>
  </si>
  <si>
    <t>1904</t>
  </si>
  <si>
    <t>LIN SOPHIA TSU HWA TRUSTEE</t>
  </si>
  <si>
    <t>539 W REMINGTON DR</t>
  </si>
  <si>
    <t>2461</t>
  </si>
  <si>
    <t>787</t>
  </si>
  <si>
    <t>94043-4734</t>
  </si>
  <si>
    <t>WONG JULIA ET AL</t>
  </si>
  <si>
    <t>854 SIERRA VISTA AVE UNIT A</t>
  </si>
  <si>
    <t>854</t>
  </si>
  <si>
    <t>FOSTER JAMES H TRUSTEE</t>
  </si>
  <si>
    <t>136 CARMEL WAY</t>
  </si>
  <si>
    <t>243</t>
  </si>
  <si>
    <t>TRAN LONG TRONG ET AL</t>
  </si>
  <si>
    <t>240 S RENGSTORFF AVE</t>
  </si>
  <si>
    <t>1705</t>
  </si>
  <si>
    <t>WANG WEI ET AL</t>
  </si>
  <si>
    <t>297 HIGDON AVE</t>
  </si>
  <si>
    <t>1011</t>
  </si>
  <si>
    <t>297</t>
  </si>
  <si>
    <t>IP JIMMY AND EMILY TRUSTEE</t>
  </si>
  <si>
    <t>1154 QUINCE AVE</t>
  </si>
  <si>
    <t>885</t>
  </si>
  <si>
    <t>94040-2553</t>
  </si>
  <si>
    <t>UTILITIES</t>
  </si>
  <si>
    <t>SAN FRANCISCO CITY CITY AND CO OF</t>
  </si>
  <si>
    <t>525 GOLDEN GATE AV 10TH FL</t>
  </si>
  <si>
    <t>94102</t>
  </si>
  <si>
    <t>44</t>
  </si>
  <si>
    <t>UTILITIES AND COMMUNICATIONS</t>
  </si>
  <si>
    <t>WILDROSE</t>
  </si>
  <si>
    <t>SAN FRANCISCO CITY AND COUNTY OF</t>
  </si>
  <si>
    <t>SAN FRANCISCO CITY AND CO OF</t>
  </si>
  <si>
    <t>SILVERWOOD</t>
  </si>
  <si>
    <t>69</t>
  </si>
  <si>
    <t>VACANT URBAN</t>
  </si>
  <si>
    <t>94041-2316</t>
  </si>
  <si>
    <t>BELL INVESTMENT PARTNERS LLC</t>
  </si>
  <si>
    <t>P O BOX 3941</t>
  </si>
  <si>
    <t>753</t>
  </si>
  <si>
    <t>VICTOR</t>
  </si>
  <si>
    <t>HAMILTON AVENUE INVESTMENT LLC</t>
  </si>
  <si>
    <t>2275 E BAYSHORE RD STE 101</t>
  </si>
  <si>
    <t>3222</t>
  </si>
  <si>
    <t>414</t>
  </si>
  <si>
    <t>94043-2956</t>
  </si>
  <si>
    <t>CHANG LELAND DEREK ET AL</t>
  </si>
  <si>
    <t>1591 ASTER LN</t>
  </si>
  <si>
    <t>5214</t>
  </si>
  <si>
    <t>CITY OF MOUNTAIN VIEW</t>
  </si>
  <si>
    <t>500 CASTRO ST</t>
  </si>
  <si>
    <t>COMMERCIAL (NEC)</t>
  </si>
  <si>
    <t>3D PROPERTIES LLC</t>
  </si>
  <si>
    <t>134 SAN ANTONIO CIR</t>
  </si>
  <si>
    <t>RESIDENTIAL (NEC)</t>
  </si>
  <si>
    <t>982 BONITA AVENUE LLC</t>
  </si>
  <si>
    <t>5339 PROSPECT RD UNIT 350</t>
  </si>
  <si>
    <t>982</t>
  </si>
  <si>
    <t>94040-2619</t>
  </si>
  <si>
    <t>DALE PROPERTY LLC</t>
  </si>
  <si>
    <t>3590 N FIRST ST UNIT 310</t>
  </si>
  <si>
    <t>95134</t>
  </si>
  <si>
    <t>951</t>
  </si>
  <si>
    <t>94040-2801</t>
  </si>
  <si>
    <t>2520</t>
  </si>
  <si>
    <t>JIYEH DEVELOPMENT LLC</t>
  </si>
  <si>
    <t>300 CHIQUITA AVE APT 10</t>
  </si>
  <si>
    <t>WANG BENJAMIN H AND JOANNA TRUSTEE</t>
  </si>
  <si>
    <t>13409 STERLING OAK CT</t>
  </si>
  <si>
    <t>DANA GARDEN APARTMENTS OWNERS LLC ET AL</t>
  </si>
  <si>
    <t>980 TOURNAMENT DR</t>
  </si>
  <si>
    <t>FAYETTE</t>
  </si>
  <si>
    <t>BEST HOPE LLC</t>
  </si>
  <si>
    <t>208 MYRTLE RD UNIT 5</t>
  </si>
  <si>
    <t>MM</t>
  </si>
  <si>
    <t>608-610 WILLOWGATE OWNERS ASSN</t>
  </si>
  <si>
    <t>610 WILLOWGATE ST</t>
  </si>
  <si>
    <t>4966 EL CAMINO REAL STE 112</t>
  </si>
  <si>
    <t>828</t>
  </si>
  <si>
    <t>CENTRAL CALIFORNIA CONFERENCE</t>
  </si>
  <si>
    <t>P.O. BOX 770</t>
  </si>
  <si>
    <t>R33DR</t>
  </si>
  <si>
    <t>OCTANE FAYETTE LLC</t>
  </si>
  <si>
    <t>800 W EL CAMINO REAL STE 180</t>
  </si>
  <si>
    <t>94040-1119</t>
  </si>
  <si>
    <t>S C V W D</t>
  </si>
  <si>
    <t>5750 ALMADEN EXPY</t>
  </si>
  <si>
    <t>MT VIEW CITY OF</t>
  </si>
  <si>
    <t>301 N RENGSTORFF AVE</t>
  </si>
  <si>
    <t>2809</t>
  </si>
  <si>
    <t>94043-2809</t>
  </si>
  <si>
    <t>444 CASTRO ST</t>
  </si>
  <si>
    <t>P(40)</t>
  </si>
  <si>
    <t>ROSS GARY L TRUSTEE</t>
  </si>
  <si>
    <t>P.O. BOX 160</t>
  </si>
  <si>
    <t>AVILA BEACH  CA</t>
  </si>
  <si>
    <t>RHNA5</t>
  </si>
  <si>
    <t>BALABAN MICHELE K</t>
  </si>
  <si>
    <t>16075 CERRO VISTA DR</t>
  </si>
  <si>
    <t>94040-1206</t>
  </si>
  <si>
    <t>334 SAN ANTONIO LLC</t>
  </si>
  <si>
    <t>94040-1214</t>
  </si>
  <si>
    <t>LEE PEK HA TRUSTEE &amp; ET AL</t>
  </si>
  <si>
    <t>1781 LAURENTIAN WAY</t>
  </si>
  <si>
    <t>5235</t>
  </si>
  <si>
    <t>2633</t>
  </si>
  <si>
    <t>94040-1205</t>
  </si>
  <si>
    <t>BANK OF AMERICA NT &amp; SA</t>
  </si>
  <si>
    <t>101 N TRYON ST</t>
  </si>
  <si>
    <t>CHARLOTTE  NC</t>
  </si>
  <si>
    <t>28255</t>
  </si>
  <si>
    <t>384</t>
  </si>
  <si>
    <t>LOZANO MANUEL J TRUSTEE</t>
  </si>
  <si>
    <t>2690 W EL CAMINO REAL</t>
  </si>
  <si>
    <t>2690</t>
  </si>
  <si>
    <t>LOZANO MANUEL J TRUSTEE &amp; ET AL</t>
  </si>
  <si>
    <t>123 GOLDEN OAK DR</t>
  </si>
  <si>
    <t>2674</t>
  </si>
  <si>
    <t>ARBORETUM MANAGEMENT I LLC</t>
  </si>
  <si>
    <t>9707 CRENATA COVE</t>
  </si>
  <si>
    <t>AUSTIN  TX</t>
  </si>
  <si>
    <t>78759</t>
  </si>
  <si>
    <t>2026</t>
  </si>
  <si>
    <t>Both</t>
  </si>
  <si>
    <t>EL CAMINO HOSP DIST</t>
  </si>
  <si>
    <t>133 W EL CAMINO REAL</t>
  </si>
  <si>
    <t>94040-2603</t>
  </si>
  <si>
    <t>P(30)</t>
  </si>
  <si>
    <t>AMERICAN ESTATE COMPANY</t>
  </si>
  <si>
    <t>870 E CHARLESTON RD UNIT 200</t>
  </si>
  <si>
    <t>94040-2833</t>
  </si>
  <si>
    <t>M-C-M INVESTMENT CO</t>
  </si>
  <si>
    <t>861 E EL CAMINO REAL</t>
  </si>
  <si>
    <t>Used in Prior Housing Element - Non-Vacant - treat like new</t>
  </si>
  <si>
    <t>BASE DATA - Prior HE Cycles/NonRes Removed/Sites with IL at 1.0 of above removed/Med-Med High-High Density Sites less than .5 removed</t>
  </si>
  <si>
    <t>Status</t>
  </si>
  <si>
    <t>Comment</t>
  </si>
  <si>
    <t>P(39)</t>
  </si>
  <si>
    <t>P(41)</t>
  </si>
  <si>
    <t>P(37)</t>
  </si>
  <si>
    <t>P(28)</t>
  </si>
  <si>
    <t>Mayfield</t>
  </si>
  <si>
    <t>San Antonio</t>
  </si>
  <si>
    <t>East Whisman</t>
  </si>
  <si>
    <t>South Whisman</t>
  </si>
  <si>
    <t>1101 Grant Road</t>
  </si>
  <si>
    <t>KEEP</t>
  </si>
  <si>
    <t>REMOVE</t>
  </si>
  <si>
    <t>MAYBE</t>
  </si>
  <si>
    <t>&lt;Null&gt;</t>
  </si>
  <si>
    <t>Existing Pear Ave Theater</t>
  </si>
  <si>
    <t>Below threshold of 0.5 acre</t>
  </si>
  <si>
    <t>More than 2 existing units</t>
  </si>
  <si>
    <t>Built after 1986</t>
  </si>
  <si>
    <t>Walmart Parking lot; Walmart built after 1986</t>
  </si>
  <si>
    <t>Below threshold 0.25 acre</t>
  </si>
  <si>
    <t>Below threshold for 80' width</t>
  </si>
  <si>
    <t>Pending application</t>
  </si>
  <si>
    <t>Below threshold of 0.25 acre</t>
  </si>
  <si>
    <t>Configuration is undevelopable</t>
  </si>
  <si>
    <t>Existing units</t>
  </si>
  <si>
    <t>Existing rental units</t>
  </si>
  <si>
    <t>Recent remodel</t>
  </si>
  <si>
    <t>High FAR to land area</t>
  </si>
  <si>
    <t>High building area to land area</t>
  </si>
  <si>
    <t>Less than 0.25 acre</t>
  </si>
  <si>
    <t>Part of northern property and less than 0.25 acre</t>
  </si>
  <si>
    <t>if combined with 18901147 (diff. ownership)</t>
  </si>
  <si>
    <t>if combined with 18901146 (diff. ownership)</t>
  </si>
  <si>
    <t>if combined with 18932053, 18932082, 18932083, and 18932084</t>
  </si>
  <si>
    <t>if combined with 18932083 and 18932084</t>
  </si>
  <si>
    <t>Same property owner to adjacent</t>
  </si>
  <si>
    <t>Below threshold of 0.5 acres for R3 in PP</t>
  </si>
  <si>
    <t>Below threshold for 0.5 acre for R3 in PP</t>
  </si>
  <si>
    <t>Recently built; wrong data</t>
  </si>
  <si>
    <t>Row Labels</t>
  </si>
  <si>
    <t>Grand Total</t>
  </si>
  <si>
    <t>Sum of Low Income Capacity</t>
  </si>
  <si>
    <t>Sum of Moderate Income Capacity</t>
  </si>
  <si>
    <t>Sum of Above Moderate Income Capacity</t>
  </si>
  <si>
    <t>Net New Capacity</t>
  </si>
  <si>
    <t>Sum of Net New Capacity</t>
  </si>
  <si>
    <t>(blank)</t>
  </si>
  <si>
    <t>P(3)</t>
  </si>
  <si>
    <t>599 CASTRO ST SUITE 400</t>
  </si>
  <si>
    <t>94043-1336</t>
  </si>
  <si>
    <t>North Bayshore (Gateway Master Plan)</t>
  </si>
  <si>
    <t>BLVD</t>
  </si>
  <si>
    <t>ADDED 1/21  based on feedback from Eric. Added from Eric's Opportunity Tier 1 list.</t>
  </si>
  <si>
    <t>KEEP and MAYBE</t>
  </si>
  <si>
    <t>Pending application. ADDED 1/21  based on feedback from Eric. Added from Eric's Opportunity Tier 1 list. Was already in ESA Maybe list.</t>
  </si>
  <si>
    <t>Pending application. ADDED 1/21  based on feedback from Eric. Added from Eric's Opportunity Tier 1 list and Maybe list. Was already in ESA Maybe list.</t>
  </si>
  <si>
    <t>ADDED 1/21  based on feedback from Eric. MOVED from Maybe list.</t>
  </si>
  <si>
    <t xml:space="preserve">ADDED 1/21  based on feedback from Eric. Added from Maybe list. Unit and affordability assumptions updtaed based on City feedback. </t>
  </si>
  <si>
    <t xml:space="preserve">ADDED 1/21  based on feedback from Eric. Added from Pipieline list. Keep this one separate from the other 1255 Pear Ave APNs – To be moved to Opportunity Tier 1 site list from Pipeline List. Unit and affordability assumptions updtaed based on City feedback. </t>
  </si>
  <si>
    <t>ADDED 1/24  based on feedback from Eric. Added from Eric's Opportunity Tier 1 list.</t>
  </si>
  <si>
    <t>52</t>
  </si>
  <si>
    <t>ADDED</t>
  </si>
  <si>
    <t>MISCELLANEOUS</t>
  </si>
  <si>
    <t xml:space="preserve"> </t>
  </si>
  <si>
    <t>Underutilzed Sites</t>
  </si>
  <si>
    <t>7 BETTY LN</t>
  </si>
  <si>
    <t>RETAIL USES IN OTHER THAN REGIONAL, COMMUNITY, AND NEIGHBORHOOD SHOPPING CENTERS (This category includes strip and individual stores, restaurants, bars and fast food eateries, hotels, motels, theaters, large discount stores, auto sales, rentals and servi</t>
  </si>
  <si>
    <t>89</t>
  </si>
  <si>
    <t>94043-2330</t>
  </si>
  <si>
    <t>94040-2319</t>
  </si>
  <si>
    <t>94040-1420</t>
  </si>
  <si>
    <t>1</t>
  </si>
  <si>
    <t>0</t>
  </si>
  <si>
    <t>GENERAL PLAN VILLAGE CENTERS, PLUS 400 MOFFETT</t>
  </si>
  <si>
    <t>P(27)</t>
  </si>
  <si>
    <t>Grant - Phyllis</t>
  </si>
  <si>
    <t>Mixed-Use Corridor (not zoned for residential)</t>
  </si>
  <si>
    <t>GP allows residential; Density = 1.85 FAR</t>
  </si>
  <si>
    <t>1040 GRANT ROAD ASSOC III</t>
  </si>
  <si>
    <t>20211 PATIO DRIVE STE 145</t>
  </si>
  <si>
    <t>CASTRO VALLEY  CA</t>
  </si>
  <si>
    <t>94546</t>
  </si>
  <si>
    <t>1040</t>
  </si>
  <si>
    <t>94040-3200</t>
  </si>
  <si>
    <t>685 E Middlefield Rd</t>
  </si>
  <si>
    <t>Under Review (Informal)</t>
  </si>
  <si>
    <t>REMOVED They will submit an application in July</t>
  </si>
  <si>
    <t>REMOVED BASED ON LONG-TERM LEASES</t>
  </si>
  <si>
    <t>Mixed-Use Corridor (ECR Village Center)</t>
  </si>
  <si>
    <t>D</t>
  </si>
  <si>
    <t>Assessor Parcel Number</t>
  </si>
  <si>
    <t>Identified in Last/Last Two Planning Cycle(s)</t>
  </si>
  <si>
    <t>Parcel Size (Acres)</t>
  </si>
  <si>
    <t>Existing Use/Vacancy</t>
  </si>
  <si>
    <t>Jurisdiction Name</t>
  </si>
  <si>
    <t>5 Digit ZIP Code</t>
  </si>
  <si>
    <t>General Plan Designation (Current)</t>
  </si>
  <si>
    <t>Site Status</t>
  </si>
  <si>
    <t>Site Address/Intersection</t>
  </si>
  <si>
    <t>Lower Income Capacity</t>
  </si>
  <si>
    <t>Consolidated Sites</t>
  </si>
  <si>
    <t>Available</t>
  </si>
  <si>
    <t>S OAK ST</t>
  </si>
  <si>
    <t>FAYETTE DR</t>
  </si>
  <si>
    <t>40 W EL CAMINO REAL</t>
  </si>
  <si>
    <t>2674 W EL CAMINO REAL</t>
  </si>
  <si>
    <t>1901 W EL CAMINO REAL</t>
  </si>
  <si>
    <t>785 CASTRO ST</t>
  </si>
  <si>
    <t>239 W EL CAMINO REAL</t>
  </si>
  <si>
    <t>624  WEL CAMINO REAL</t>
  </si>
  <si>
    <t>825 E EL CAMINO REAL</t>
  </si>
  <si>
    <t>1010 EL MONTE AV</t>
  </si>
  <si>
    <t>810 MIRAMONTE AV</t>
  </si>
  <si>
    <t>1949 W EL CAMINO REAL</t>
  </si>
  <si>
    <t>30 W EL CAMINO REAL</t>
  </si>
  <si>
    <t>215 W EL CAMINO REAL</t>
  </si>
  <si>
    <t>975 BAY ST</t>
  </si>
  <si>
    <t>595 W EL CAMINO REAL</t>
  </si>
  <si>
    <t xml:space="preserve">2320 W EL CAMINO REAL </t>
  </si>
  <si>
    <t>1128 W EL CAMINO REAL</t>
  </si>
  <si>
    <t>286 W EL CAMINO REAL</t>
  </si>
  <si>
    <t>200 W EL CAMINO REAL</t>
  </si>
  <si>
    <t>2098 W EL CAMINO REAL</t>
  </si>
  <si>
    <t>295 E MIDDLEFIELD RD</t>
  </si>
  <si>
    <t>2080 W EL CAMINO REAL</t>
  </si>
  <si>
    <t>1953 W EL CAMINO REAL</t>
  </si>
  <si>
    <t>2485 OLD MIDDLEFIELD WY</t>
  </si>
  <si>
    <t>1398 W EL CAMINO REAL</t>
  </si>
  <si>
    <t>2495 OLD MIDDLEFIELD WY</t>
  </si>
  <si>
    <t>2560 W EL CAMINO REAL</t>
  </si>
  <si>
    <t>2600 W EL CAMINO REAL</t>
  </si>
  <si>
    <t>100 SAN ANTONIO CL</t>
  </si>
  <si>
    <t>2100 W EL CAMINO REAL</t>
  </si>
  <si>
    <t>2026 W EL CAMINO REAL</t>
  </si>
  <si>
    <t>298 SAN ANTONIO RD</t>
  </si>
  <si>
    <t>2090 W EL CAMINO REAL</t>
  </si>
  <si>
    <t>495 MOFFETT BL</t>
  </si>
  <si>
    <t>101 E EL CAMINO REAL</t>
  </si>
  <si>
    <t>615 S RENGSTORFF AV</t>
  </si>
  <si>
    <t>2464 W EL CAMINO REAL</t>
  </si>
  <si>
    <t>1134 W EL CAMINO REAL</t>
  </si>
  <si>
    <t>2020 W EL CAMINO REAL</t>
  </si>
  <si>
    <t>2124 W EL CAMINO REAL</t>
  </si>
  <si>
    <t>2034 W EL CAMINO REAL</t>
  </si>
  <si>
    <t>1905 LATHAM ST</t>
  </si>
  <si>
    <t>282 E MIDDLEFIELD RD</t>
  </si>
  <si>
    <t>1080 LA AVENIDA A</t>
  </si>
  <si>
    <t>1090 LA AVENIDA</t>
  </si>
  <si>
    <t>1962 W EL CAMINO REAL</t>
  </si>
  <si>
    <t>2483 OLD MIDDLEFIELD WY</t>
  </si>
  <si>
    <t>1070 LA AVENIDA</t>
  </si>
  <si>
    <t>1288 W EL CAMINO REAL</t>
  </si>
  <si>
    <t>384 SAN ANTONIO RD</t>
  </si>
  <si>
    <t>2116 W EL CAMINO REAL</t>
  </si>
  <si>
    <t xml:space="preserve">1952 W EL CAMINO REAL </t>
  </si>
  <si>
    <t>608 SAN ANTONIO RD</t>
  </si>
  <si>
    <t>1060 LA AVENIDA</t>
  </si>
  <si>
    <t>2630 CALIFORNIA ST</t>
  </si>
  <si>
    <t>910 EL MONTE AV</t>
  </si>
  <si>
    <t>835 MAUDE AV</t>
  </si>
  <si>
    <t>831 E EL CAMINO REAL</t>
  </si>
  <si>
    <t>335 E MIDDLEFIELD RD</t>
  </si>
  <si>
    <t>815 MAUDE AV</t>
  </si>
  <si>
    <t>875 MAUDE AV</t>
  </si>
  <si>
    <t>855 MAUDE AV</t>
  </si>
  <si>
    <t>1921 W EL CAMINO REAL</t>
  </si>
  <si>
    <t>820 E EL CAMINO REAL</t>
  </si>
  <si>
    <t>345 E MIDDLEFIELD RD</t>
  </si>
  <si>
    <t>1350 PEAR AV</t>
  </si>
  <si>
    <t>62 W EL CAMINO REAL</t>
  </si>
  <si>
    <t>1935 W EL CAMINO REAL</t>
  </si>
  <si>
    <t>1280 SPACE PARK WY</t>
  </si>
  <si>
    <t>2630 W EL CAMINO REAL</t>
  </si>
  <si>
    <t>450 E MIDDLEFIELD RD</t>
  </si>
  <si>
    <t>460 E MIDDLEFIELD RD</t>
  </si>
  <si>
    <t>1910 W EL CAMINO REAL</t>
  </si>
  <si>
    <t>325 E MIDDLEFIELD RD</t>
  </si>
  <si>
    <t>630 SAN ANTONIO RD</t>
  </si>
  <si>
    <t>789 E EL CAMINO REAL</t>
  </si>
  <si>
    <t>475 ELLIS ST</t>
  </si>
  <si>
    <t>121 E EL CAMINO REAL</t>
  </si>
  <si>
    <t>N WHISMAN RD</t>
  </si>
  <si>
    <t>209 E MIDDLEFIELD RD</t>
  </si>
  <si>
    <t>North Bayshore Mixed-Use</t>
  </si>
  <si>
    <t>East Whisman Mixed-Use</t>
  </si>
  <si>
    <t>P(39) - North Bayshore Precise Plan</t>
  </si>
  <si>
    <t>P(40) - San Antonio Precise Plan</t>
  </si>
  <si>
    <t>2633 CALIFORNIA ST</t>
  </si>
  <si>
    <t>P(38) - El Camino Real Precise Plan</t>
  </si>
  <si>
    <t>P(19) - Downtown Precise Plan</t>
  </si>
  <si>
    <t>P(41) - East Whisman Precise Plan</t>
  </si>
  <si>
    <t>2065 W EL CAMINO REAL</t>
  </si>
  <si>
    <t>Publicly-Owned</t>
  </si>
  <si>
    <t>Optional Information 1</t>
  </si>
  <si>
    <t>Optional Information 2</t>
  </si>
  <si>
    <t>Optional Information 3</t>
  </si>
  <si>
    <t>~112</t>
  </si>
  <si>
    <t>~45</t>
  </si>
  <si>
    <t>~157</t>
  </si>
  <si>
    <t>~71</t>
  </si>
  <si>
    <t>~65</t>
  </si>
  <si>
    <t>41-50</t>
  </si>
  <si>
    <t>65-111</t>
  </si>
  <si>
    <t>63-89</t>
  </si>
  <si>
    <t>Yes - current</t>
  </si>
  <si>
    <t>No - Privately-Owned</t>
  </si>
  <si>
    <t>147 - 169</t>
  </si>
  <si>
    <t>47-93</t>
  </si>
  <si>
    <t>Maximum Density set by FAR (3.5). Maximum dwelling units per acre shown is based on the range of precedent projects.</t>
  </si>
  <si>
    <t>Maximum Density set by FAR (3.5). Maximum dwelling units per acre shown is based on a proportional increase or decrease of similar district’s precedent. projects.</t>
  </si>
  <si>
    <t>Maximum Density set by FAR (1.85). Maximum dwelling units per acre shown is based on a proportional increase or decrease of similar district’s precedent. projects.</t>
  </si>
  <si>
    <t>Maximum Density set by FAR (2.35). Maximum dwelling units per acre shown is based on a proportional increase or decrease of similar district’s precedent. projects.</t>
  </si>
  <si>
    <t>Maximum Density set by FAR (1.35). Maximum dwelling units per acre shown is based on a proportional increase or decrease of similar district’s precedent. projects.</t>
  </si>
  <si>
    <t>Maximum Density set by FAR (2.5). Maximum dwelling units per acre shown is based on a proportional increase or decrease of similar district’s precedent. projects.</t>
  </si>
  <si>
    <t>Maximum Density set by FAR (1.85). Maximum dwelling units per acre shown is based on the range of precedent projects.</t>
  </si>
  <si>
    <t>Maximum Density set by FAR (1.35). Maximum dwelling units per acre shown is based on the range of precedent projects.</t>
  </si>
  <si>
    <t>one-story USPS Carrier Annex  - FAR: 0.334; Year Built: 1980</t>
  </si>
  <si>
    <t>one-story glass retailer/service - FAR: 0.258; Year Built: 1966</t>
  </si>
  <si>
    <t>one-story six-unit commercial (beauty, computer service, vaping, fitness) - FAR: 0.282; Year Built: 1975</t>
  </si>
  <si>
    <t>gas station  - FAR: 0.059; Year Built: 1972</t>
  </si>
  <si>
    <t>one-story retail (restaurant, florist, vacuum store) - FAR: 0.077; Year Built: 1951</t>
  </si>
  <si>
    <t>one-story light industrial - FAR: 0.373; Year Built: 1966</t>
  </si>
  <si>
    <t>one-story light industrial - FAR: 0.357; Year Built: 1982</t>
  </si>
  <si>
    <t>one-story light industrial - FAR: 0.339; Year Built: 1959</t>
  </si>
  <si>
    <t>one-story light industrial - FAR: 0.335; Year Built: 1966</t>
  </si>
  <si>
    <t>one-story church office - FAR: 0.21; Year Built: 1962</t>
  </si>
  <si>
    <t>one-story light industrial office  - FAR: 0.369; Year Built: 1966</t>
  </si>
  <si>
    <t>1708 MIRAMONTE AV</t>
  </si>
  <si>
    <t>94040-3763</t>
  </si>
  <si>
    <t>Neighborhood Mixed-Use</t>
  </si>
  <si>
    <t>1220 GRANT RD</t>
  </si>
  <si>
    <t>94040-3227</t>
  </si>
  <si>
    <t>P(27) - Grant-Phyllis Precise Plan</t>
  </si>
  <si>
    <t>2312 ALMA ST</t>
  </si>
  <si>
    <t>112 N RENGSTORFF AV</t>
  </si>
  <si>
    <t>94043-4222</t>
  </si>
  <si>
    <t>400 A MOFFETT BL</t>
  </si>
  <si>
    <t>1504 GRANT RD</t>
  </si>
  <si>
    <t>94040-3214</t>
  </si>
  <si>
    <t>110 N RENGSTORFF AV</t>
  </si>
  <si>
    <t>~30</t>
  </si>
  <si>
    <t>gas station  - FAR: 0.028; Year Built:1958</t>
  </si>
  <si>
    <t>one-story retail (salon, insurance, restaurants) - FAR: 0.211; Year Built:1960</t>
  </si>
  <si>
    <t>gas station  - FAR: 0.08; Year Built:1955</t>
  </si>
  <si>
    <t>~72</t>
  </si>
  <si>
    <t>gas station  - FAR: 0.131; Year Built:1963</t>
  </si>
  <si>
    <t>Zoning Designation (Current)</t>
  </si>
  <si>
    <t>Minimum Density Allowed (units/acre)</t>
  </si>
  <si>
    <t>Max Density Allowed (units/acre)</t>
  </si>
  <si>
    <t xml:space="preserve">Opportunity Site </t>
  </si>
  <si>
    <t>Opportunity Site - General Plan Village Center</t>
  </si>
  <si>
    <t>one-story four-unit commercial (convenience, restaurant, beauty, laundry)  - FAR: 0.207; Year Built: 1974</t>
  </si>
  <si>
    <t>one story four-unit commercial (restaurant, beauty salon, chiropractors)  - FAR: 0.235; Year Built: 1971</t>
  </si>
  <si>
    <t>one-story six-unit retail (beauty, wellness, acupuncture, restaurant)  - FAR: 0.167; Year Built: 1984</t>
  </si>
  <si>
    <t>1500 SHORELINE BL</t>
  </si>
  <si>
    <t>94043-1314</t>
  </si>
  <si>
    <t>Not Applicable</t>
  </si>
  <si>
    <t>one-story single tenant cinema; surrounded on all sides with projects under review that are expected to be entitled by 2023; FAR: 0.10; Year Built: 1986</t>
  </si>
  <si>
    <t>two-story light industrial/science laboratory  - FAR: 0.42; Year Built: 1959</t>
  </si>
  <si>
    <t>one-story light industrial/consultant office  - FAR: 0.364; Year Built: 1980</t>
  </si>
  <si>
    <t>one-story light industrial/medical clinic  - FAR: 0.331; Year Built: 1980</t>
  </si>
  <si>
    <t>one-story light industrial space  - FAR: 0.31; Year Built: 1980</t>
  </si>
  <si>
    <t>one-story vacant, multi-tenant light industrial  - FAR: 0.332; Year Built: 1987</t>
  </si>
  <si>
    <t xml:space="preserve">C </t>
  </si>
  <si>
    <t>one-story restaurant with two-story office behind - FAR: 0.384; Year Built: 1973; tenant vacancy signs at both 2483 and 2485 Old Middlefield Way which have the same ownership</t>
  </si>
  <si>
    <t>one-story vacant service/light industrial building - FAR: 0.375; Year Built: 1963; tenant vacancy signs at both 2483 and 2485 Old Middlefield Way which have the same ownership</t>
  </si>
  <si>
    <t>one-story single tenant liquor store - FAR: 0.168; Year Built: 1977</t>
  </si>
  <si>
    <t>Rezoned to allow residential at approximately ~30 DU/ac. Rezoning not necessary to meet RHNA.</t>
  </si>
  <si>
    <t>one-story restaurant and vacant fitness center - FAR: 0.268; Year Built:1960</t>
  </si>
  <si>
    <t>one-story medical offices - FAR: 0.298; Year Built: 1965</t>
  </si>
  <si>
    <t>one-story retail (laundromat, convenance store, auto parts) - FAR: 0.193; Year Built: 1900</t>
  </si>
  <si>
    <t>one-story single tenant restaurant  - FAR: 0.099; Year Built: 1964</t>
  </si>
  <si>
    <t>one-story single tenant bank  - FAR: 0.252; Year Built: 1971</t>
  </si>
  <si>
    <t>vacant, single tenant car wash  - FAR: 0.1; Year Built: 1962</t>
  </si>
  <si>
    <t>one-story single tenant service building (associated with adjacent closed car wash at 2690 W El Camino Real); Year Built: 1955</t>
  </si>
  <si>
    <t>one-story pharmacy that is part of a multi-tenant shopping center - average FAR: 0.15 for adjoining sites at 2630 W El Camino Real and Fayette Drive (APN 14816013); Year Built: 1972; part of a consolidated site with common ownership with potential to develop as one project</t>
  </si>
  <si>
    <t>Opportunity Site - El Camino Real</t>
  </si>
  <si>
    <t>Rezoned to 2.3 FAR, allowing approximately 65-111 DU/ac. Rezoning not necessary to meet RHNA.</t>
  </si>
  <si>
    <t>Parking lot (serving adjacent multi-tenant retail) -  average FAR: 0.15 for adjoining sites at 2630 W El Camino Real and Fayette Drive (APN 14816013); Year Built: Not Applicable (no building on site); part of a consolidated site with common ownership with potential to develop as one project</t>
  </si>
  <si>
    <t>F</t>
  </si>
  <si>
    <t>Parking lot (serving adjacent retail) - FAR: 0; Year Built: Not Applicable (no building on site)</t>
  </si>
  <si>
    <t>one-story bank that is part of a multi-tenant shopping center - FAR: 0.19; Year Built: 1972</t>
  </si>
  <si>
    <t>one-story vacant, single tenant grocery store - FAR: 0.292; Year Built: 1972</t>
  </si>
  <si>
    <t>one-story single tenant bank - FAR: 0.222; Year Built: 1970</t>
  </si>
  <si>
    <t>one-story single tenant restaurant  - FAR: 0.175; Year Built: 1981</t>
  </si>
  <si>
    <t>one-story vacant single tenant retail - FAR: 0.39; Year Built: 1969; a chain link fence surrounds the site</t>
  </si>
  <si>
    <t>one-story vacant, single tenant retail - FAR: 0.402; Year Built: 1960;  chain link fence surrounds the adjoining parcels at 2116 and 2100 W El Camino Real; 2116, 2100, and 2124 W El Camino Real are under the same ownership</t>
  </si>
  <si>
    <t>one-story vacant, single tenant retail  - FAR: 0.17; Year Built: 1995;  chain link fence surrounds the parcels at 2116 and 2100 W El Camino Real; 2116, 2100, and 2124 W El Camino Real are under the same ownership</t>
  </si>
  <si>
    <t>one-story vacant, single tenant retail  - FAR: 0.176; Year Built: 1960;  chain link fence surrounds the parcels at 2116 and 2100 W El Camino Real; 2116, 2100, and 2124 W El Camino Real are under the same ownership</t>
  </si>
  <si>
    <t>one-story 4-unit commercial (beauty, cleaners, mini-mart, gun shop)  - FAR: 0.196; Year Built: 1969</t>
  </si>
  <si>
    <t>Rezoned to allow residential at approximately ~72 DU/ac. Rezoning not necessary to meet RHNA.</t>
  </si>
  <si>
    <t>one-story retail (convenance, laundromat, restaurants) - FAR: 0.266; Year Built: 1964</t>
  </si>
  <si>
    <t>one-story single tenant restaurant - FAR: 0.123; Year Built: 1971</t>
  </si>
  <si>
    <t>one-story six-unit retail (furniture, restaurants, fitness) with tenant vacancy - FAR: 0.318; Year Built: 1984</t>
  </si>
  <si>
    <t>single tenant, self car wash  - FAR: 0.149; Year Built: 1968</t>
  </si>
  <si>
    <t>one-story single tenant, fountain store - FAR: 0.043; Year Built: 1958; building is not well maintained/ boarded up windows</t>
  </si>
  <si>
    <t>one-story single tenant fast food - FAR: 0.1; Year Built: 1966</t>
  </si>
  <si>
    <t>one-story single tenant mattress store - FAR: 0.221; Year Built: 1960</t>
  </si>
  <si>
    <t xml:space="preserve">vacant one-story restaurant  - FAR: 0.172; Year Built: 1952; site is surrounded by a chain link fence; the building has not been well maintained (signs of graffiti)/boarded up windows </t>
  </si>
  <si>
    <t>one-story single tenant tire store - FAR: 0.27; Year Built: 1965</t>
  </si>
  <si>
    <t>one-story single tenant truck rental  - FAR: 0.035; Year Built: 1979</t>
  </si>
  <si>
    <t>one-story single tenant fast food - FAR: 0.131; Year Built: 1969</t>
  </si>
  <si>
    <t>one-story single tenant restaurant - FAR: 0.146; Year Built: 1980</t>
  </si>
  <si>
    <t>one-story vacant, single tenant car service building  - FAR: 0.159; Year Built: 1958; building is not well maintained/ boarded up windows</t>
  </si>
  <si>
    <t>parking lot for medical office at 1128 W El Camino Real - FAR: Not Applicable; Year Built: Not Applicable</t>
  </si>
  <si>
    <t>one-story single tenant medical office - FAR: 0.285; Year Built: 1945</t>
  </si>
  <si>
    <t>two-story vacant offices - FAR: 0.154</t>
  </si>
  <si>
    <t>one-story vacant offices - FAR: 0.30; Year Built: 1970</t>
  </si>
  <si>
    <t>gas station  - FAR: 0.04; Year Built: 1968</t>
  </si>
  <si>
    <t>vacant; chain link fence surround the site; no site infrastructure or improvements is present</t>
  </si>
  <si>
    <t>Parking lot for fast food at 209 W Middlefield Road - FAR: 0; Year Built: Not Applicable (no building on site)</t>
  </si>
  <si>
    <t>one-story single tenant fast food - FAR: 0.161; Year Built: 1984</t>
  </si>
  <si>
    <t>one-story single tenant restaurant/deli - FAR: 0.09; Year Built: 1980</t>
  </si>
  <si>
    <t>one-story light industrial/service agency office - FAR: 0.333; Year Built: 1977</t>
  </si>
  <si>
    <t>one-story light industrial - FAR: 0.307; Year Built: 1966</t>
  </si>
  <si>
    <t>one-story light industrial office  - FAR: 0.381; Year Built: 1966</t>
  </si>
  <si>
    <t>one-story vacant light industrial office  - FAR: 0.39; Year Built: 1963</t>
  </si>
  <si>
    <t>one-story single tenant deli - FAR: 0.084; Year Built: 1970</t>
  </si>
  <si>
    <t>one-story single tenant daycare center - FAR: 0.248; Year Built: 1980</t>
  </si>
  <si>
    <t>one-story single tenant rental car location  - FAR: 0.11; Year Built: 1958</t>
  </si>
  <si>
    <t>one-story single tenant office supply store  - FAR: 0.424; Year Built: 1952; located in a high opportunity area and adjacent to existing residential</t>
  </si>
  <si>
    <t>G</t>
  </si>
  <si>
    <t>one-story multi-tenant retail (pet store, pool store, auto parts, shipping) - average FAR: 0.22 for 1949, 1921 and 1935 W El Camino Real; Year Built: 1984; part of a consolidated site with common ownership with potential to develop as one project; located in high opportunity area</t>
  </si>
  <si>
    <t>gas station  - FAR: 0.074; Year Built: 1955</t>
  </si>
  <si>
    <t>one-story single tenant auto repair - FAR: 0.081; Year Built: 1963</t>
  </si>
  <si>
    <t>one-story single tenant paint store  - FAR: 0.26; Year Built: 1981</t>
  </si>
  <si>
    <t>one-story single tenant tire store  - FAR: 0.077; Year Built: 1959</t>
  </si>
  <si>
    <t>one story single tenant liquor store  - FAR: 0.183; Year Built: 1971</t>
  </si>
  <si>
    <t>large multi-tenant shopping center with one-story buildings (grocery and various other retail uses) - FAR: 0.242; Year Built: 1973;  located in high opportunity area</t>
  </si>
  <si>
    <t>single tenant self car wash - FAR: 0.095; Year Built: 1965</t>
  </si>
  <si>
    <t>1250 Grant Road</t>
  </si>
  <si>
    <t>supermarket - FAR: 0.23; Year Built: 1971</t>
  </si>
  <si>
    <t>gas station  - FAR: 0.063; Year Built: 1967</t>
  </si>
  <si>
    <t>large multi-tenant shopping center with one-story buildings (pharmacy and various other retail uses) - FAR: 0.257; Year Built: 1966;  located in high opportunity area</t>
  </si>
  <si>
    <t>electronics store with other retail tenants - FAR: 0.275; Year Built: 1971;  located in high opportunity area</t>
  </si>
  <si>
    <t>one story single tenant restaurant - FAR: 0.095; Year Built: 1968</t>
  </si>
  <si>
    <t>one-story single tenant used goods retail - FAR: 0.231; Year Built: 1966</t>
  </si>
  <si>
    <t>one-story single tenant rental car location  - FAR: 0.059; Year Built: 1963</t>
  </si>
  <si>
    <t>one-story party supply store; property owner is marketing the site  - FAR: 0.444; Year Built: 1959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</si>
</sst>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4" x14ac:knownFonts="1">
    <font>
      <sz val="10"/>
      <name val="Arial"/>
      <charset val="1"/>
    </font>
    <font>
      <sz val="11"/>
      <color theme="1"/>
      <name val="Calibri"/>
      <family val="2"/>
      <scheme val="minor"/>
    </font>
    <font>
      <sz val="11"/>
      <color theme="1"/>
      <name val="Calibri"/>
      <family val="2"/>
      <scheme val="minor"/>
    </font>
    <font>
      <b/>
      <sz val="11"/>
      <name val="Arial"/>
      <family val="2"/>
    </font>
    <font>
      <sz val="10"/>
      <name val="Arial"/>
      <family val="2"/>
    </font>
    <font>
      <b/>
      <sz val="10"/>
      <name val="Arial"/>
      <family val="2"/>
    </font>
    <font>
      <sz val="10"/>
      <name val="Arial"/>
      <family val="2"/>
    </font>
    <font>
      <sz val="10"/>
      <name val="Arial"/>
      <family val="2"/>
    </font>
    <font>
      <sz val="10"/>
      <color rgb="FFFF0000"/>
      <name val="Arial"/>
      <family val="2"/>
    </font>
    <font>
      <sz val="10"/>
      <color theme="1"/>
      <name val="Arial"/>
      <family val="2"/>
    </font>
    <font>
      <b/>
      <sz val="10"/>
      <color theme="1"/>
      <name val="Arial"/>
      <family val="2"/>
    </font>
    <font>
      <sz val="11"/>
      <color rgb="FFFF0000"/>
      <name val="Calibri"/>
      <family val="2"/>
    </font>
    <font>
      <b/>
      <sz val="12"/>
      <color theme="0"/>
      <name val="Arial"/>
      <family val="2"/>
    </font>
    <font>
      <sz val="10"/>
      <color indexed="8"/>
      <name val="Arial"/>
      <family val="2"/>
    </font>
  </fonts>
  <fills count="11">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indexed="22"/>
      </patternFill>
    </fill>
    <fill>
      <patternFill patternType="solid">
        <fgColor rgb="FF92D050"/>
        <bgColor indexed="64"/>
      </patternFill>
    </fill>
    <fill>
      <patternFill patternType="solid">
        <fgColor rgb="FFFF66CC"/>
        <bgColor indexed="64"/>
      </patternFill>
    </fill>
    <fill>
      <patternFill patternType="solid">
        <fgColor theme="5" tint="0.59999389629810485"/>
        <bgColor indexed="64"/>
      </patternFill>
    </fill>
    <fill>
      <patternFill patternType="solid">
        <fgColor theme="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applyNumberFormat="0" applyFill="0" applyBorder="0" applyAlignment="0" applyProtection="0"/>
    <xf numFmtId="0" fontId="2" fillId="0" borderId="0"/>
    <xf numFmtId="0" fontId="1" fillId="0" borderId="0"/>
    <xf numFmtId="0" fontId="13" fillId="0" borderId="0">
      <alignment vertical="top"/>
    </xf>
    <xf numFmtId="43" fontId="13" fillId="0" borderId="0" applyFont="0" applyFill="0" applyBorder="0" applyAlignment="0" applyProtection="0">
      <alignment vertical="top"/>
    </xf>
    <xf numFmtId="0" fontId="4" fillId="0" borderId="0" applyNumberFormat="0" applyFill="0" applyBorder="0" applyAlignment="0" applyProtection="0"/>
    <xf numFmtId="0" fontId="1" fillId="0" borderId="0"/>
  </cellStyleXfs>
  <cellXfs count="126">
    <xf numFmtId="0" fontId="0" fillId="0" borderId="0" xfId="0"/>
    <xf numFmtId="0" fontId="3" fillId="2" borderId="0" xfId="0" applyFont="1" applyFill="1" applyAlignment="1">
      <alignment horizontal="center"/>
    </xf>
    <xf numFmtId="0" fontId="3" fillId="2" borderId="0" xfId="0" applyFont="1" applyFill="1"/>
    <xf numFmtId="2" fontId="0" fillId="3" borderId="0" xfId="0" applyNumberFormat="1" applyFill="1"/>
    <xf numFmtId="0" fontId="0" fillId="4" borderId="0" xfId="0" applyFill="1"/>
    <xf numFmtId="0" fontId="0" fillId="5" borderId="0" xfId="0" applyFill="1"/>
    <xf numFmtId="0" fontId="0" fillId="3" borderId="0" xfId="0" applyFill="1"/>
    <xf numFmtId="0" fontId="4" fillId="3" borderId="0" xfId="0" applyFont="1" applyFill="1"/>
    <xf numFmtId="1" fontId="4" fillId="3" borderId="0" xfId="0" applyNumberFormat="1" applyFont="1" applyFill="1"/>
    <xf numFmtId="0" fontId="5" fillId="6" borderId="0" xfId="0" applyFont="1" applyFill="1" applyBorder="1" applyAlignment="1" applyProtection="1">
      <alignment horizontal="center"/>
    </xf>
    <xf numFmtId="2" fontId="5" fillId="3" borderId="0" xfId="0" applyNumberFormat="1" applyFont="1" applyFill="1" applyBorder="1" applyAlignment="1" applyProtection="1">
      <alignment horizontal="center"/>
    </xf>
    <xf numFmtId="0" fontId="5" fillId="4" borderId="0" xfId="0" applyFont="1" applyFill="1" applyBorder="1" applyAlignment="1" applyProtection="1">
      <alignment horizontal="center"/>
    </xf>
    <xf numFmtId="0" fontId="5" fillId="5" borderId="0" xfId="0" applyFont="1" applyFill="1" applyBorder="1" applyAlignment="1" applyProtection="1">
      <alignment horizontal="center"/>
    </xf>
    <xf numFmtId="0" fontId="5" fillId="3" borderId="0" xfId="0" applyFont="1" applyFill="1" applyBorder="1" applyAlignment="1" applyProtection="1">
      <alignment horizontal="center"/>
    </xf>
    <xf numFmtId="1" fontId="5" fillId="3" borderId="0" xfId="0" applyNumberFormat="1" applyFont="1" applyFill="1" applyBorder="1" applyAlignment="1" applyProtection="1">
      <alignment horizontal="center"/>
    </xf>
    <xf numFmtId="1" fontId="4" fillId="0" borderId="0" xfId="0" applyNumberFormat="1" applyFont="1" applyFill="1" applyBorder="1" applyAlignment="1" applyProtection="1">
      <alignment horizontal="center"/>
    </xf>
    <xf numFmtId="0" fontId="4" fillId="0" borderId="0" xfId="0" applyFont="1" applyFill="1" applyBorder="1" applyAlignment="1" applyProtection="1"/>
    <xf numFmtId="1" fontId="4" fillId="0" borderId="0" xfId="0" applyNumberFormat="1" applyFont="1" applyFill="1" applyBorder="1" applyAlignment="1" applyProtection="1"/>
    <xf numFmtId="2" fontId="4" fillId="3" borderId="0" xfId="0" applyNumberFormat="1" applyFont="1" applyFill="1" applyBorder="1" applyAlignment="1" applyProtection="1"/>
    <xf numFmtId="0" fontId="4" fillId="4" borderId="0" xfId="0" applyFont="1" applyFill="1" applyBorder="1" applyAlignment="1" applyProtection="1"/>
    <xf numFmtId="1" fontId="4" fillId="4" borderId="0" xfId="0" applyNumberFormat="1" applyFont="1" applyFill="1" applyBorder="1" applyAlignment="1" applyProtection="1"/>
    <xf numFmtId="0" fontId="4" fillId="5" borderId="0" xfId="0" applyFont="1" applyFill="1" applyBorder="1" applyAlignment="1" applyProtection="1"/>
    <xf numFmtId="1" fontId="4" fillId="3" borderId="0" xfId="0" applyNumberFormat="1" applyFont="1" applyFill="1" applyBorder="1" applyAlignment="1" applyProtection="1"/>
    <xf numFmtId="0" fontId="4" fillId="3" borderId="0" xfId="0" applyFont="1" applyFill="1" applyBorder="1" applyAlignment="1" applyProtection="1"/>
    <xf numFmtId="1" fontId="0" fillId="3" borderId="0" xfId="0" applyNumberFormat="1" applyFill="1"/>
    <xf numFmtId="0" fontId="0" fillId="0" borderId="0" xfId="0" applyAlignment="1">
      <alignment horizontal="center"/>
    </xf>
    <xf numFmtId="1" fontId="6" fillId="0" borderId="0" xfId="0" applyNumberFormat="1" applyFont="1" applyFill="1" applyBorder="1" applyAlignment="1" applyProtection="1"/>
    <xf numFmtId="0" fontId="7" fillId="0" borderId="0" xfId="0" applyFont="1" applyFill="1" applyBorder="1" applyAlignment="1" applyProtection="1"/>
    <xf numFmtId="0" fontId="4" fillId="7" borderId="0" xfId="0" applyFont="1" applyFill="1" applyBorder="1" applyAlignment="1" applyProtection="1"/>
    <xf numFmtId="2" fontId="4" fillId="0" borderId="0" xfId="0" applyNumberFormat="1" applyFont="1" applyFill="1" applyBorder="1" applyAlignment="1" applyProtection="1"/>
    <xf numFmtId="0" fontId="0" fillId="0" borderId="0" xfId="0" applyFill="1"/>
    <xf numFmtId="1" fontId="0" fillId="0" borderId="0" xfId="0" applyNumberFormat="1" applyFill="1"/>
    <xf numFmtId="0" fontId="3" fillId="0" borderId="0" xfId="0" applyFont="1" applyFill="1" applyAlignment="1">
      <alignment horizontal="center"/>
    </xf>
    <xf numFmtId="0" fontId="3" fillId="0" borderId="0" xfId="0" applyFont="1" applyFill="1"/>
    <xf numFmtId="2" fontId="0" fillId="0" borderId="0" xfId="0" applyNumberFormat="1" applyFill="1"/>
    <xf numFmtId="0" fontId="4" fillId="0" borderId="0" xfId="0" applyFont="1" applyFill="1"/>
    <xf numFmtId="1" fontId="4" fillId="0" borderId="0" xfId="0" applyNumberFormat="1" applyFont="1" applyFill="1"/>
    <xf numFmtId="0" fontId="5" fillId="0" borderId="0" xfId="0" applyFont="1" applyFill="1" applyBorder="1" applyAlignment="1" applyProtection="1">
      <alignment horizontal="center"/>
    </xf>
    <xf numFmtId="2" fontId="5" fillId="0" borderId="0" xfId="0" applyNumberFormat="1" applyFont="1" applyFill="1" applyBorder="1" applyAlignment="1" applyProtection="1">
      <alignment horizontal="center"/>
    </xf>
    <xf numFmtId="1" fontId="5" fillId="0" borderId="0" xfId="0" applyNumberFormat="1" applyFont="1" applyFill="1" applyBorder="1" applyAlignment="1" applyProtection="1">
      <alignment horizontal="center"/>
    </xf>
    <xf numFmtId="0" fontId="0" fillId="0" borderId="0" xfId="0" applyFill="1" applyAlignment="1">
      <alignment horizontal="center"/>
    </xf>
    <xf numFmtId="1" fontId="8" fillId="0" borderId="0" xfId="0" applyNumberFormat="1" applyFont="1" applyFill="1" applyBorder="1" applyAlignment="1" applyProtection="1">
      <alignment horizontal="center"/>
    </xf>
    <xf numFmtId="0" fontId="8" fillId="0" borderId="0" xfId="0" applyFont="1" applyFill="1" applyBorder="1" applyAlignment="1" applyProtection="1"/>
    <xf numFmtId="1" fontId="8" fillId="0" borderId="0" xfId="0" applyNumberFormat="1" applyFont="1" applyFill="1" applyBorder="1" applyAlignment="1" applyProtection="1"/>
    <xf numFmtId="2" fontId="8" fillId="0" borderId="0" xfId="0" applyNumberFormat="1" applyFont="1" applyFill="1" applyBorder="1" applyAlignment="1" applyProtection="1"/>
    <xf numFmtId="0" fontId="8" fillId="0" borderId="0" xfId="0" applyFont="1" applyFill="1"/>
    <xf numFmtId="1" fontId="0" fillId="4" borderId="0" xfId="0" applyNumberFormat="1" applyFill="1"/>
    <xf numFmtId="1" fontId="8" fillId="0" borderId="0" xfId="0" applyNumberFormat="1" applyFont="1" applyFill="1" applyBorder="1" applyAlignment="1" applyProtection="1">
      <alignment horizontal="right"/>
    </xf>
    <xf numFmtId="0" fontId="8" fillId="0" borderId="0" xfId="0" applyFont="1" applyFill="1" applyBorder="1" applyAlignment="1" applyProtection="1">
      <alignment horizontal="left"/>
    </xf>
    <xf numFmtId="2" fontId="8" fillId="0" borderId="0" xfId="0" applyNumberFormat="1" applyFont="1" applyFill="1"/>
    <xf numFmtId="0" fontId="8" fillId="4" borderId="0" xfId="0" applyFont="1" applyFill="1" applyBorder="1" applyAlignment="1" applyProtection="1"/>
    <xf numFmtId="1" fontId="8" fillId="0" borderId="0" xfId="0" applyNumberFormat="1" applyFont="1" applyFill="1"/>
    <xf numFmtId="0" fontId="8" fillId="0" borderId="0" xfId="0" applyFont="1" applyFill="1" applyAlignment="1">
      <alignment horizontal="left"/>
    </xf>
    <xf numFmtId="0" fontId="0" fillId="0" borderId="0" xfId="0" pivotButton="1"/>
    <xf numFmtId="0" fontId="0" fillId="0" borderId="0" xfId="0" applyAlignment="1">
      <alignment horizontal="left"/>
    </xf>
    <xf numFmtId="1" fontId="4" fillId="7" borderId="0" xfId="0" applyNumberFormat="1" applyFont="1" applyFill="1" applyBorder="1" applyAlignment="1" applyProtection="1">
      <alignment horizontal="center"/>
    </xf>
    <xf numFmtId="0" fontId="8" fillId="7" borderId="0" xfId="0" applyFont="1" applyFill="1" applyBorder="1" applyAlignment="1" applyProtection="1"/>
    <xf numFmtId="0" fontId="4" fillId="7" borderId="0" xfId="0" applyNumberFormat="1" applyFont="1" applyFill="1" applyBorder="1" applyAlignment="1" applyProtection="1">
      <alignment horizontal="center"/>
    </xf>
    <xf numFmtId="0" fontId="8" fillId="7" borderId="0" xfId="0" applyNumberFormat="1" applyFont="1" applyFill="1" applyBorder="1" applyAlignment="1" applyProtection="1">
      <alignment horizontal="center"/>
    </xf>
    <xf numFmtId="1" fontId="0" fillId="0" borderId="0" xfId="0" applyNumberFormat="1"/>
    <xf numFmtId="0" fontId="9" fillId="0" borderId="0" xfId="0" applyFont="1" applyFill="1"/>
    <xf numFmtId="0" fontId="9" fillId="4" borderId="0" xfId="0" applyFont="1" applyFill="1"/>
    <xf numFmtId="0" fontId="9" fillId="8" borderId="0" xfId="0" applyFont="1" applyFill="1"/>
    <xf numFmtId="0" fontId="9" fillId="7" borderId="0" xfId="0" applyNumberFormat="1" applyFont="1" applyFill="1" applyBorder="1" applyAlignment="1" applyProtection="1">
      <alignment horizontal="center"/>
    </xf>
    <xf numFmtId="0" fontId="9" fillId="7" borderId="0" xfId="0" applyFont="1" applyFill="1" applyBorder="1" applyAlignment="1" applyProtection="1"/>
    <xf numFmtId="0" fontId="9" fillId="0" borderId="0" xfId="0" applyFont="1" applyFill="1" applyBorder="1" applyAlignment="1" applyProtection="1"/>
    <xf numFmtId="1" fontId="9" fillId="0" borderId="0" xfId="0" applyNumberFormat="1" applyFont="1" applyFill="1" applyBorder="1" applyAlignment="1" applyProtection="1"/>
    <xf numFmtId="2" fontId="9" fillId="7" borderId="0" xfId="0" applyNumberFormat="1" applyFont="1" applyFill="1" applyBorder="1" applyAlignment="1" applyProtection="1"/>
    <xf numFmtId="1" fontId="9" fillId="4" borderId="0" xfId="0" applyNumberFormat="1" applyFont="1" applyFill="1" applyBorder="1" applyAlignment="1" applyProtection="1"/>
    <xf numFmtId="0" fontId="9" fillId="4" borderId="0" xfId="0" applyFont="1" applyFill="1" applyBorder="1" applyAlignment="1" applyProtection="1"/>
    <xf numFmtId="2" fontId="9" fillId="0" borderId="0" xfId="0" applyNumberFormat="1" applyFont="1" applyFill="1"/>
    <xf numFmtId="0" fontId="9" fillId="0" borderId="0" xfId="0" applyNumberFormat="1" applyFont="1" applyFill="1" applyBorder="1" applyAlignment="1" applyProtection="1">
      <alignment horizontal="center"/>
    </xf>
    <xf numFmtId="0" fontId="9" fillId="8" borderId="0" xfId="0" applyFont="1" applyFill="1" applyBorder="1" applyAlignment="1" applyProtection="1"/>
    <xf numFmtId="1" fontId="9" fillId="7" borderId="0" xfId="0" applyNumberFormat="1" applyFont="1" applyFill="1" applyBorder="1" applyAlignment="1" applyProtection="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 fontId="0" fillId="0" borderId="0" xfId="0" pivotButton="1" applyNumberFormat="1"/>
    <xf numFmtId="1" fontId="0" fillId="0" borderId="0" xfId="0" applyNumberFormat="1" applyAlignment="1">
      <alignment horizontal="left"/>
    </xf>
    <xf numFmtId="1" fontId="8" fillId="9" borderId="0" xfId="0" applyNumberFormat="1" applyFont="1" applyFill="1" applyBorder="1" applyAlignment="1" applyProtection="1"/>
    <xf numFmtId="0" fontId="8" fillId="9" borderId="0" xfId="0" applyFont="1" applyFill="1" applyBorder="1" applyAlignment="1" applyProtection="1"/>
    <xf numFmtId="0" fontId="8" fillId="9" borderId="0" xfId="0" applyFont="1" applyFill="1"/>
    <xf numFmtId="1" fontId="8" fillId="9" borderId="0" xfId="0" applyNumberFormat="1" applyFont="1" applyFill="1"/>
    <xf numFmtId="0" fontId="8" fillId="9" borderId="0" xfId="0" applyFont="1" applyFill="1" applyAlignment="1">
      <alignment horizontal="center"/>
    </xf>
    <xf numFmtId="0" fontId="8" fillId="9" borderId="0" xfId="0" applyFont="1" applyFill="1" applyAlignment="1">
      <alignment horizontal="left"/>
    </xf>
    <xf numFmtId="2" fontId="8" fillId="9" borderId="0" xfId="0" applyNumberFormat="1" applyFont="1" applyFill="1"/>
    <xf numFmtId="0" fontId="11" fillId="9" borderId="0" xfId="0" applyFont="1" applyFill="1" applyAlignment="1">
      <alignment vertical="center"/>
    </xf>
    <xf numFmtId="1" fontId="8" fillId="9" borderId="0" xfId="0" applyNumberFormat="1" applyFont="1" applyFill="1" applyAlignment="1">
      <alignment horizontal="right"/>
    </xf>
    <xf numFmtId="0" fontId="8" fillId="9" borderId="0" xfId="0" applyFont="1" applyFill="1" applyAlignment="1">
      <alignment vertical="center"/>
    </xf>
    <xf numFmtId="0" fontId="8" fillId="9" borderId="0" xfId="0" applyFont="1" applyFill="1" applyAlignment="1">
      <alignment vertical="center" wrapText="1"/>
    </xf>
    <xf numFmtId="1" fontId="8" fillId="9" borderId="0" xfId="0" applyNumberFormat="1" applyFont="1" applyFill="1" applyAlignment="1">
      <alignment vertical="center"/>
    </xf>
    <xf numFmtId="164" fontId="8" fillId="9" borderId="0" xfId="0" applyNumberFormat="1" applyFont="1" applyFill="1"/>
    <xf numFmtId="0" fontId="8" fillId="9" borderId="0" xfId="0" applyFont="1" applyFill="1" applyAlignment="1">
      <alignment horizontal="right"/>
    </xf>
    <xf numFmtId="0" fontId="12" fillId="10" borderId="1" xfId="0" applyFont="1" applyFill="1" applyBorder="1" applyAlignment="1">
      <alignment horizontal="center" vertical="center" wrapText="1"/>
    </xf>
    <xf numFmtId="0" fontId="9" fillId="0" borderId="1" xfId="0" applyFont="1" applyFill="1" applyBorder="1" applyAlignment="1">
      <alignment vertical="center" wrapText="1"/>
    </xf>
    <xf numFmtId="0" fontId="9" fillId="0" borderId="1" xfId="0" applyFont="1" applyFill="1" applyBorder="1" applyAlignment="1" applyProtection="1">
      <alignment vertical="center" wrapText="1"/>
    </xf>
    <xf numFmtId="0" fontId="9" fillId="0" borderId="1" xfId="0" applyFont="1" applyFill="1" applyBorder="1" applyAlignment="1" applyProtection="1">
      <alignment horizontal="left" vertical="center" wrapText="1"/>
    </xf>
    <xf numFmtId="0" fontId="9" fillId="0" borderId="1" xfId="0" applyNumberFormat="1" applyFont="1" applyFill="1" applyBorder="1" applyAlignment="1" applyProtection="1">
      <alignment horizontal="center" vertical="center" wrapText="1"/>
    </xf>
    <xf numFmtId="0" fontId="9" fillId="0" borderId="1" xfId="0" applyFont="1" applyFill="1" applyBorder="1" applyAlignment="1" applyProtection="1">
      <alignment horizontal="center" vertical="center" wrapText="1"/>
    </xf>
    <xf numFmtId="2" fontId="9" fillId="0" borderId="1" xfId="0" applyNumberFormat="1" applyFont="1" applyFill="1" applyBorder="1" applyAlignment="1" applyProtection="1">
      <alignment vertical="center" wrapText="1"/>
    </xf>
    <xf numFmtId="1" fontId="9" fillId="0" borderId="1" xfId="0" applyNumberFormat="1" applyFont="1" applyFill="1" applyBorder="1" applyAlignment="1" applyProtection="1">
      <alignment vertical="center" wrapText="1"/>
    </xf>
    <xf numFmtId="1" fontId="9" fillId="0" borderId="1" xfId="0" applyNumberFormat="1" applyFont="1" applyFill="1" applyBorder="1" applyAlignment="1">
      <alignment vertical="center" wrapText="1"/>
    </xf>
    <xf numFmtId="0" fontId="9" fillId="0" borderId="1" xfId="0" applyFont="1" applyFill="1" applyBorder="1" applyAlignment="1">
      <alignment horizontal="center" vertical="center" wrapText="1"/>
    </xf>
    <xf numFmtId="2" fontId="9" fillId="0" borderId="1" xfId="0" applyNumberFormat="1" applyFont="1" applyFill="1" applyBorder="1" applyAlignment="1">
      <alignment vertical="center" wrapText="1"/>
    </xf>
    <xf numFmtId="0" fontId="10"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1"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9" fillId="0" borderId="1" xfId="1" applyFont="1" applyFill="1" applyBorder="1" applyAlignment="1">
      <alignment vertical="center" wrapText="1"/>
    </xf>
    <xf numFmtId="0" fontId="8" fillId="0" borderId="1" xfId="0" applyFont="1" applyFill="1" applyBorder="1" applyAlignment="1">
      <alignment vertical="center" wrapText="1"/>
    </xf>
    <xf numFmtId="0" fontId="5" fillId="0" borderId="1" xfId="0" applyFont="1" applyFill="1" applyBorder="1" applyAlignment="1">
      <alignment horizontal="left" vertical="center" wrapText="1"/>
    </xf>
    <xf numFmtId="1" fontId="8" fillId="0" borderId="1" xfId="0" applyNumberFormat="1" applyFont="1" applyFill="1" applyBorder="1" applyAlignment="1">
      <alignment vertical="center" wrapText="1"/>
    </xf>
    <xf numFmtId="0" fontId="0" fillId="0" borderId="1" xfId="0" applyFill="1" applyBorder="1" applyAlignment="1">
      <alignment vertical="center" wrapText="1"/>
    </xf>
    <xf numFmtId="0" fontId="4" fillId="0" borderId="1" xfId="0" applyFont="1" applyFill="1" applyBorder="1" applyAlignment="1">
      <alignment vertical="center" wrapText="1"/>
    </xf>
    <xf numFmtId="0" fontId="9"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9" fillId="0" borderId="2" xfId="0" applyFont="1" applyFill="1" applyBorder="1" applyAlignment="1">
      <alignment horizontal="center" vertical="center" wrapText="1"/>
    </xf>
    <xf numFmtId="2" fontId="9" fillId="0" borderId="2" xfId="0" applyNumberFormat="1" applyFont="1" applyFill="1" applyBorder="1" applyAlignment="1">
      <alignment vertical="center" wrapText="1"/>
    </xf>
    <xf numFmtId="1" fontId="9" fillId="0" borderId="2" xfId="0" applyNumberFormat="1" applyFont="1" applyFill="1" applyBorder="1" applyAlignment="1">
      <alignment vertical="center" wrapText="1"/>
    </xf>
    <xf numFmtId="2" fontId="0" fillId="0" borderId="1" xfId="0" applyNumberFormat="1" applyFill="1" applyBorder="1" applyAlignment="1">
      <alignment vertical="center" wrapText="1"/>
    </xf>
    <xf numFmtId="0" fontId="9" fillId="0" borderId="0" xfId="0" applyNumberFormat="1" applyFont="1" applyFill="1" applyBorder="1" applyAlignment="1" applyProtection="1">
      <alignment horizontal="center" vertical="center" wrapText="1"/>
    </xf>
    <xf numFmtId="0" fontId="9" fillId="0" borderId="0" xfId="0" applyFont="1" applyFill="1" applyAlignment="1">
      <alignment horizontal="center" vertical="center" wrapText="1"/>
    </xf>
    <xf numFmtId="0" fontId="9" fillId="0" borderId="0" xfId="0" applyNumberFormat="1" applyFont="1" applyFill="1" applyAlignment="1">
      <alignment horizontal="center" vertical="center" wrapText="1"/>
    </xf>
    <xf numFmtId="0" fontId="12" fillId="10" borderId="1" xfId="0" applyFont="1" applyFill="1" applyBorder="1" applyAlignment="1">
      <alignment horizontal="left" vertical="center" wrapText="1"/>
    </xf>
    <xf numFmtId="1" fontId="9" fillId="0" borderId="1" xfId="0" applyNumberFormat="1" applyFont="1" applyFill="1" applyBorder="1" applyAlignment="1" applyProtection="1">
      <alignment horizontal="left" vertical="center" wrapText="1"/>
    </xf>
    <xf numFmtId="0" fontId="9" fillId="0" borderId="1" xfId="0" applyFont="1" applyBorder="1" applyAlignment="1">
      <alignment horizontal="center"/>
    </xf>
  </cellXfs>
  <cellStyles count="7">
    <cellStyle name="Comma 2" xfId="4" xr:uid="{227F6569-5EDD-4C9D-9FA0-96AE4859B9F9}"/>
    <cellStyle name="Normal" xfId="0" builtinId="0"/>
    <cellStyle name="Normal 2" xfId="1" xr:uid="{48CFD6F4-5F7D-44ED-84A6-2B00F56DC559}"/>
    <cellStyle name="Normal 2 2" xfId="6" xr:uid="{FF3E8925-FCA8-416F-873E-64A564DF584D}"/>
    <cellStyle name="Normal 2 3" xfId="3" xr:uid="{C1AC858C-D9C6-494E-A9B6-CCCB910A3B69}"/>
    <cellStyle name="Normal 3" xfId="5" xr:uid="{1B0CFC19-D3A0-4F98-AC9A-095C28F77886}"/>
    <cellStyle name="Normal 4" xfId="2" xr:uid="{7156EB4D-9260-4275-B6DB-CFD89B9F079B}"/>
  </cellStyles>
  <dxfs count="3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66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221102%20HCD%20Sites%20Inventory%20Tabl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221102%20HCD%20Sites%20Inventory%20Table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verly Choi" refreshedDate="44678.576123148145" createdVersion="7" refreshedVersion="7" minRefreshableVersion="3" recordCount="98" xr:uid="{8CE5810E-FEB9-48EB-9931-8B5661DE24FB}">
  <cacheSource type="worksheet">
    <worksheetSource ref="D10:V10" sheet="Archive" r:id="rId2"/>
  </cacheSource>
  <cacheFields count="74">
    <cacheField name="APN" numFmtId="0">
      <sharedItems containsString="0" containsBlank="1" containsNumber="1" containsInteger="1" minValue="11614071" maxValue="19807008"/>
    </cacheField>
    <cacheField name="Neighborhood" numFmtId="0">
      <sharedItems containsBlank="1"/>
    </cacheField>
    <cacheField name="ECR" numFmtId="0">
      <sharedItems containsBlank="1"/>
    </cacheField>
    <cacheField name="Zoning Map Label" numFmtId="0">
      <sharedItems containsBlank="1"/>
    </cacheField>
    <cacheField name="PrecisePlan" numFmtId="0">
      <sharedItems containsBlank="1"/>
    </cacheField>
    <cacheField name="Land Use" numFmtId="0">
      <sharedItems containsBlank="1"/>
    </cacheField>
    <cacheField name="Zoning" numFmtId="0">
      <sharedItems containsBlank="1"/>
    </cacheField>
    <cacheField name="Improvement/Land (I/L) Value Ratio" numFmtId="0">
      <sharedItems containsString="0" containsBlank="1" containsNumber="1" minValue="0" maxValue="11.43923425"/>
    </cacheField>
    <cacheField name="Year Built" numFmtId="0">
      <sharedItems containsString="0" containsBlank="1" containsNumber="1" containsInteger="1" minValue="0" maxValue="2017"/>
    </cacheField>
    <cacheField name="Building SQ Feet" numFmtId="0">
      <sharedItems containsString="0" containsBlank="1" containsNumber="1" containsInteger="1" minValue="0" maxValue="65616"/>
    </cacheField>
    <cacheField name="Building FAR" numFmtId="0">
      <sharedItems containsString="0" containsBlank="1" containsNumber="1" minValue="0" maxValue="0.55007099999999998"/>
    </cacheField>
    <cacheField name="Environmental Constraints" numFmtId="0">
      <sharedItems containsBlank="1"/>
    </cacheField>
    <cacheField name="Infrastructure" numFmtId="0">
      <sharedItems containsString="0" containsBlank="1" containsNumber="1" containsInteger="1" minValue="1" maxValue="1"/>
    </cacheField>
    <cacheField name="Publicly Owned" numFmtId="0">
      <sharedItems containsString="0" containsBlank="1" containsNumber="1" containsInteger="1" minValue="0" maxValue="0"/>
    </cacheField>
    <cacheField name="Identified in last Two Planning Cycles" numFmtId="0">
      <sharedItems containsBlank="1"/>
    </cacheField>
    <cacheField name="RHNA Cycle" numFmtId="0">
      <sharedItems containsBlank="1"/>
    </cacheField>
    <cacheField name="Acres" numFmtId="0">
      <sharedItems containsString="0" containsBlank="1" containsNumber="1" minValue="9.9793670488006289E-2" maxValue="7.9611836718812512"/>
    </cacheField>
    <cacheField name="ASSESSEENAME1" numFmtId="0">
      <sharedItems containsBlank="1"/>
    </cacheField>
    <cacheField name="STREETADDR" numFmtId="0">
      <sharedItems containsBlank="1"/>
    </cacheField>
    <cacheField name="CITYSTATE" numFmtId="0">
      <sharedItems containsBlank="1"/>
    </cacheField>
    <cacheField name="ZIP05" numFmtId="0">
      <sharedItems containsBlank="1" containsMixedTypes="1" containsNumber="1" containsInteger="1" minValue="92143" maxValue="95949"/>
    </cacheField>
    <cacheField name="ZIP04" numFmtId="0">
      <sharedItems containsBlank="1" containsMixedTypes="1" containsNumber="1" containsInteger="1" minValue="268" maxValue="4914"/>
    </cacheField>
    <cacheField name="Landuse_Category_Description" numFmtId="0">
      <sharedItems containsBlank="1"/>
    </cacheField>
    <cacheField name="Landuse_Code" numFmtId="0">
      <sharedItems containsBlank="1" containsMixedTypes="1" containsNumber="1" containsInteger="1" minValue="58" maxValue="59"/>
    </cacheField>
    <cacheField name="Landuse_Description" numFmtId="0">
      <sharedItems containsBlank="1" longText="1"/>
    </cacheField>
    <cacheField name="SITUS_HOUSE_NUMBER" numFmtId="0">
      <sharedItems containsBlank="1" containsMixedTypes="1" containsNumber="1" containsInteger="1" minValue="215" maxValue="2483"/>
    </cacheField>
    <cacheField name="SITUS_HOUSE_NUMBER_SUFFIX" numFmtId="0">
      <sharedItems containsNonDate="0" containsString="0" containsBlank="1"/>
    </cacheField>
    <cacheField name="SITUS_STREET_DIRECTION" numFmtId="0">
      <sharedItems containsBlank="1"/>
    </cacheField>
    <cacheField name="SITUS_STREET_NAME" numFmtId="0">
      <sharedItems containsBlank="1"/>
    </cacheField>
    <cacheField name="SITUS_STREET_TYPE" numFmtId="0">
      <sharedItems containsBlank="1"/>
    </cacheField>
    <cacheField name="SITUS_UNIT_NUMBER" numFmtId="0">
      <sharedItems containsBlank="1"/>
    </cacheField>
    <cacheField name="SITUS_CITY_NAME" numFmtId="0">
      <sharedItems containsBlank="1"/>
    </cacheField>
    <cacheField name="SITUS_STATE_CODE" numFmtId="0">
      <sharedItems containsBlank="1"/>
    </cacheField>
    <cacheField name="SITUS_ZIP_CODE" numFmtId="0">
      <sharedItems containsBlank="1" containsMixedTypes="1" containsNumber="1" containsInteger="1" minValue="94040" maxValue="94040"/>
    </cacheField>
    <cacheField name="NUMBER_OF_SITUS_ADDRESS" numFmtId="0">
      <sharedItems containsString="0" containsBlank="1" containsNumber="1" containsInteger="1" minValue="0" maxValue="18"/>
    </cacheField>
    <cacheField name="DwelUnits" numFmtId="0">
      <sharedItems containsString="0" containsBlank="1" containsNumber="1" containsInteger="1" minValue="0" maxValue="1"/>
    </cacheField>
    <cacheField name="GPArea" numFmtId="0">
      <sharedItems containsBlank="1"/>
    </cacheField>
    <cacheField name="MaxFAR" numFmtId="0">
      <sharedItems containsString="0" containsBlank="1" containsNumber="1" minValue="0" maxValue="3.5"/>
    </cacheField>
    <cacheField name="MaxDUA" numFmtId="0">
      <sharedItems containsString="0" containsBlank="1" containsNumber="1" containsInteger="1" minValue="0" maxValue="50"/>
    </cacheField>
    <cacheField name="GPAreaName" numFmtId="0">
      <sharedItems containsBlank="1" count="16">
        <s v="Mixed-Use Corridor"/>
        <s v="Mixed-Use Corridor (ECR Low)"/>
        <s v="East Whisman Mixed-Use (Village Center)"/>
        <s v="Mixed-Use Corridor (ECR Village Center)"/>
        <s v="Downtown Mixed-Use (H/J)"/>
        <s v="General Mixed-Use"/>
        <s v="Mixed-Use Center"/>
        <s v="Mixed-Use Corridor (Moffett)"/>
        <s v="North Bayshore Mixed-Use (Edge)"/>
        <s v="East Whisman Mixed-Use (Medium)"/>
        <s v="Medium High-Density Residential"/>
        <s v="North Bayshore Mixed-Use (General)"/>
        <s v="East Whisman Mixed-Use (High)"/>
        <m/>
        <s v="Mixed-Use Corridor (not zoned for residential)" u="1"/>
        <s v="Neighborhood Mixed-Use (not zoned for residential)" u="1"/>
      </sharedItems>
    </cacheField>
    <cacheField name="ZoningGPConsistency" numFmtId="0">
      <sharedItems containsBlank="1"/>
    </cacheField>
    <cacheField name="LodgngRms" numFmtId="0">
      <sharedItems containsString="0" containsBlank="1" containsNumber="1" containsInteger="1" minValue="0" maxValue="0"/>
    </cacheField>
    <cacheField name="CommSF" numFmtId="0">
      <sharedItems containsString="0" containsBlank="1" containsNumber="1" containsInteger="1" minValue="0" maxValue="89078"/>
    </cacheField>
    <cacheField name="OffSF" numFmtId="0">
      <sharedItems containsString="0" containsBlank="1" containsNumber="1" containsInteger="1" minValue="0" maxValue="13240"/>
    </cacheField>
    <cacheField name="ParcelArea" numFmtId="0">
      <sharedItems containsString="0" containsBlank="1" containsNumber="1" minValue="4347.0081141000001" maxValue="346787.73876699997"/>
    </cacheField>
    <cacheField name="DUperAcre" numFmtId="0">
      <sharedItems containsString="0" containsBlank="1" containsNumber="1" containsInteger="1" minValue="0" maxValue="0"/>
    </cacheField>
    <cacheField name="LodgperAcre" numFmtId="0">
      <sharedItems containsString="0" containsBlank="1" containsNumber="1" containsInteger="1" minValue="0" maxValue="0"/>
    </cacheField>
    <cacheField name="FAR" numFmtId="0">
      <sharedItems containsString="0" containsBlank="1" containsNumber="1" minValue="0" maxValue="0.4197228269143084"/>
    </cacheField>
    <cacheField name="Score" numFmtId="0">
      <sharedItems containsString="0" containsBlank="1" containsNumber="1" minValue="0" maxValue="18283.126340387273"/>
    </cacheField>
    <cacheField name="PRODGISGen" numFmtId="0">
      <sharedItems containsString="0" containsBlank="1" containsNumber="1" containsInteger="1" minValue="0" maxValue="32"/>
    </cacheField>
    <cacheField name="FAR2" numFmtId="0">
      <sharedItems containsString="0" containsBlank="1" containsNumber="1" minValue="0" maxValue="3"/>
    </cacheField>
    <cacheField name="DUA" numFmtId="0">
      <sharedItems containsString="0" containsBlank="1" containsNumber="1" containsInteger="1" minValue="0" maxValue="140"/>
    </cacheField>
    <cacheField name="PctOff" numFmtId="0">
      <sharedItems containsString="0" containsBlank="1" containsNumber="1" minValue="0" maxValue="0.3"/>
    </cacheField>
    <cacheField name="PctRes" numFmtId="0">
      <sharedItems containsString="0" containsBlank="1" containsNumber="1" minValue="0" maxValue="0.5"/>
    </cacheField>
    <cacheField name="Score2" numFmtId="0">
      <sharedItems containsString="0" containsBlank="1" containsNumber="1" containsInteger="1" minValue="0" maxValue="130680"/>
    </cacheField>
    <cacheField name="Shape_Length_1" numFmtId="0">
      <sharedItems containsBlank="1" containsMixedTypes="1" containsNumber="1" minValue="264.59567288272677" maxValue="2595.7649282070342"/>
    </cacheField>
    <cacheField name="Shape_Area_1" numFmtId="0">
      <sharedItems containsString="0" containsBlank="1" containsNumber="1" minValue="4346.9948984257953" maxValue="346787.7735918914"/>
    </cacheField>
    <cacheField name="City Identified Underutilized Parcel" numFmtId="0">
      <sharedItems containsBlank="1"/>
    </cacheField>
    <cacheField name="ESA Max Density" numFmtId="0">
      <sharedItems containsString="0" containsBlank="1" containsNumber="1" minValue="30" maxValue="157" count="14">
        <n v="71.97"/>
        <n v="45.74"/>
        <n v="45"/>
        <n v="53.98"/>
        <n v="45.15"/>
        <n v="43"/>
        <n v="65"/>
        <n v="71"/>
        <n v="112"/>
        <n v="35"/>
        <n v="157"/>
        <m/>
        <n v="72" u="1"/>
        <n v="30" u="1"/>
      </sharedItems>
    </cacheField>
    <cacheField name="ESA Target Percentage of Max Density" numFmtId="0">
      <sharedItems containsString="0" containsBlank="1" containsNumber="1" minValue="0.55000000000000004" maxValue="0.85" count="6">
        <n v="0.84"/>
        <n v="0.55000000000000004"/>
        <n v="0.6"/>
        <n v="0.7"/>
        <n v="0.85"/>
        <m/>
      </sharedItems>
    </cacheField>
    <cacheField name="ESA Realistic Capacity" numFmtId="1">
      <sharedItems containsString="0" containsBlank="1" containsNumber="1" minValue="21" maxValue="109.89999999999999" count="14">
        <n v="60.454799999999999"/>
        <n v="38.421599999999998"/>
        <n v="37.799999999999997"/>
        <n v="45.343199999999996"/>
        <n v="24.8325"/>
        <n v="36.119999999999997"/>
        <n v="39"/>
        <n v="49.699999999999996"/>
        <n v="78.399999999999991"/>
        <n v="30"/>
        <n v="109.89999999999999"/>
        <m/>
        <n v="50.4" u="1"/>
        <n v="21" u="1"/>
      </sharedItems>
    </cacheField>
    <cacheField name="Shape_Length" numFmtId="0">
      <sharedItems containsString="0" containsBlank="1" containsNumber="1" minValue="264.59567288272677" maxValue="2595.7649282070342"/>
    </cacheField>
    <cacheField name="Shape_Area" numFmtId="0">
      <sharedItems containsString="0" containsBlank="1" containsNumber="1" minValue="4346.9948984257953" maxValue="346787.7735918914"/>
    </cacheField>
    <cacheField name="Affordability" numFmtId="0">
      <sharedItems containsString="0" containsBlank="1" containsNumber="1" containsInteger="1" minValue="0" maxValue="1"/>
    </cacheField>
    <cacheField name="Total Capacity" numFmtId="1">
      <sharedItems containsString="0" containsBlank="1" containsNumber="1" containsInteger="1" minValue="3" maxValue="360"/>
    </cacheField>
    <cacheField name="Net New Capacity" numFmtId="1">
      <sharedItems containsString="0" containsBlank="1" containsNumber="1" containsInteger="1" minValue="3" maxValue="360"/>
    </cacheField>
    <cacheField name="Low Income Capacity" numFmtId="1">
      <sharedItems containsString="0" containsBlank="1" containsNumber="1" containsInteger="1" minValue="0" maxValue="150"/>
    </cacheField>
    <cacheField name="Moderate Income Capacity" numFmtId="1">
      <sharedItems containsString="0" containsBlank="1" containsNumber="1" containsInteger="1" minValue="0" maxValue="150"/>
    </cacheField>
    <cacheField name="Above Moderate Income Capacity" numFmtId="1">
      <sharedItems containsString="0" containsBlank="1" containsNumber="1" containsInteger="1" minValue="0" maxValue="60"/>
    </cacheField>
    <cacheField name="Status" numFmtId="0">
      <sharedItems containsBlank="1"/>
    </cacheField>
    <cacheField name="Comment" numFmtId="0">
      <sharedItems containsBlank="1"/>
    </cacheField>
    <cacheField name="Status 2/2/22 " numFmtId="0">
      <sharedItems containsBlank="1"/>
    </cacheField>
    <cacheField name="Comment 2/2/22" numFmtId="0">
      <sharedItems containsBlank="1"/>
    </cacheField>
    <cacheField name="Bev Comments 2/4/2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verly Choi" refreshedDate="44678.670516087965" createdVersion="7" refreshedVersion="7" minRefreshableVersion="3" recordCount="99" xr:uid="{0512E07B-0DAF-4608-B288-E9C9DC7966CE}">
  <cacheSource type="worksheet">
    <worksheetSource ref="D10:V10" sheet="Archive" r:id="rId2"/>
  </cacheSource>
  <cacheFields count="74">
    <cacheField name="APN" numFmtId="0">
      <sharedItems containsString="0" containsBlank="1" containsNumber="1" containsInteger="1" minValue="11614071" maxValue="19807008"/>
    </cacheField>
    <cacheField name="Neighborhood" numFmtId="0">
      <sharedItems containsBlank="1" count="8">
        <s v="Central Neighborhoods"/>
        <s v="Moffett/Whisman Road"/>
        <s v="Springer/Cuesta/Phyllis"/>
        <s v="San Antonio/Rengstorff"/>
        <s v="Grant Road/Sylvan Park"/>
        <s v="Monta Loma/Farley/Rock Street"/>
        <s v="North Bayshore"/>
        <m/>
      </sharedItems>
    </cacheField>
    <cacheField name="ECR" numFmtId="0">
      <sharedItems containsBlank="1"/>
    </cacheField>
    <cacheField name="Zoning Map Label" numFmtId="0">
      <sharedItems containsBlank="1"/>
    </cacheField>
    <cacheField name="PrecisePlan" numFmtId="0">
      <sharedItems containsBlank="1" count="8">
        <s v="El Camino Real"/>
        <s v="East Whisman"/>
        <s v="San Antonio"/>
        <s v="Downtown"/>
        <m/>
        <s v="North Bayshore"/>
        <s v="South Whisman"/>
        <s v="Grant - Phyllis" u="1"/>
      </sharedItems>
    </cacheField>
    <cacheField name="Land Use" numFmtId="0">
      <sharedItems containsBlank="1"/>
    </cacheField>
    <cacheField name="Zoning" numFmtId="0">
      <sharedItems containsBlank="1"/>
    </cacheField>
    <cacheField name="Improvement/Land (I/L) Value Ratio" numFmtId="0">
      <sharedItems containsString="0" containsBlank="1" containsNumber="1" minValue="0" maxValue="11.43923425"/>
    </cacheField>
    <cacheField name="Year Built" numFmtId="0">
      <sharedItems containsBlank="1" containsMixedTypes="1" containsNumber="1" containsInteger="1" minValue="0" maxValue="2017"/>
    </cacheField>
    <cacheField name="Building SQ Feet" numFmtId="0">
      <sharedItems containsString="0" containsBlank="1" containsNumber="1" containsInteger="1" minValue="0" maxValue="65616"/>
    </cacheField>
    <cacheField name="Building FAR" numFmtId="0">
      <sharedItems containsString="0" containsBlank="1" containsNumber="1" minValue="0" maxValue="0.55007099999999998"/>
    </cacheField>
    <cacheField name="Environmental Constraints" numFmtId="0">
      <sharedItems containsBlank="1"/>
    </cacheField>
    <cacheField name="Infrastructure" numFmtId="0">
      <sharedItems containsBlank="1" containsMixedTypes="1" containsNumber="1" containsInteger="1" minValue="1" maxValue="1"/>
    </cacheField>
    <cacheField name="Publicly Owned" numFmtId="0">
      <sharedItems containsBlank="1" containsMixedTypes="1" containsNumber="1" containsInteger="1" minValue="0" maxValue="0"/>
    </cacheField>
    <cacheField name="Identified in last Two Planning Cycles" numFmtId="0">
      <sharedItems containsBlank="1"/>
    </cacheField>
    <cacheField name="RHNA Cycle" numFmtId="0">
      <sharedItems containsBlank="1"/>
    </cacheField>
    <cacheField name="Acres" numFmtId="0">
      <sharedItems containsString="0" containsBlank="1" containsNumber="1" minValue="9.9793670488006289E-2" maxValue="7.9611836718812512"/>
    </cacheField>
    <cacheField name="ASSESSEENAME1" numFmtId="0">
      <sharedItems containsBlank="1"/>
    </cacheField>
    <cacheField name="STREETADDR" numFmtId="0">
      <sharedItems containsBlank="1"/>
    </cacheField>
    <cacheField name="CITYSTATE" numFmtId="0">
      <sharedItems containsBlank="1"/>
    </cacheField>
    <cacheField name="ZIP05" numFmtId="0">
      <sharedItems containsBlank="1" containsMixedTypes="1" containsNumber="1" containsInteger="1" minValue="92143" maxValue="95949"/>
    </cacheField>
    <cacheField name="ZIP04" numFmtId="0">
      <sharedItems containsBlank="1" containsMixedTypes="1" containsNumber="1" containsInteger="1" minValue="268" maxValue="4914"/>
    </cacheField>
    <cacheField name="Landuse_Category_Description" numFmtId="0">
      <sharedItems containsBlank="1"/>
    </cacheField>
    <cacheField name="Landuse_Code" numFmtId="0">
      <sharedItems containsBlank="1" containsMixedTypes="1" containsNumber="1" containsInteger="1" minValue="58" maxValue="59"/>
    </cacheField>
    <cacheField name="Landuse_Description" numFmtId="0">
      <sharedItems containsBlank="1" longText="1"/>
    </cacheField>
    <cacheField name="SITUS_HOUSE_NUMBER" numFmtId="0">
      <sharedItems containsBlank="1" containsMixedTypes="1" containsNumber="1" containsInteger="1" minValue="215" maxValue="2483"/>
    </cacheField>
    <cacheField name="SITUS_HOUSE_NUMBER_SUFFIX" numFmtId="0">
      <sharedItems containsNonDate="0" containsString="0" containsBlank="1"/>
    </cacheField>
    <cacheField name="SITUS_STREET_DIRECTION" numFmtId="0">
      <sharedItems containsBlank="1"/>
    </cacheField>
    <cacheField name="SITUS_STREET_NAME" numFmtId="0">
      <sharedItems containsBlank="1"/>
    </cacheField>
    <cacheField name="SITUS_STREET_TYPE" numFmtId="0">
      <sharedItems containsBlank="1"/>
    </cacheField>
    <cacheField name="SITUS_UNIT_NUMBER" numFmtId="0">
      <sharedItems containsBlank="1"/>
    </cacheField>
    <cacheField name="SITUS_CITY_NAME" numFmtId="0">
      <sharedItems containsBlank="1"/>
    </cacheField>
    <cacheField name="SITUS_STATE_CODE" numFmtId="0">
      <sharedItems containsBlank="1"/>
    </cacheField>
    <cacheField name="SITUS_ZIP_CODE" numFmtId="0">
      <sharedItems containsBlank="1" containsMixedTypes="1" containsNumber="1" containsInteger="1" minValue="94040" maxValue="94040"/>
    </cacheField>
    <cacheField name="NUMBER_OF_SITUS_ADDRESS" numFmtId="0">
      <sharedItems containsBlank="1" containsMixedTypes="1" containsNumber="1" containsInteger="1" minValue="0" maxValue="18"/>
    </cacheField>
    <cacheField name="DwelUnits" numFmtId="0">
      <sharedItems containsString="0" containsBlank="1" containsNumber="1" containsInteger="1" minValue="0" maxValue="1"/>
    </cacheField>
    <cacheField name="GPArea" numFmtId="0">
      <sharedItems containsBlank="1"/>
    </cacheField>
    <cacheField name="MaxFAR" numFmtId="0">
      <sharedItems containsString="0" containsBlank="1" containsNumber="1" minValue="0" maxValue="3.5"/>
    </cacheField>
    <cacheField name="MaxDUA" numFmtId="0">
      <sharedItems containsString="0" containsBlank="1" containsNumber="1" containsInteger="1" minValue="0" maxValue="50"/>
    </cacheField>
    <cacheField name="GPAreaName" numFmtId="0">
      <sharedItems containsBlank="1"/>
    </cacheField>
    <cacheField name="ZoningGPConsistency" numFmtId="0">
      <sharedItems containsBlank="1"/>
    </cacheField>
    <cacheField name="LodgngRms" numFmtId="0">
      <sharedItems containsString="0" containsBlank="1" containsNumber="1" containsInteger="1" minValue="0" maxValue="0"/>
    </cacheField>
    <cacheField name="CommSF" numFmtId="0">
      <sharedItems containsString="0" containsBlank="1" containsNumber="1" containsInteger="1" minValue="0" maxValue="89078"/>
    </cacheField>
    <cacheField name="OffSF" numFmtId="0">
      <sharedItems containsString="0" containsBlank="1" containsNumber="1" containsInteger="1" minValue="0" maxValue="13240"/>
    </cacheField>
    <cacheField name="ParcelArea" numFmtId="0">
      <sharedItems containsString="0" containsBlank="1" containsNumber="1" minValue="4347.0081141000001" maxValue="346787.73876699997"/>
    </cacheField>
    <cacheField name="DUperAcre" numFmtId="0">
      <sharedItems containsString="0" containsBlank="1" containsNumber="1" containsInteger="1" minValue="0" maxValue="0"/>
    </cacheField>
    <cacheField name="LodgperAcre" numFmtId="0">
      <sharedItems containsString="0" containsBlank="1" containsNumber="1" containsInteger="1" minValue="0" maxValue="0"/>
    </cacheField>
    <cacheField name="FAR" numFmtId="0">
      <sharedItems containsString="0" containsBlank="1" containsNumber="1" minValue="0" maxValue="0.4197228269143084"/>
    </cacheField>
    <cacheField name="Score" numFmtId="0">
      <sharedItems containsString="0" containsBlank="1" containsNumber="1" minValue="0" maxValue="18283.126340387273"/>
    </cacheField>
    <cacheField name="PRODGISGen" numFmtId="0">
      <sharedItems containsString="0" containsBlank="1" containsNumber="1" containsInteger="1" minValue="0" maxValue="32"/>
    </cacheField>
    <cacheField name="FAR2" numFmtId="0">
      <sharedItems containsString="0" containsBlank="1" containsNumber="1" minValue="0" maxValue="3"/>
    </cacheField>
    <cacheField name="DUA" numFmtId="0">
      <sharedItems containsString="0" containsBlank="1" containsNumber="1" containsInteger="1" minValue="0" maxValue="140"/>
    </cacheField>
    <cacheField name="PctOff" numFmtId="0">
      <sharedItems containsString="0" containsBlank="1" containsNumber="1" minValue="0" maxValue="0.3"/>
    </cacheField>
    <cacheField name="PctRes" numFmtId="0">
      <sharedItems containsString="0" containsBlank="1" containsNumber="1" minValue="0" maxValue="0.5"/>
    </cacheField>
    <cacheField name="Score2" numFmtId="0">
      <sharedItems containsString="0" containsBlank="1" containsNumber="1" containsInteger="1" minValue="0" maxValue="130680"/>
    </cacheField>
    <cacheField name="Shape_Length_1" numFmtId="0">
      <sharedItems containsBlank="1" containsMixedTypes="1" containsNumber="1" minValue="264.59567288272677" maxValue="2595.7649282070342"/>
    </cacheField>
    <cacheField name="Shape_Area_1" numFmtId="0">
      <sharedItems containsString="0" containsBlank="1" containsNumber="1" minValue="4346.9948984257953" maxValue="346787.7735918914"/>
    </cacheField>
    <cacheField name="City Identified Underutilized Parcel" numFmtId="0">
      <sharedItems containsBlank="1"/>
    </cacheField>
    <cacheField name="ESA Max Density" numFmtId="0">
      <sharedItems containsString="0" containsBlank="1" containsNumber="1" minValue="35" maxValue="157"/>
    </cacheField>
    <cacheField name="ESA Target Percentage of Max Density" numFmtId="0">
      <sharedItems containsString="0" containsBlank="1" containsNumber="1" minValue="0.55000000000000004" maxValue="0.85"/>
    </cacheField>
    <cacheField name="ESA Realistic Capacity" numFmtId="1">
      <sharedItems containsString="0" containsBlank="1" containsNumber="1" minValue="24.8325" maxValue="109.89999999999999"/>
    </cacheField>
    <cacheField name="Shape_Length" numFmtId="0">
      <sharedItems containsString="0" containsBlank="1" containsNumber="1" minValue="264.59567288272677" maxValue="2595.7649282070342"/>
    </cacheField>
    <cacheField name="Shape_Area" numFmtId="0">
      <sharedItems containsString="0" containsBlank="1" containsNumber="1" minValue="4346.9948984257953" maxValue="346787.7735918914"/>
    </cacheField>
    <cacheField name="Affordability" numFmtId="0">
      <sharedItems containsString="0" containsBlank="1" containsNumber="1" containsInteger="1" minValue="0" maxValue="1"/>
    </cacheField>
    <cacheField name="Total Capacity" numFmtId="1">
      <sharedItems containsString="0" containsBlank="1" containsNumber="1" containsInteger="1" minValue="3" maxValue="360"/>
    </cacheField>
    <cacheField name="Net New Capacity" numFmtId="1">
      <sharedItems containsString="0" containsBlank="1" containsNumber="1" containsInteger="1" minValue="3" maxValue="360"/>
    </cacheField>
    <cacheField name="Low Income Capacity" numFmtId="0">
      <sharedItems containsString="0" containsBlank="1" containsNumber="1" containsInteger="1" minValue="0" maxValue="150"/>
    </cacheField>
    <cacheField name="Moderate Income Capacity" numFmtId="1">
      <sharedItems containsString="0" containsBlank="1" containsNumber="1" containsInteger="1" minValue="0" maxValue="150"/>
    </cacheField>
    <cacheField name="Above Moderate Income Capacity" numFmtId="1">
      <sharedItems containsString="0" containsBlank="1" containsNumber="1" containsInteger="1" minValue="0" maxValue="60"/>
    </cacheField>
    <cacheField name="Status" numFmtId="0">
      <sharedItems containsBlank="1"/>
    </cacheField>
    <cacheField name="Comment" numFmtId="0">
      <sharedItems containsBlank="1"/>
    </cacheField>
    <cacheField name="Status 2/2/22 " numFmtId="0">
      <sharedItems containsBlank="1"/>
    </cacheField>
    <cacheField name="Comment 2/2/22" numFmtId="0">
      <sharedItems containsBlank="1"/>
    </cacheField>
    <cacheField name="Bev Comments 2/4/2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n v="15807007"/>
    <s v="Central Neighborhoods"/>
    <s v="El Camino Real"/>
    <s v="P(38)"/>
    <s v="El Camino Real"/>
    <s v="COMMERCIAL BUILDING"/>
    <s v="CRA"/>
    <n v="0"/>
    <n v="1900"/>
    <m/>
    <n v="0"/>
    <s v="Constraints"/>
    <n v="1"/>
    <n v="0"/>
    <s v="Not Used in Prior Housing Element"/>
    <s v="Not Used"/>
    <n v="9.9793670488006289E-2"/>
    <s v="GAZZERA STEPHEN III TRUSTEE &amp; ET AL"/>
    <s v="199 VIA MAGNOLIA"/>
    <s v="PASO ROBLES  CA"/>
    <s v="93446"/>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m/>
    <m/>
    <s v="S"/>
    <s v="OAK"/>
    <s v="ST"/>
    <m/>
    <s v="MOUNTAIN VIEW"/>
    <s v="CA"/>
    <s v="94041"/>
    <n v="1"/>
    <n v="0"/>
    <s v="MU-3Cor"/>
    <n v="1.85"/>
    <m/>
    <x v="0"/>
    <m/>
    <n v="0"/>
    <n v="0"/>
    <n v="0"/>
    <n v="4347.0081141000001"/>
    <n v="0"/>
    <n v="0"/>
    <n v="0"/>
    <n v="0"/>
    <n v="13"/>
    <n v="0.5"/>
    <n v="60"/>
    <n v="0.05"/>
    <n v="0.5"/>
    <n v="30000"/>
    <n v="264.59567288272677"/>
    <n v="4346.9948984257953"/>
    <s v="Yes"/>
    <x v="0"/>
    <x v="0"/>
    <x v="0"/>
    <n v="264.59567288272677"/>
    <n v="4346.9948984257953"/>
    <n v="0"/>
    <n v="6"/>
    <n v="6"/>
    <n v="0"/>
    <n v="6"/>
    <n v="0"/>
    <s v="KEEP"/>
    <s v="Keep 158-07-026,158-07-025 and 158-07-007"/>
    <s v="KEEP"/>
    <s v="Keep 158-07-026,158-07-025 and 158-07-007"/>
    <m/>
  </r>
  <r>
    <n v="15806002"/>
    <s v="Central Neighborhoods"/>
    <s v="El Camino Real"/>
    <s v="P(38)"/>
    <s v="El Camino Real"/>
    <s v="COMMERCIAL BUILDING"/>
    <s v="CRA"/>
    <n v="7.1456000000000006E-2"/>
    <m/>
    <m/>
    <n v="0"/>
    <s v="Constraints"/>
    <n v="1"/>
    <n v="0"/>
    <s v="Not Used in Prior Housing Element"/>
    <s v="Not Used"/>
    <n v="0.103889"/>
    <s v="KING PAULINE C TRUSTEE &amp; ET AL"/>
    <s v="1065 LEONELLO AVE"/>
    <s v="LOS ALTOS  CA"/>
    <n v="94024"/>
    <n v="4914"/>
    <s v="OTHER SHOPPING AREAS"/>
    <n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m/>
    <m/>
    <m/>
    <m/>
    <m/>
    <m/>
    <m/>
    <m/>
    <m/>
    <n v="0"/>
    <n v="0"/>
    <s v="MU-3Cor"/>
    <n v="1.35"/>
    <m/>
    <x v="1"/>
    <s v="GP Density = 1.85 FAR; Zoning Density = 1.35 FAR"/>
    <m/>
    <m/>
    <m/>
    <m/>
    <m/>
    <m/>
    <m/>
    <m/>
    <m/>
    <m/>
    <m/>
    <m/>
    <m/>
    <m/>
    <m/>
    <m/>
    <m/>
    <x v="1"/>
    <x v="0"/>
    <x v="1"/>
    <m/>
    <m/>
    <n v="0"/>
    <n v="3"/>
    <n v="3"/>
    <n v="0"/>
    <n v="3"/>
    <n v="0"/>
    <m/>
    <m/>
    <s v="ADDED"/>
    <m/>
    <m/>
  </r>
  <r>
    <n v="15806003"/>
    <s v="Central Neighborhoods"/>
    <s v="El Camino Real"/>
    <s v="P(38)"/>
    <s v="El Camino Real"/>
    <s v="COMMERCIAL BUILDING"/>
    <s v="CRA"/>
    <n v="7.1455564999999999E-2"/>
    <m/>
    <m/>
    <n v="0"/>
    <s v="Constraints"/>
    <n v="1"/>
    <n v="0"/>
    <s v="Not Used in Prior Housing Element"/>
    <s v="Not Used"/>
    <n v="0.10918413451014986"/>
    <s v="KING PAULINE C TRUSTEE &amp; ET AL"/>
    <s v="1065 LEONELLO AVE"/>
    <s v="LOS ALTOS  CA"/>
    <s v="94024"/>
    <s v="4914"/>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500"/>
    <m/>
    <s v="W"/>
    <s v="EL CAMINO REAL"/>
    <m/>
    <m/>
    <s v="MOUNTAIN VIEW"/>
    <s v="CA"/>
    <s v="94040-2602"/>
    <n v="1"/>
    <n v="0"/>
    <s v="MU-3Cor"/>
    <n v="1.35"/>
    <m/>
    <x v="1"/>
    <s v="GP Density = 1.85 FAR; Zoning Density = 1.35 FAR"/>
    <n v="0"/>
    <n v="0"/>
    <n v="0"/>
    <n v="4756.0367419300001"/>
    <n v="0"/>
    <n v="0"/>
    <n v="0"/>
    <n v="0"/>
    <n v="13"/>
    <n v="0.5"/>
    <n v="60"/>
    <n v="0.05"/>
    <n v="0.5"/>
    <n v="30000"/>
    <n v="286.68682600512324"/>
    <n v="4756.0418750375538"/>
    <s v="Yes"/>
    <x v="1"/>
    <x v="0"/>
    <x v="1"/>
    <n v="286.68682600512324"/>
    <n v="4756.0418750375538"/>
    <n v="0"/>
    <n v="4"/>
    <n v="4"/>
    <n v="0"/>
    <n v="4"/>
    <n v="0"/>
    <s v="KEEP"/>
    <s v="Combine with 2 adjacent parcels to Bush St corner"/>
    <s v="KEEP"/>
    <s v="Combine with 2 adjacent parcels to Bush St corner"/>
    <s v="Add 15806002 and 15806001 to inventory"/>
  </r>
  <r>
    <n v="15806001"/>
    <s v="Central Neighborhoods"/>
    <s v="El Camino Real"/>
    <s v="P(38)"/>
    <s v="El Camino Real"/>
    <s v="COMMERCIAL BUILDING"/>
    <s v="CRA"/>
    <n v="1.0476510000000001"/>
    <n v="1989"/>
    <n v="2708"/>
    <n v="0.55007099999999998"/>
    <s v="Constraints"/>
    <n v="1"/>
    <n v="0"/>
    <s v="Not Used in Prior Housing Element"/>
    <s v="Not Used"/>
    <n v="0.113126"/>
    <s v="KING PAULINE C TRUSTEE &amp; ET AL"/>
    <s v="1065 LEONELLO AVE"/>
    <s v="LOS ALTOS  CA"/>
    <n v="94024"/>
    <n v="4914"/>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n v="500"/>
    <m/>
    <s v="W"/>
    <s v="EL CAMINO REAL"/>
    <m/>
    <m/>
    <s v="MOUNTAIN VIEW"/>
    <s v="CA"/>
    <n v="94040"/>
    <n v="1"/>
    <n v="0"/>
    <s v="MU-3Cor"/>
    <n v="1.35"/>
    <m/>
    <x v="1"/>
    <s v="GP Density = 1.85 FAR; Zoning Density = 1.35 FAR"/>
    <n v="0"/>
    <n v="0"/>
    <n v="0"/>
    <n v="4927.7393060000004"/>
    <n v="0"/>
    <n v="0"/>
    <n v="0"/>
    <n v="0"/>
    <n v="13"/>
    <n v="0.5"/>
    <n v="60"/>
    <n v="0.05"/>
    <n v="0.5"/>
    <n v="30000"/>
    <m/>
    <m/>
    <s v="Yes"/>
    <x v="1"/>
    <x v="0"/>
    <x v="1"/>
    <m/>
    <m/>
    <n v="0"/>
    <n v="4"/>
    <n v="4"/>
    <n v="0"/>
    <n v="4"/>
    <n v="0"/>
    <m/>
    <m/>
    <s v="ADDED"/>
    <m/>
    <m/>
  </r>
  <r>
    <n v="16028006"/>
    <s v="Moffett/Whisman Road"/>
    <m/>
    <s v="P(41)"/>
    <s v="East Whisman"/>
    <s v="COMMERCIAL BUILDING"/>
    <s v="CN"/>
    <n v="0.79049700000000001"/>
    <m/>
    <m/>
    <n v="0"/>
    <s v="Constraints"/>
    <n v="1"/>
    <n v="0"/>
    <s v="Not Used in Prior Housing Element"/>
    <s v="Not Used"/>
    <n v="0.12509600000000001"/>
    <s v="PETRINI BRUNO"/>
    <s v="PO BOX 432512"/>
    <s v="SAN DIEGO  CA"/>
    <n v="92143"/>
    <n v="2512"/>
    <s v="OTHER SHOPPING AREAS"/>
    <n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m/>
    <m/>
    <m/>
    <m/>
    <m/>
    <m/>
    <m/>
    <m/>
    <m/>
    <n v="0"/>
    <n v="0"/>
    <s v="MU-9EW-V"/>
    <n v="1.35"/>
    <m/>
    <x v="2"/>
    <m/>
    <n v="0"/>
    <n v="0"/>
    <n v="0"/>
    <n v="5449.1187849999997"/>
    <n v="0"/>
    <n v="0"/>
    <n v="0"/>
    <n v="0"/>
    <n v="14"/>
    <n v="0.35"/>
    <n v="43"/>
    <n v="0"/>
    <n v="0.5"/>
    <n v="21500"/>
    <m/>
    <m/>
    <s v="Yes"/>
    <x v="2"/>
    <x v="0"/>
    <x v="2"/>
    <m/>
    <m/>
    <n v="0"/>
    <n v="4"/>
    <n v="4"/>
    <n v="0"/>
    <n v="4"/>
    <n v="0"/>
    <m/>
    <m/>
    <s v="KEEP"/>
    <s v="Part of northern property and less than 0.25 acre"/>
    <m/>
  </r>
  <r>
    <n v="19313009"/>
    <s v="Springer/Cuesta/Phyllis"/>
    <s v="El Camino Real"/>
    <s v="P(38)"/>
    <s v="El Camino Real"/>
    <m/>
    <s v="CRA"/>
    <n v="0"/>
    <m/>
    <m/>
    <n v="0"/>
    <s v="Screened for environmental constraints"/>
    <n v="1"/>
    <n v="0"/>
    <s v="Used in Prior Housing Element - Non-Vacant - treat like new"/>
    <s v="Both"/>
    <n v="0.139433"/>
    <s v="MT VIEW CITY OF"/>
    <s v="444 CASTRO ST"/>
    <s v="MOUNTAIN VIEW  CA"/>
    <n v="94043"/>
    <m/>
    <m/>
    <m/>
    <s v="ACTUALLY VACANT"/>
    <m/>
    <m/>
    <m/>
    <m/>
    <m/>
    <m/>
    <m/>
    <s v="CA"/>
    <m/>
    <m/>
    <m/>
    <s v="MU-3Cor"/>
    <n v="1.85"/>
    <m/>
    <x v="0"/>
    <m/>
    <m/>
    <m/>
    <m/>
    <m/>
    <m/>
    <m/>
    <m/>
    <m/>
    <m/>
    <m/>
    <m/>
    <m/>
    <m/>
    <m/>
    <m/>
    <m/>
    <m/>
    <x v="0"/>
    <x v="0"/>
    <x v="0"/>
    <m/>
    <m/>
    <n v="0"/>
    <n v="8"/>
    <n v="8"/>
    <n v="0"/>
    <n v="8"/>
    <n v="0"/>
    <s v="KEEP"/>
    <s v="&lt;Null&gt;"/>
    <s v="KEEP"/>
    <m/>
    <m/>
  </r>
  <r>
    <n v="14816014"/>
    <s v="San Antonio/Rengstorff"/>
    <m/>
    <s v="P(40)"/>
    <s v="San Antonio"/>
    <s v="VACANT LAND (NEC)"/>
    <s v="CRA"/>
    <n v="0"/>
    <m/>
    <m/>
    <n v="0"/>
    <s v="Constraints"/>
    <n v="1"/>
    <n v="0"/>
    <s v="Not Used in Prior Housing Element"/>
    <s v="Not Used"/>
    <n v="0.15372910066541903"/>
    <s v="WORLD PLAZA ASSOCIATES LLC"/>
    <s v="4546 EL CAMINO REAL SUITE C"/>
    <s v="LOS ALTOS  CA"/>
    <s v="94022"/>
    <s v="1041"/>
    <s v="OTHER URBAN"/>
    <m/>
    <s v="VACANT URBAN"/>
    <m/>
    <m/>
    <m/>
    <s v="FAYETTE"/>
    <s v="DR"/>
    <m/>
    <s v="MOUNTAIN VIEW"/>
    <s v="CA"/>
    <s v="94040"/>
    <n v="1"/>
    <n v="0"/>
    <s v="MU-3Cor"/>
    <n v="1.85"/>
    <m/>
    <x v="0"/>
    <m/>
    <n v="0"/>
    <n v="0"/>
    <n v="0"/>
    <n v="6696.3991712899997"/>
    <n v="0"/>
    <n v="0"/>
    <n v="0"/>
    <n v="0"/>
    <n v="13"/>
    <n v="0.5"/>
    <n v="60"/>
    <n v="0.05"/>
    <n v="0.5"/>
    <n v="30000"/>
    <n v="459.59282828966582"/>
    <n v="6696.4128392539369"/>
    <s v="Yes"/>
    <x v="0"/>
    <x v="0"/>
    <x v="0"/>
    <n v="459.59282828966582"/>
    <n v="6696.4128392539369"/>
    <n v="0"/>
    <n v="9"/>
    <n v="9"/>
    <n v="0"/>
    <n v="9"/>
    <n v="0"/>
    <s v="KEEP"/>
    <m/>
    <s v="KEEP"/>
    <m/>
    <m/>
  </r>
  <r>
    <n v="15801002"/>
    <s v="Central Neighborhoods"/>
    <s v="El Camino Real"/>
    <s v="P(38)"/>
    <s v="El Camino Real"/>
    <s v="COMMERCIAL BUILDING"/>
    <s v="CRA"/>
    <n v="4.1869502000000003E-2"/>
    <m/>
    <m/>
    <n v="0"/>
    <s v="Constraints"/>
    <n v="1"/>
    <n v="0"/>
    <s v="Not Used in Prior Housing Element"/>
    <s v="Not Used"/>
    <n v="0.20000852435202307"/>
    <s v="CORNERSTONE PROPERTIES II S LLC ETAL"/>
    <s v="1435 N MCDOWELL BLVD STE 110"/>
    <s v="PETALUMA  CA"/>
    <s v="94954"/>
    <s v="6548"/>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40"/>
    <m/>
    <s v="W"/>
    <s v="EL CAMINO REAL"/>
    <m/>
    <m/>
    <s v="MOUNTAIN VIEW"/>
    <s v="CA"/>
    <s v="94040"/>
    <n v="2"/>
    <n v="0"/>
    <s v="MU-3Cor"/>
    <n v="1.85"/>
    <m/>
    <x v="3"/>
    <m/>
    <n v="0"/>
    <n v="1776"/>
    <n v="0"/>
    <n v="8712.3294185699997"/>
    <n v="0"/>
    <n v="0"/>
    <n v="0.20384904136137499"/>
    <n v="8879.6642417014955"/>
    <n v="13"/>
    <n v="0.5"/>
    <n v="60"/>
    <n v="0.05"/>
    <n v="0.5"/>
    <n v="30000"/>
    <n v="373.37759115979043"/>
    <n v="8712.3364713236897"/>
    <s v="Yes"/>
    <x v="3"/>
    <x v="0"/>
    <x v="3"/>
    <n v="373.37759115979043"/>
    <n v="8712.3364713236897"/>
    <n v="0"/>
    <n v="9"/>
    <n v="9"/>
    <n v="0"/>
    <n v="9"/>
    <n v="0"/>
    <s v="KEEP"/>
    <m/>
    <s v="KEEP"/>
    <s v=" "/>
    <m/>
  </r>
  <r>
    <n v="14816004"/>
    <s v="San Antonio/Rengstorff"/>
    <s v="El Camino Real"/>
    <s v="P(38)"/>
    <s v="El Camino Real"/>
    <s v="COMMERCIAL BUILDING"/>
    <s v="CRA"/>
    <n v="3.6357975000000001E-2"/>
    <n v="1955"/>
    <n v="4215"/>
    <n v="0.376339286"/>
    <s v="Screened for environmental constraints"/>
    <n v="1"/>
    <n v="0"/>
    <s v="Used in Prior Housing Element - Non-Vacant - treat like new"/>
    <s v="RHNA5"/>
    <n v="0.25713987320904708"/>
    <s v="LOZANO MANUEL J TRUSTEE &amp; ET AL"/>
    <s v="123 GOLDEN OAK DR"/>
    <s v="WOODSIDE  CA"/>
    <s v="94028"/>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674"/>
    <m/>
    <s v="W"/>
    <s v="EL CAMINO REAL"/>
    <m/>
    <m/>
    <s v="MOUNTAIN VIEW"/>
    <s v="CA"/>
    <s v="94040-1117"/>
    <n v="1"/>
    <n v="0"/>
    <s v="MU-3Cor"/>
    <n v="1.85"/>
    <m/>
    <x v="0"/>
    <m/>
    <n v="0"/>
    <n v="0"/>
    <n v="0"/>
    <n v="11200.997312900001"/>
    <n v="0"/>
    <n v="0"/>
    <n v="0"/>
    <n v="0"/>
    <n v="13"/>
    <n v="0.5"/>
    <n v="60"/>
    <n v="0.05"/>
    <n v="0.5"/>
    <n v="30000"/>
    <n v="491.79959399293102"/>
    <n v="11200.968072979384"/>
    <s v="Yes"/>
    <x v="0"/>
    <x v="0"/>
    <x v="0"/>
    <n v="491.79959399293102"/>
    <n v="11200.968072979384"/>
    <n v="0"/>
    <n v="15"/>
    <n v="15"/>
    <n v="0"/>
    <n v="15"/>
    <n v="0"/>
    <s v="KEEP"/>
    <s v="&lt;Null&gt;"/>
    <s v="KEEP"/>
    <m/>
    <m/>
  </r>
  <r>
    <n v="17006006"/>
    <s v="Springer/Cuesta/Phyllis"/>
    <s v="El Camino Real"/>
    <s v="P(38)"/>
    <s v="El Camino Real"/>
    <s v="COMMERCIAL BUILDING"/>
    <s v="CRA"/>
    <n v="0.34647832699999997"/>
    <n v="1958"/>
    <n v="1296"/>
    <n v="0.10979329"/>
    <s v="Constraints"/>
    <n v="1"/>
    <n v="0"/>
    <s v="Not Used in Prior Housing Element"/>
    <s v="Not Used"/>
    <n v="0.27106994861856315"/>
    <s v="METRULAS FAMILY LIVING TRUST"/>
    <s v="12312 CANYON TER"/>
    <s v="NORTH TUSTIN  CA"/>
    <s v="92705"/>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01"/>
    <m/>
    <s v="W"/>
    <s v="EL CAMINO REAL"/>
    <m/>
    <m/>
    <s v="MOUNTAIN VIEW"/>
    <s v="CA"/>
    <s v="94040-2216"/>
    <n v="1"/>
    <n v="0"/>
    <s v="MU-3Cor"/>
    <n v="1.85"/>
    <m/>
    <x v="3"/>
    <m/>
    <n v="0"/>
    <n v="1296"/>
    <n v="0"/>
    <n v="11807.7459211"/>
    <n v="0"/>
    <n v="0"/>
    <n v="0.10975845929104017"/>
    <n v="4781.0784867177099"/>
    <n v="13"/>
    <n v="0.5"/>
    <n v="60"/>
    <n v="0.05"/>
    <n v="0.5"/>
    <n v="30000"/>
    <n v="473.34038523202952"/>
    <n v="11807.759730643991"/>
    <s v="Yes"/>
    <x v="3"/>
    <x v="0"/>
    <x v="3"/>
    <n v="473.34038523202952"/>
    <n v="11807.759730643991"/>
    <n v="0"/>
    <n v="12"/>
    <n v="12"/>
    <n v="0"/>
    <n v="12"/>
    <n v="0"/>
    <s v="KEEP"/>
    <s v="&lt;Null&gt;"/>
    <s v="KEEP"/>
    <m/>
    <m/>
  </r>
  <r>
    <n v="15809009"/>
    <s v="Central Neighborhoods"/>
    <m/>
    <s v="P(19)"/>
    <s v="Downtown"/>
    <s v="OFFICE BUILDING"/>
    <s v="P(19)"/>
    <n v="0.73978826799999997"/>
    <n v="1970"/>
    <n v="3666"/>
    <n v="0.300639659"/>
    <s v="Constraints"/>
    <n v="1"/>
    <n v="0"/>
    <s v="Not Used in Prior Housing Element"/>
    <s v="Not Used"/>
    <n v="0.27995769088409711"/>
    <s v="GALLEGO JENORA KATHRYN TRUSTEE &amp; ET AL"/>
    <s v="1487 NEWPORT AVE"/>
    <s v="SAN JOSE  CA"/>
    <s v="95125"/>
    <m/>
    <s v="OTHER SHOPPING AREAS"/>
    <m/>
    <s v="OFFICES, HIGH-RISE OFC BLDGS, BANKS AND CLINICS (Category also includes parking for existing office buildings)"/>
    <s v="785"/>
    <m/>
    <m/>
    <s v="CASTRO"/>
    <s v="ST"/>
    <m/>
    <s v="MOUNTAIN VIEW"/>
    <s v="CA"/>
    <s v="94041-2013"/>
    <n v="1"/>
    <n v="0"/>
    <s v="MU-6D-HJ"/>
    <m/>
    <n v="50"/>
    <x v="4"/>
    <m/>
    <n v="0"/>
    <n v="0"/>
    <n v="3666"/>
    <n v="12194.8898364"/>
    <n v="0"/>
    <n v="0"/>
    <n v="0.30061772178191515"/>
    <n v="13094.907960820225"/>
    <n v="9"/>
    <n v="3"/>
    <n v="0"/>
    <n v="0.1"/>
    <n v="0"/>
    <n v="130680"/>
    <n v="445.34135717689651"/>
    <n v="12194.908235131988"/>
    <s v="Yes"/>
    <x v="4"/>
    <x v="1"/>
    <x v="4"/>
    <n v="445.34135717689651"/>
    <n v="12194.908235131988"/>
    <n v="0"/>
    <n v="6"/>
    <n v="6"/>
    <n v="0"/>
    <n v="6"/>
    <n v="0"/>
    <s v="KEEP"/>
    <m/>
    <s v="KEEP"/>
    <s v=" "/>
    <m/>
  </r>
  <r>
    <n v="19304018"/>
    <s v="Springer/Cuesta/Phyllis"/>
    <s v="El Camino Real"/>
    <s v="P(38)"/>
    <s v="El Camino Real"/>
    <s v="COMMERCIAL BUILDING"/>
    <s v="CRA"/>
    <n v="9.0897694000000001E-2"/>
    <n v="1971"/>
    <n v="2232"/>
    <n v="0.18290584300000001"/>
    <s v="Constraints"/>
    <n v="1"/>
    <n v="0"/>
    <s v="Not Used in Prior Housing Element"/>
    <s v="Not Used"/>
    <n v="0.28016538181079309"/>
    <s v="BHATT AMANDEEP AND DALBIR K"/>
    <s v="2705 DIERICX DR"/>
    <s v="MOUNTAIN VIEW  CA"/>
    <s v="94040"/>
    <s v="0000"/>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39"/>
    <m/>
    <s v="W"/>
    <s v="EL CAMINO REAL"/>
    <m/>
    <m/>
    <s v="MOUNTAIN VIEW"/>
    <s v="CA"/>
    <s v="94040-2605"/>
    <n v="1"/>
    <n v="0"/>
    <s v="MU-3Cor"/>
    <n v="1.35"/>
    <m/>
    <x v="1"/>
    <s v="GP Density = 1.85 FAR; Zoning Density = 1.35 FAR"/>
    <n v="0"/>
    <n v="2232"/>
    <n v="0"/>
    <n v="12203.9584495"/>
    <n v="0"/>
    <n v="0"/>
    <n v="0.1828914781409671"/>
    <n v="7966.7527878205265"/>
    <n v="13"/>
    <n v="0.5"/>
    <n v="60"/>
    <n v="0.05"/>
    <n v="0.5"/>
    <n v="30000"/>
    <n v="444.15982910773329"/>
    <n v="12203.955215710834"/>
    <s v="Yes"/>
    <x v="1"/>
    <x v="0"/>
    <x v="1"/>
    <n v="444.15982910773329"/>
    <n v="12203.955215710834"/>
    <n v="0"/>
    <n v="10"/>
    <n v="10"/>
    <n v="0"/>
    <n v="10"/>
    <n v="0"/>
    <s v="KEEP"/>
    <s v="&lt;Null&gt;"/>
    <s v="KEEP"/>
    <m/>
    <m/>
  </r>
  <r>
    <n v="15806006"/>
    <s v="Central Neighborhoods"/>
    <s v="El Camino Real"/>
    <s v="P(38)"/>
    <s v="El Camino Real"/>
    <s v="COMMERCIAL BUILDING"/>
    <s v="CRA"/>
    <n v="0.3023884"/>
    <n v="1958"/>
    <n v="1960"/>
    <n v="0.15873015900000001"/>
    <s v="Constraints"/>
    <n v="1"/>
    <n v="0"/>
    <s v="Not Used in Prior Housing Element"/>
    <s v="Not Used"/>
    <n v="0.28348183316026221"/>
    <s v="MORALES LORRAINE MILDRED TRUSTEE"/>
    <s v="1061 ENDERBY WAY"/>
    <s v="SUNNYVALE  CA"/>
    <s v="94087"/>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624"/>
    <m/>
    <s v="W"/>
    <s v="EL CAMINO REAL"/>
    <m/>
    <m/>
    <s v="MOUNTAIN VIEW"/>
    <s v="CA"/>
    <s v="94040-2508"/>
    <n v="1"/>
    <n v="0"/>
    <s v="MU-3Cor"/>
    <n v="1.35"/>
    <m/>
    <x v="1"/>
    <s v="GP Density = 1.85 FAR; Zoning Density = 1.35 FAR"/>
    <n v="0"/>
    <n v="1960"/>
    <n v="0"/>
    <n v="12348.4484828"/>
    <n v="0"/>
    <n v="0"/>
    <n v="0.15872439381595668"/>
    <n v="6914.0345946230727"/>
    <n v="13"/>
    <n v="0.5"/>
    <n v="60"/>
    <n v="0.05"/>
    <n v="0.5"/>
    <n v="30000"/>
    <n v="461.58540337724287"/>
    <n v="12348.419258635804"/>
    <s v="Yes"/>
    <x v="1"/>
    <x v="0"/>
    <x v="1"/>
    <n v="461.58540337724287"/>
    <n v="12348.419258635804"/>
    <n v="0"/>
    <n v="10"/>
    <n v="10"/>
    <n v="0"/>
    <n v="10"/>
    <n v="0"/>
    <s v="KEEP"/>
    <m/>
    <s v="KEEP"/>
    <s v=" "/>
    <m/>
  </r>
  <r>
    <n v="19807003"/>
    <s v="Grant Road/Sylvan Park"/>
    <s v="El Camino Real"/>
    <s v="P(38)"/>
    <s v="El Camino Real"/>
    <s v="COMMERCIAL BUILDING"/>
    <s v="CRA"/>
    <n v="0.19094117899999999"/>
    <n v="1968"/>
    <n v="1190"/>
    <n v="9.4587076000000006E-2"/>
    <s v="Constraints"/>
    <n v="1"/>
    <n v="0"/>
    <s v="Not Used in Prior Housing Element"/>
    <s v="Not Used"/>
    <n v="0.28884392620859078"/>
    <s v="JOSEPH BENSON AND RUTH L TRUSTEE"/>
    <s v="1890 JOSEPH DR"/>
    <s v="MORAGA  CA"/>
    <s v="94556"/>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825"/>
    <m/>
    <s v="E"/>
    <s v="EL CAMINO REAL"/>
    <m/>
    <m/>
    <s v="MOUNTAIN VIEW"/>
    <s v="CA"/>
    <s v="94040-2807"/>
    <n v="1"/>
    <n v="0"/>
    <s v="MU-3Cor"/>
    <n v="1.85"/>
    <m/>
    <x v="0"/>
    <m/>
    <n v="0"/>
    <n v="1190"/>
    <n v="0"/>
    <n v="12581.9624661"/>
    <n v="0"/>
    <n v="0"/>
    <n v="9.4579840244020483E-2"/>
    <n v="4119.8978410295322"/>
    <n v="13"/>
    <n v="0.5"/>
    <n v="60"/>
    <n v="0.05"/>
    <n v="0.5"/>
    <n v="30000"/>
    <n v="458.90979210068565"/>
    <n v="12581.991097530838"/>
    <s v="Yes"/>
    <x v="0"/>
    <x v="0"/>
    <x v="0"/>
    <n v="458.90979210068565"/>
    <n v="12581.991097530838"/>
    <n v="0"/>
    <n v="17"/>
    <n v="17"/>
    <n v="0"/>
    <n v="17"/>
    <n v="0"/>
    <s v="KEEP"/>
    <m/>
    <s v="KEEP"/>
    <s v=" "/>
    <m/>
  </r>
  <r>
    <n v="17007067"/>
    <s v="Springer/Cuesta/Phyllis"/>
    <s v="El Camino Real"/>
    <s v="P(38)"/>
    <s v="El Camino Real"/>
    <s v="SERVICE STATION"/>
    <s v="CRA"/>
    <n v="0.29090293699999997"/>
    <n v="1955"/>
    <n v="1008"/>
    <n v="7.3635766000000005E-2"/>
    <s v="Constraints"/>
    <n v="1"/>
    <n v="0"/>
    <s v="Not Used in Prior Housing Element"/>
    <s v="Not Used"/>
    <n v="0.31430618427430357"/>
    <s v="KHAZIRI HASSAN E"/>
    <s v="1010 EL MONTE AVE"/>
    <s v="MOUNTAIN VIEW  CA"/>
    <s v="94040"/>
    <s v="2321"/>
    <s v="OTHER URBAN"/>
    <m/>
    <s v="SERVICE STATIONS"/>
    <s v="1010"/>
    <m/>
    <m/>
    <s v="EL MONTE"/>
    <s v="AV"/>
    <m/>
    <s v="MOUNTAIN VIEW"/>
    <s v="CA"/>
    <s v="94040-2321"/>
    <n v="1"/>
    <n v="0"/>
    <s v="MU-3Cor"/>
    <n v="1.35"/>
    <m/>
    <x v="1"/>
    <s v="GP Density = 1.85 FAR; Zoning Density = 1.35 FAR"/>
    <n v="0"/>
    <n v="1008"/>
    <n v="0"/>
    <n v="13691.1291196"/>
    <n v="0"/>
    <n v="0"/>
    <n v="7.3624314780361202E-2"/>
    <n v="3207.0751518325342"/>
    <n v="13"/>
    <n v="0.5"/>
    <n v="60"/>
    <n v="0.05"/>
    <n v="0.5"/>
    <n v="30000"/>
    <n v="461.51223332850088"/>
    <n v="13691.122622333878"/>
    <s v="Yes"/>
    <x v="1"/>
    <x v="0"/>
    <x v="1"/>
    <n v="461.51223332850088"/>
    <n v="13691.122622333878"/>
    <n v="0"/>
    <n v="12"/>
    <n v="12"/>
    <n v="0"/>
    <n v="12"/>
    <n v="0"/>
    <s v="KEEP"/>
    <s v="KEEP"/>
    <s v="KEEP"/>
    <s v="KEEP"/>
    <m/>
  </r>
  <r>
    <n v="18902024"/>
    <s v="Springer/Cuesta/Phyllis"/>
    <s v="El Camino Real"/>
    <s v="P(38)"/>
    <s v="El Camino Real"/>
    <s v="COMMERCIAL BUILDING"/>
    <s v="CRA"/>
    <n v="2.1273237E-2"/>
    <n v="1963"/>
    <n v="1107"/>
    <n v="8.0626366000000005E-2"/>
    <s v="Constraints"/>
    <n v="1"/>
    <n v="0"/>
    <s v="Not Used in Prior Housing Element"/>
    <s v="Not Used"/>
    <n v="0.31520104935095294"/>
    <s v="D-ACTION LLC"/>
    <s v="PO BOX 460"/>
    <s v="MOUNTAIN VIEW  CA"/>
    <s v="94042"/>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810"/>
    <m/>
    <m/>
    <s v="MIRAMONTE"/>
    <s v="AV"/>
    <m/>
    <s v="MOUNTAIN VIEW"/>
    <s v="CA"/>
    <s v="94040-2514"/>
    <n v="1"/>
    <n v="0"/>
    <s v="MU-3Cor"/>
    <n v="1.85"/>
    <m/>
    <x v="0"/>
    <m/>
    <n v="0"/>
    <n v="1107"/>
    <n v="0"/>
    <n v="13730.096691299999"/>
    <n v="0"/>
    <n v="0"/>
    <n v="8.0625797828608486E-2"/>
    <n v="3512.0597534141857"/>
    <n v="13"/>
    <n v="0.5"/>
    <n v="60"/>
    <n v="0.05"/>
    <n v="0.5"/>
    <n v="30000"/>
    <n v="464.88114533193163"/>
    <n v="13730.102789151588"/>
    <s v="Yes"/>
    <x v="0"/>
    <x v="0"/>
    <x v="0"/>
    <n v="464.88114533193163"/>
    <n v="13730.102789151588"/>
    <n v="0"/>
    <n v="19"/>
    <n v="19"/>
    <n v="0"/>
    <n v="19"/>
    <n v="0"/>
    <s v="KEEP"/>
    <s v="&lt;Null&gt;"/>
    <s v="KEEP"/>
    <m/>
    <m/>
  </r>
  <r>
    <n v="14816013"/>
    <s v="San Antonio/Rengstorff"/>
    <m/>
    <s v="P(40)"/>
    <s v="San Antonio"/>
    <s v="VACANT LAND (NEC)"/>
    <s v="CRA"/>
    <n v="0"/>
    <n v="1900"/>
    <m/>
    <n v="0"/>
    <s v="Constraints"/>
    <n v="1"/>
    <n v="0"/>
    <s v="Not Used in Prior Housing Element"/>
    <s v="Not Used"/>
    <n v="0.32053856172363016"/>
    <s v="CVS CAREMARK CORPORATION"/>
    <s v="1 CVS DR"/>
    <s v="WOONSOCKET  RI"/>
    <s v="02895"/>
    <m/>
    <s v="OTHER URBAN"/>
    <m/>
    <s v="VACANT URBAN"/>
    <m/>
    <m/>
    <m/>
    <s v="FAYETTE"/>
    <s v="DR"/>
    <m/>
    <s v="MOUNTAIN VIEW"/>
    <s v="CA"/>
    <s v="94040"/>
    <n v="1"/>
    <n v="0"/>
    <s v="MU-3Cor"/>
    <n v="1.85"/>
    <m/>
    <x v="0"/>
    <m/>
    <n v="0"/>
    <n v="0"/>
    <n v="0"/>
    <n v="13962.6456301"/>
    <n v="0"/>
    <n v="0"/>
    <n v="0"/>
    <n v="0"/>
    <n v="13"/>
    <n v="0.5"/>
    <n v="60"/>
    <n v="0.05"/>
    <n v="0.5"/>
    <n v="30000"/>
    <n v="535.61632518252804"/>
    <n v="13962.603898098183"/>
    <s v="Yes"/>
    <x v="0"/>
    <x v="0"/>
    <x v="0"/>
    <n v="535.61632518252804"/>
    <n v="13962.603898098183"/>
    <n v="0"/>
    <n v="19"/>
    <n v="19"/>
    <n v="0"/>
    <n v="19"/>
    <n v="0"/>
    <s v="KEEP"/>
    <m/>
    <s v="KEEP"/>
    <m/>
    <m/>
  </r>
  <r>
    <n v="17006058"/>
    <s v="Springer/Cuesta/Phyllis"/>
    <s v="El Camino Real"/>
    <s v="P(38)"/>
    <s v="El Camino Real"/>
    <s v="SUPERMARKET"/>
    <s v="CRA"/>
    <n v="7.4907327999999995E-2"/>
    <n v="1984"/>
    <m/>
    <n v="0"/>
    <s v="Constraints"/>
    <n v="1"/>
    <n v="0"/>
    <s v="Not Used in Prior Housing Element"/>
    <s v="Not Used"/>
    <n v="0.32404960273286348"/>
    <s v="LAMPERT ANDREY TRUSTEE &amp; ET AL"/>
    <s v="PO BOX 7824"/>
    <s v="MENLO PARK  CA"/>
    <s v="94026"/>
    <m/>
    <s v="SHOPPING CENTERS"/>
    <m/>
    <s v="NEIGHBORHOOD (Centers Containing a Supermarket)"/>
    <s v="1949"/>
    <m/>
    <s v="W"/>
    <s v="EL CAMINO REAL"/>
    <m/>
    <m/>
    <s v="MOUNTAIN VIEW"/>
    <s v="CA"/>
    <s v="94040-2216"/>
    <n v="1"/>
    <n v="0"/>
    <s v="MU-3Cor"/>
    <n v="1.85"/>
    <m/>
    <x v="3"/>
    <m/>
    <n v="0"/>
    <n v="0"/>
    <n v="0"/>
    <n v="14115.5517762"/>
    <n v="0"/>
    <n v="0"/>
    <n v="0"/>
    <n v="0"/>
    <n v="13"/>
    <n v="0.5"/>
    <n v="60"/>
    <n v="0.05"/>
    <n v="0.5"/>
    <n v="30000"/>
    <n v="455.57649692730797"/>
    <n v="14115.544232697213"/>
    <s v="Yes"/>
    <x v="3"/>
    <x v="0"/>
    <x v="3"/>
    <n v="455.57649692730797"/>
    <n v="14115.544232697213"/>
    <n v="0"/>
    <n v="14"/>
    <n v="14"/>
    <n v="0"/>
    <n v="14"/>
    <n v="0"/>
    <s v="KEEP"/>
    <s v="look at whole shopping center"/>
    <s v="KEEP"/>
    <s v="look at whole shopping center"/>
    <m/>
  </r>
  <r>
    <n v="19313010"/>
    <s v="Springer/Cuesta/Phyllis"/>
    <s v="El Camino Real"/>
    <s v="P(38)"/>
    <s v="El Camino Real"/>
    <s v="VACANT LAND (NEC)"/>
    <s v="CRA"/>
    <n v="0"/>
    <m/>
    <m/>
    <n v="0"/>
    <s v="Screened for environmental constraints"/>
    <n v="1"/>
    <n v="0"/>
    <s v="Used in Prior Housing Element - Non-Vacant - treat like new"/>
    <s v="Both"/>
    <n v="0.35274372043868263"/>
    <s v="EL CAMINO HOSP DIST"/>
    <s v="133 W EL CAMINO REAL"/>
    <s v="MOUNTAIN VIEW  CA"/>
    <s v="94040"/>
    <s v="2603"/>
    <s v="OTHER URBAN"/>
    <m/>
    <s v="ACTUALLY VACANT"/>
    <m/>
    <m/>
    <s v="W"/>
    <s v="EL CAMINO REAL"/>
    <m/>
    <m/>
    <s v="MOUNTAIN VIEW"/>
    <s v="CA"/>
    <s v="94040-2602"/>
    <n v="1"/>
    <n v="0"/>
    <s v="MU-3Cor"/>
    <n v="1.85"/>
    <m/>
    <x v="0"/>
    <m/>
    <n v="0"/>
    <n v="0"/>
    <n v="0"/>
    <n v="15365.4273505"/>
    <n v="0"/>
    <n v="0"/>
    <n v="0"/>
    <n v="0"/>
    <n v="13"/>
    <n v="0.5"/>
    <n v="60"/>
    <n v="0.05"/>
    <n v="0.5"/>
    <n v="30000"/>
    <n v="619.61505149519508"/>
    <n v="15365.455000304624"/>
    <s v="Yes"/>
    <x v="0"/>
    <x v="0"/>
    <x v="0"/>
    <n v="619.61505149519508"/>
    <n v="15365.455000304624"/>
    <n v="0"/>
    <n v="21"/>
    <n v="21"/>
    <n v="0"/>
    <n v="21"/>
    <n v="0"/>
    <s v="KEEP"/>
    <s v="&lt;Null&gt;"/>
    <s v="KEEP"/>
    <m/>
    <m/>
  </r>
  <r>
    <n v="15801001"/>
    <s v="Central Neighborhoods"/>
    <s v="El Camino Real"/>
    <s v="P(38)"/>
    <s v="El Camino Real"/>
    <s v="COMMERCIAL BUILDING"/>
    <s v="CRA"/>
    <n v="0.67360923500000003"/>
    <n v="1965"/>
    <n v="4975"/>
    <n v="0.31527249699999998"/>
    <s v="Constraints"/>
    <n v="1"/>
    <n v="0"/>
    <s v="Not Used in Prior Housing Element"/>
    <s v="Not Used"/>
    <n v="0.3622868681490734"/>
    <s v="CORNERSTONE PROPERTIES II S LLC ET AL"/>
    <s v="1435 N MCDOWELL BLVD STE 110"/>
    <s v="PETALUMA  CA"/>
    <s v="94954"/>
    <s v="6548"/>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30"/>
    <m/>
    <s v="W"/>
    <s v="EL CAMINO REAL"/>
    <m/>
    <m/>
    <s v="MOUNTAIN VIEW"/>
    <s v="CA"/>
    <s v="94040"/>
    <n v="3"/>
    <n v="0"/>
    <s v="MU-3Cor"/>
    <n v="1.85"/>
    <m/>
    <x v="3"/>
    <m/>
    <n v="0"/>
    <n v="4975"/>
    <n v="0"/>
    <n v="15781.1471738"/>
    <n v="0"/>
    <n v="0"/>
    <n v="0.31524957883033616"/>
    <n v="13732.271653849442"/>
    <n v="13"/>
    <n v="0.5"/>
    <n v="60"/>
    <n v="0.05"/>
    <n v="0.5"/>
    <n v="30000"/>
    <n v="505.15194998587731"/>
    <n v="15781.152851772853"/>
    <s v="Yes"/>
    <x v="3"/>
    <x v="0"/>
    <x v="3"/>
    <n v="505.15194998587731"/>
    <n v="15781.152851772853"/>
    <n v="0"/>
    <n v="16"/>
    <n v="16"/>
    <n v="0"/>
    <n v="16"/>
    <n v="0"/>
    <s v="KEEP"/>
    <m/>
    <s v="KEEP"/>
    <s v=" "/>
    <m/>
  </r>
  <r>
    <n v="19313030"/>
    <s v="Springer/Cuesta/Phyllis"/>
    <s v="El Camino Real"/>
    <s v="P(38)"/>
    <s v="El Camino Real"/>
    <s v="VACANT LAND (NEC)"/>
    <s v="CRA"/>
    <n v="0"/>
    <m/>
    <m/>
    <n v="0"/>
    <s v="Screened for environmental constraints"/>
    <n v="1"/>
    <n v="0"/>
    <s v="Used in Prior Housing Element - Non-Vacant - treat like new"/>
    <s v="RHNA5"/>
    <n v="0.37587892260528039"/>
    <s v="EL CAMINO HOSP DIST"/>
    <s v="133 W EL CAMINO REAL"/>
    <s v="MOUNTAIN VIEW  CA"/>
    <s v="94040"/>
    <s v="2603"/>
    <s v="OTHER URBAN"/>
    <m/>
    <s v="ACTUALLY VACANT"/>
    <s v="133"/>
    <m/>
    <s v="W"/>
    <s v="EL CAMINO REAL"/>
    <m/>
    <m/>
    <s v="MOUNTAIN VIEW"/>
    <s v="CA"/>
    <s v="94040-2603"/>
    <n v="1"/>
    <n v="0"/>
    <s v="MU-3Cor"/>
    <n v="1.85"/>
    <m/>
    <x v="0"/>
    <m/>
    <n v="0"/>
    <n v="0"/>
    <n v="0"/>
    <n v="16373.232369400001"/>
    <n v="0"/>
    <n v="0"/>
    <n v="0"/>
    <n v="0"/>
    <n v="13"/>
    <n v="0.5"/>
    <n v="60"/>
    <n v="0.05"/>
    <n v="0.5"/>
    <n v="30000"/>
    <n v="567.1599304904687"/>
    <n v="16373.220375608029"/>
    <s v="Yes"/>
    <x v="0"/>
    <x v="0"/>
    <x v="0"/>
    <n v="567.1599304904687"/>
    <n v="16373.220375608029"/>
    <n v="0"/>
    <n v="22"/>
    <n v="22"/>
    <n v="0"/>
    <n v="22"/>
    <n v="0"/>
    <s v="KEEP"/>
    <s v="&lt;Null&gt;"/>
    <s v="KEEP"/>
    <m/>
    <m/>
  </r>
  <r>
    <n v="19304006"/>
    <s v="Springer/Cuesta/Phyllis"/>
    <s v="El Camino Real"/>
    <s v="P(38)"/>
    <s v="El Camino Real"/>
    <s v="COMMERCIAL BUILDING"/>
    <s v="CRA"/>
    <n v="0.858823"/>
    <n v="1959"/>
    <n v="1296"/>
    <n v="7.6663999999999996E-2"/>
    <s v="Constraints"/>
    <n v="1"/>
    <n v="0"/>
    <s v="Not Used in Prior Housing Element"/>
    <s v="Not Used"/>
    <n v="0.38836999999999999"/>
    <s v="RUSSELL MARK E"/>
    <s v="PO BOX 620268"/>
    <s v="WOODSIDE  CA"/>
    <n v="94062"/>
    <n v="268"/>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n v="215"/>
    <m/>
    <s v="W"/>
    <s v="EL CAMINO REAL"/>
    <m/>
    <m/>
    <s v="MOUNTAIN VIEW"/>
    <s v="CA"/>
    <s v="94040-2605"/>
    <n v="1"/>
    <n v="0"/>
    <s v="MU-3Cor"/>
    <n v="1.35"/>
    <m/>
    <x v="1"/>
    <s v="GP Density = 1.85 FAR; Zoning Density = 1.35 FAR"/>
    <n v="0"/>
    <n v="1296"/>
    <n v="0"/>
    <n v="16917.299397999999"/>
    <n v="0"/>
    <n v="0"/>
    <n v="7.6607999999999996E-2"/>
    <n v="3337.0432639999999"/>
    <n v="13"/>
    <n v="0.5"/>
    <n v="60"/>
    <n v="0.05"/>
    <n v="0.5"/>
    <n v="30000"/>
    <m/>
    <m/>
    <s v="Yes"/>
    <x v="1"/>
    <x v="0"/>
    <x v="1"/>
    <n v="540.4581290576906"/>
    <n v="17340.4788647155"/>
    <n v="0"/>
    <n v="14"/>
    <n v="14"/>
    <n v="0"/>
    <n v="14"/>
    <n v="0"/>
    <m/>
    <m/>
    <s v="KEEP"/>
    <m/>
    <m/>
  </r>
  <r>
    <n v="19314001"/>
    <s v="Springer/Cuesta/Phyllis"/>
    <s v="El Camino Real"/>
    <s v="P(38)"/>
    <s v="El Camino Real"/>
    <s v="COMMERCIAL BUILDING"/>
    <s v="CRA"/>
    <n v="0.104631576"/>
    <n v="1965"/>
    <n v="1620"/>
    <n v="9.5383890999999998E-2"/>
    <s v="Constraints"/>
    <n v="1"/>
    <n v="0"/>
    <s v="Not Used in Prior Housing Element"/>
    <s v="Not Used"/>
    <n v="0.39000081450673707"/>
    <s v="975 BAY STREET LLC"/>
    <s v="854 BRIARWOOD WAY"/>
    <s v="CAMPBELL  CA"/>
    <s v="95008"/>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975"/>
    <m/>
    <m/>
    <s v="BAY"/>
    <s v="ST"/>
    <m/>
    <s v="MOUNTAIN VIEW"/>
    <s v="CA"/>
    <s v="94040-2626"/>
    <n v="1"/>
    <n v="0"/>
    <s v="MU-3Cor"/>
    <n v="1.85"/>
    <m/>
    <x v="3"/>
    <m/>
    <n v="0"/>
    <n v="1620"/>
    <n v="0"/>
    <n v="16988.3555423"/>
    <n v="0"/>
    <n v="0"/>
    <n v="9.5359435818628588E-2"/>
    <n v="4153.8570242594615"/>
    <n v="13"/>
    <n v="0.5"/>
    <n v="60"/>
    <n v="0.05"/>
    <n v="0.5"/>
    <n v="30000"/>
    <n v="520.28284237559706"/>
    <n v="16988.367526239497"/>
    <s v="Yes"/>
    <x v="3"/>
    <x v="0"/>
    <x v="3"/>
    <n v="520.28284237559706"/>
    <n v="16988.367526239497"/>
    <n v="0"/>
    <n v="17"/>
    <n v="17"/>
    <n v="0"/>
    <n v="17"/>
    <n v="0"/>
    <s v="KEEP"/>
    <s v="&lt;Null&gt;"/>
    <s v="KEEP"/>
    <m/>
    <m/>
  </r>
  <r>
    <n v="14815021"/>
    <s v="San Antonio/Rengstorff"/>
    <m/>
    <s v="P(40)"/>
    <s v="San Antonio"/>
    <s v="COMMERCIAL BUILDING"/>
    <s v="CRA"/>
    <n v="0.59037151300000001"/>
    <n v="1964"/>
    <n v="1848"/>
    <n v="0.106783774"/>
    <s v="Screened for environmental constraints"/>
    <n v="1"/>
    <n v="0"/>
    <s v="Used in Prior Housing Element - Non-Vacant - treat like new"/>
    <s v="RHNA5"/>
    <n v="0.3973008511656913"/>
    <s v="LEE PEK HA TRUSTEE &amp; ET AL"/>
    <s v="1781 LAURENTIAN WAY"/>
    <s v="SUNNYVALE  CA"/>
    <s v="94087"/>
    <s v="5235"/>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633"/>
    <m/>
    <m/>
    <s v="CALIFORNIA"/>
    <s v="ST"/>
    <m/>
    <s v="MOUNTAIN VIEW"/>
    <s v="CA"/>
    <s v="94040-1205"/>
    <n v="1"/>
    <n v="0"/>
    <s v="MU-3Cor"/>
    <n v="1.85"/>
    <m/>
    <x v="0"/>
    <m/>
    <n v="0"/>
    <n v="1708"/>
    <n v="0"/>
    <n v="17306.397390099999"/>
    <n v="0"/>
    <n v="0"/>
    <n v="9.869182831644957E-2"/>
    <n v="4299.0160414645434"/>
    <n v="13"/>
    <n v="0.5"/>
    <n v="60"/>
    <n v="0.05"/>
    <n v="0.5"/>
    <n v="30000"/>
    <n v="529.05091492089991"/>
    <n v="17306.355851146429"/>
    <s v="Yes"/>
    <x v="0"/>
    <x v="0"/>
    <x v="0"/>
    <n v="529.05091492089991"/>
    <n v="17306.355851146429"/>
    <n v="0"/>
    <n v="24"/>
    <n v="24"/>
    <n v="0"/>
    <n v="24"/>
    <n v="0"/>
    <s v="KEEP"/>
    <s v="&lt;Null&gt;"/>
    <s v="KEEP"/>
    <m/>
    <m/>
  </r>
  <r>
    <n v="19807008"/>
    <s v="Grant Road/Sylvan Park"/>
    <s v="El Camino Real"/>
    <s v="P(38)"/>
    <s v="El Camino Real"/>
    <s v="COMMERCIAL BUILDING"/>
    <s v="CRA"/>
    <n v="2.1451846E-2"/>
    <n v="1963"/>
    <n v="1021"/>
    <n v="5.8973025999999998E-2"/>
    <s v="Constraints"/>
    <n v="1"/>
    <n v="0"/>
    <s v="Not Used in Prior Housing Element"/>
    <s v="Not Used"/>
    <n v="0.3975643219261934"/>
    <s v="LEE ROBERT AND ALICE"/>
    <s v="891 E EL CAMINO REAL"/>
    <s v="MOUNTAIN VIEW  CA"/>
    <s v="94040"/>
    <s v="2807"/>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891"/>
    <m/>
    <s v="E"/>
    <s v="EL CAMINO REAL"/>
    <m/>
    <m/>
    <s v="MOUNTAIN VIEW"/>
    <s v="CA"/>
    <s v="94040-2807"/>
    <n v="1"/>
    <n v="0"/>
    <s v="MU-3Cor"/>
    <n v="1.85"/>
    <m/>
    <x v="0"/>
    <m/>
    <n v="0"/>
    <n v="1021"/>
    <n v="0"/>
    <n v="17317.815947200001"/>
    <n v="0"/>
    <n v="0"/>
    <n v="5.8956626119189039E-2"/>
    <n v="2568.1506337518745"/>
    <n v="13"/>
    <n v="0.5"/>
    <n v="60"/>
    <n v="0.05"/>
    <n v="0.5"/>
    <n v="30000"/>
    <n v="517.67170056936607"/>
    <n v="17317.832591566799"/>
    <s v="Yes"/>
    <x v="0"/>
    <x v="0"/>
    <x v="0"/>
    <n v="517.67170056936607"/>
    <n v="17317.832591566799"/>
    <n v="0"/>
    <n v="24"/>
    <n v="24"/>
    <n v="0"/>
    <n v="24"/>
    <n v="0"/>
    <s v="KEEP"/>
    <m/>
    <s v="KEEP"/>
    <s v=" "/>
    <m/>
  </r>
  <r>
    <n v="19303044"/>
    <s v="Springer/Cuesta/Phyllis"/>
    <s v="El Camino Real"/>
    <s v="P(38)"/>
    <s v="El Camino Real"/>
    <s v="COMMERCIAL BUILDING"/>
    <s v="CRA"/>
    <n v="0.58339545999999998"/>
    <n v="1981"/>
    <n v="4500"/>
    <n v="0.25959042399999999"/>
    <s v="Constraints"/>
    <n v="1"/>
    <n v="0"/>
    <s v="Not Used in Prior Housing Element"/>
    <s v="Not Used"/>
    <n v="0.39808421090080465"/>
    <s v="DEL SECCO 1993 FAMILY PARTNERSHIP ET AL"/>
    <s v="1220 CALIFORNIA AVE UNIT 1"/>
    <s v="SANTA MONICA  CA"/>
    <s v="90403"/>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595"/>
    <m/>
    <s v="W"/>
    <s v="EL CAMINO REAL"/>
    <m/>
    <m/>
    <s v="MOUNTAIN VIEW"/>
    <s v="CA"/>
    <s v="94040-2641"/>
    <n v="2"/>
    <n v="0"/>
    <s v="MU-3Cor"/>
    <n v="1.35"/>
    <m/>
    <x v="1"/>
    <s v="GP Density = 1.85 FAR; Zoning Density = 1.35 FAR"/>
    <n v="0"/>
    <n v="4500"/>
    <n v="0"/>
    <n v="17340.475127000002"/>
    <n v="0"/>
    <n v="0"/>
    <n v="0.25950846023782076"/>
    <n v="11304.188527959472"/>
    <n v="13"/>
    <n v="0.5"/>
    <n v="60"/>
    <n v="0.05"/>
    <n v="0.5"/>
    <n v="30000"/>
    <n v="540.4581290576906"/>
    <n v="17340.4788647155"/>
    <s v="Yes"/>
    <x v="1"/>
    <x v="0"/>
    <x v="1"/>
    <n v="540.4581290576906"/>
    <n v="17340.4788647155"/>
    <n v="0"/>
    <n v="15"/>
    <n v="15"/>
    <n v="0"/>
    <n v="15"/>
    <n v="0"/>
    <s v="KEEP"/>
    <s v="&lt;Null&gt;"/>
    <s v="KEEP"/>
    <m/>
    <m/>
  </r>
  <r>
    <n v="14836001"/>
    <s v="San Antonio/Rengstorff"/>
    <s v="El Camino Real"/>
    <s v="P(38)"/>
    <s v="El Camino Real"/>
    <s v="COMMERCIAL BUILDING"/>
    <s v="CRA"/>
    <n v="0.480892349"/>
    <n v="1969"/>
    <n v="6799"/>
    <n v="0.39185061399999999"/>
    <s v="Constraints"/>
    <n v="1"/>
    <n v="0"/>
    <s v="Not Used in Prior Housing Element"/>
    <s v="Not Used"/>
    <n v="0.40018399999999998"/>
    <s v="O'RIORDAN COLLETTE TRUSTEE &amp; ET AL"/>
    <s v="336 NITA AVE"/>
    <s v="MOUNTAIN VIEW  CA"/>
    <s v=" "/>
    <s v=" "/>
    <s v="OTHER SHOPPING AREAS"/>
    <n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n v="2320"/>
    <m/>
    <s v="W"/>
    <s v="EL CAMINO REAL"/>
    <s v=" "/>
    <m/>
    <s v="MOUNTAIN VIEW"/>
    <s v="CA"/>
    <s v="94040-1420"/>
    <n v="1"/>
    <n v="0"/>
    <s v="MU-3Cor"/>
    <n v="1.85"/>
    <n v="0"/>
    <x v="0"/>
    <m/>
    <m/>
    <m/>
    <m/>
    <m/>
    <n v="0"/>
    <n v="0"/>
    <n v="0"/>
    <n v="0"/>
    <n v="0"/>
    <n v="0"/>
    <n v="0"/>
    <n v="0"/>
    <n v="0"/>
    <n v="0"/>
    <s v=" "/>
    <m/>
    <s v=" "/>
    <x v="0"/>
    <x v="0"/>
    <x v="0"/>
    <m/>
    <m/>
    <n v="0"/>
    <n v="24"/>
    <n v="24"/>
    <n v="0"/>
    <n v="24"/>
    <n v="0"/>
    <m/>
    <m/>
    <s v="ADDED"/>
    <m/>
    <m/>
  </r>
  <r>
    <n v="15807025"/>
    <s v="Central Neighborhoods"/>
    <s v="El Camino Real"/>
    <s v="P(38)"/>
    <s v="El Camino Real"/>
    <s v="OFFICE BUILDING"/>
    <s v="CRA"/>
    <n v="1.013300052"/>
    <n v="1945"/>
    <n v="5230"/>
    <n v="0.28601115599999999"/>
    <s v="Constraints"/>
    <n v="1"/>
    <n v="0"/>
    <s v="Not Used in Prior Housing Element"/>
    <s v="Not Used"/>
    <n v="0.4205533995003255"/>
    <s v="GAZZERA STEPHEN III TRUSTEE &amp; ET AL"/>
    <s v="199 VIA MAGNOLIA"/>
    <s v="PASO ROBLES  CA"/>
    <s v="93446"/>
    <m/>
    <s v="OTHER SHOPPING AREAS"/>
    <s v="59"/>
    <s v="OFFICES, HIGH-RISE OFC BLDGS, BANKS AND CLINICS (Category also includes parking for existing office buildings)"/>
    <s v="1128"/>
    <m/>
    <s v="W"/>
    <s v="EL CAMINO REAL"/>
    <m/>
    <m/>
    <s v="MOUNTAIN VIEW"/>
    <s v="CA"/>
    <s v="94040-2518"/>
    <n v="1"/>
    <n v="0"/>
    <s v="MU-3Cor"/>
    <n v="1.85"/>
    <m/>
    <x v="0"/>
    <m/>
    <m/>
    <m/>
    <m/>
    <m/>
    <n v="0"/>
    <n v="0"/>
    <n v="0.28549163581734255"/>
    <n v="12436.015656203441"/>
    <n v="13"/>
    <n v="0.5"/>
    <n v="60"/>
    <n v="0.05"/>
    <n v="0.5"/>
    <n v="30000"/>
    <m/>
    <m/>
    <s v="Yes"/>
    <x v="0"/>
    <x v="0"/>
    <x v="0"/>
    <m/>
    <m/>
    <n v="0"/>
    <n v="25"/>
    <n v="25"/>
    <n v="0"/>
    <n v="25"/>
    <n v="0"/>
    <s v="KEEP"/>
    <s v="ADDED"/>
    <s v="KEEP"/>
    <s v=" "/>
    <m/>
  </r>
  <r>
    <n v="15805113"/>
    <s v="Central Neighborhoods"/>
    <s v="El Camino Real"/>
    <s v="P(38)"/>
    <s v="El Camino Real"/>
    <s v="COMMERCIAL BUILDING"/>
    <s v="CRA"/>
    <n v="1.2022174910000001"/>
    <n v="1980"/>
    <n v="2708"/>
    <n v="0.146086206"/>
    <s v="Constraints"/>
    <n v="1"/>
    <n v="0"/>
    <s v="Not Used in Prior Housing Element"/>
    <s v="Not Used"/>
    <n v="0.42580598662920094"/>
    <s v="KOSHIYAMA FAMILY LLC ET AL"/>
    <s v="2301 MARKHAM AVE"/>
    <s v="SAN JOSE  CA"/>
    <s v="19512"/>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86"/>
    <m/>
    <s v="W"/>
    <s v="EL CAMINO REAL"/>
    <m/>
    <m/>
    <s v="MOUNTAIN VIEW"/>
    <s v="CA"/>
    <s v="94040-2606"/>
    <n v="1"/>
    <n v="0"/>
    <s v="MU-3Cor"/>
    <n v="1.35"/>
    <m/>
    <x v="1"/>
    <s v="GP Density = 1.85 FAR; Zoning Density = 1.35 FAR"/>
    <m/>
    <m/>
    <m/>
    <m/>
    <n v="0"/>
    <n v="0"/>
    <n v="0.14599928591575653"/>
    <n v="6359.7288944903548"/>
    <n v="13"/>
    <n v="0.5"/>
    <n v="60"/>
    <n v="0.05"/>
    <n v="0.5"/>
    <n v="30000"/>
    <m/>
    <m/>
    <s v="Yes"/>
    <x v="1"/>
    <x v="0"/>
    <x v="1"/>
    <m/>
    <m/>
    <n v="0"/>
    <n v="16"/>
    <n v="16"/>
    <n v="0"/>
    <n v="16"/>
    <n v="0"/>
    <s v="KEEP"/>
    <s v="ADDED"/>
    <s v="KEEP"/>
    <s v=" "/>
    <m/>
  </r>
  <r>
    <n v="15805112"/>
    <s v="Central Neighborhoods"/>
    <s v="El Camino Real"/>
    <s v="P(38)"/>
    <s v="El Camino Real"/>
    <s v="COMMERCIAL BUILDING"/>
    <s v="CRA"/>
    <n v="0.15564629499999999"/>
    <n v="1969"/>
    <n v="2664"/>
    <n v="0.13729835600000001"/>
    <s v="Constraints"/>
    <n v="1"/>
    <n v="0"/>
    <s v="Not Used in Prior Housing Element"/>
    <s v="Not Used"/>
    <n v="0.44548818662032152"/>
    <s v="KINGS FAMILY LTD PARTNERSHIP"/>
    <s v="35 HERON DR"/>
    <s v="MILL VALLEY  CA"/>
    <s v="94941"/>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0"/>
    <m/>
    <s v="W"/>
    <s v="EL CAMINO REAL"/>
    <m/>
    <m/>
    <s v="MOUNTAIN VIEW"/>
    <s v="CA"/>
    <s v="94040-2606"/>
    <n v="2"/>
    <n v="0"/>
    <s v="MU-3Cor"/>
    <n v="1.35"/>
    <m/>
    <x v="1"/>
    <s v="GP Density = 1.85 FAR; Zoning Density = 1.35 FAR"/>
    <n v="0"/>
    <n v="2550"/>
    <n v="0"/>
    <n v="19405.399550999999"/>
    <n v="0"/>
    <n v="0"/>
    <n v="0.13140672488078678"/>
    <n v="5724.076935807072"/>
    <n v="13"/>
    <n v="0.5"/>
    <n v="60"/>
    <n v="0.05"/>
    <n v="0.5"/>
    <n v="30000"/>
    <n v="552.12437390804132"/>
    <n v="19405.387787397187"/>
    <s v="Yes"/>
    <x v="1"/>
    <x v="0"/>
    <x v="1"/>
    <n v="552.12437390804132"/>
    <n v="19405.387787397187"/>
    <n v="0"/>
    <n v="17"/>
    <n v="17"/>
    <n v="0"/>
    <n v="17"/>
    <n v="0"/>
    <s v="KEEP"/>
    <m/>
    <s v="KEEP"/>
    <s v=" "/>
    <m/>
  </r>
  <r>
    <n v="15437008"/>
    <s v="San Antonio/Rengstorff"/>
    <s v="El Camino Real"/>
    <s v="P(38)"/>
    <s v="El Camino Real"/>
    <s v="COMMERCIAL BUILDING"/>
    <s v="CRA"/>
    <n v="6.4813958000000005E-2"/>
    <n v="1966"/>
    <n v="1950"/>
    <n v="0.100308642"/>
    <s v="Constraints"/>
    <n v="1"/>
    <n v="0"/>
    <s v="Not Used in Prior Housing Element"/>
    <s v="Not Used"/>
    <n v="0.4463700682986208"/>
    <s v="SPIEKERMAN LOREN TRUSTEE"/>
    <s v="162 ALBACORE LN"/>
    <s v="FOSTER CITY  CA"/>
    <s v="94404"/>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98"/>
    <m/>
    <s v="W"/>
    <s v="EL CAMINO REAL"/>
    <m/>
    <m/>
    <s v="MOUNTAIN VIEW"/>
    <s v="CA"/>
    <s v="94040-2104"/>
    <n v="1"/>
    <n v="0"/>
    <s v="MU-3Cor"/>
    <n v="1.85"/>
    <m/>
    <x v="0"/>
    <m/>
    <n v="0"/>
    <n v="1950"/>
    <n v="0"/>
    <n v="19443.8012595"/>
    <n v="0"/>
    <n v="0"/>
    <n v="0.10028903165461302"/>
    <n v="4368.5902188749433"/>
    <n v="13"/>
    <n v="0.5"/>
    <n v="60"/>
    <n v="0.05"/>
    <n v="0.5"/>
    <n v="30000"/>
    <n v="572.3815469730323"/>
    <n v="19443.802399644992"/>
    <s v="Yes"/>
    <x v="0"/>
    <x v="0"/>
    <x v="0"/>
    <n v="572.3815469730323"/>
    <n v="19443.802399644992"/>
    <n v="0"/>
    <n v="26"/>
    <n v="26"/>
    <n v="0"/>
    <n v="26"/>
    <n v="0"/>
    <s v="KEEP"/>
    <m/>
    <s v="KEEP"/>
    <s v=" "/>
    <m/>
  </r>
  <r>
    <n v="16028005"/>
    <s v="Moffett/Whisman Road"/>
    <m/>
    <s v="P(41)"/>
    <s v="East Whisman"/>
    <s v="COMMERCIAL BUILDING"/>
    <s v="CN"/>
    <n v="1.7000973610000001"/>
    <n v="1980"/>
    <n v="1700"/>
    <n v="8.6496387999999994E-2"/>
    <s v="Constraints"/>
    <n v="1"/>
    <n v="0"/>
    <s v="Not Used in Prior Housing Element"/>
    <s v="Not Used"/>
    <n v="0.45102657681114922"/>
    <s v="PETRINI BRUNO AND ANA L TRUSTEE"/>
    <s v="PO BOX 432512"/>
    <s v="SAN YSIDRO  CA"/>
    <s v="92143"/>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95"/>
    <m/>
    <s v="E"/>
    <s v="MIDDLEFIELD"/>
    <s v="RD"/>
    <m/>
    <s v="MOUNTAIN VIEW"/>
    <s v="CA"/>
    <s v="94043-3909"/>
    <n v="1"/>
    <n v="0"/>
    <s v="MU-9EW-V"/>
    <n v="1.35"/>
    <m/>
    <x v="2"/>
    <m/>
    <m/>
    <m/>
    <m/>
    <m/>
    <n v="0"/>
    <n v="0"/>
    <n v="8.6528857737687953E-2"/>
    <n v="3769.1970430536871"/>
    <n v="14"/>
    <n v="0.35"/>
    <n v="43"/>
    <n v="0"/>
    <n v="0.5"/>
    <n v="21500"/>
    <m/>
    <m/>
    <s v="Yes"/>
    <x v="2"/>
    <x v="0"/>
    <x v="2"/>
    <m/>
    <m/>
    <n v="0"/>
    <n v="17"/>
    <n v="17"/>
    <n v="0"/>
    <n v="17"/>
    <n v="0"/>
    <s v="KEEP"/>
    <s v="ADDED"/>
    <s v="KEEP"/>
    <s v=" "/>
    <m/>
  </r>
  <r>
    <n v="15437006"/>
    <s v="San Antonio/Rengstorff"/>
    <s v="El Camino Real"/>
    <s v="P(38)"/>
    <s v="El Camino Real"/>
    <s v="COMMERCIAL BUILDING"/>
    <s v="CRA"/>
    <n v="0.44944673099999999"/>
    <n v="1968"/>
    <n v="2945"/>
    <n v="0.14921970000000001"/>
    <s v="Constraints"/>
    <n v="1"/>
    <n v="0"/>
    <s v="Not Used in Prior Housing Element"/>
    <s v="Not Used"/>
    <n v="0.4531006257895161"/>
    <s v="FAMILY THRIFTY CARWASH LLC"/>
    <s v="854 BRIARWOOD WAY"/>
    <s v="CAMPBELL  CA"/>
    <s v="95008"/>
    <s v="5636"/>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80"/>
    <m/>
    <s v="W"/>
    <s v="EL CAMINO REAL"/>
    <m/>
    <m/>
    <s v="MOUNTAIN VIEW"/>
    <s v="CA"/>
    <s v="94040-2104"/>
    <n v="1"/>
    <n v="0"/>
    <s v="MU-3Cor"/>
    <n v="1.85"/>
    <m/>
    <x v="0"/>
    <m/>
    <n v="0"/>
    <n v="2945"/>
    <n v="0"/>
    <n v="19736.980478000001"/>
    <n v="0"/>
    <n v="0"/>
    <n v="0.14921228722309729"/>
    <n v="6499.687231438118"/>
    <n v="13"/>
    <n v="0.5"/>
    <n v="60"/>
    <n v="0.05"/>
    <n v="0.5"/>
    <n v="30000"/>
    <n v="589.66272311596776"/>
    <n v="19736.984311217228"/>
    <s v="Yes"/>
    <x v="0"/>
    <x v="0"/>
    <x v="0"/>
    <n v="589.66272311596776"/>
    <n v="19736.984311217228"/>
    <n v="0"/>
    <n v="27"/>
    <n v="27"/>
    <n v="0"/>
    <n v="27"/>
    <n v="0"/>
    <s v="KEEP"/>
    <m/>
    <s v="KEEP"/>
    <s v=" "/>
    <m/>
  </r>
  <r>
    <n v="17005016"/>
    <s v="Springer/Cuesta/Phyllis"/>
    <s v="El Camino Real"/>
    <s v="P(38)"/>
    <s v="El Camino Real"/>
    <s v="COMMERCIAL BUILDING"/>
    <s v="P(15)"/>
    <n v="3.0923999000000001E-2"/>
    <n v="1970"/>
    <n v="1680"/>
    <n v="8.3640347000000004E-2"/>
    <s v="Constraints"/>
    <n v="1"/>
    <n v="0"/>
    <s v="Not Used in Prior Housing Element"/>
    <s v="Not Used"/>
    <n v="0.46123108578312322"/>
    <s v="WEST COAST PIZZA INVRS LP"/>
    <s v="940 EMMETT AVE STE 200"/>
    <s v="BELMONT  CA"/>
    <s v="94002"/>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53"/>
    <m/>
    <s v="W"/>
    <s v="EL CAMINO REAL"/>
    <m/>
    <m/>
    <s v="MOUNTAIN VIEW"/>
    <s v="CA"/>
    <s v="94040-2262"/>
    <n v="1"/>
    <n v="0"/>
    <s v="MU-3Cor"/>
    <n v="1.85"/>
    <m/>
    <x v="0"/>
    <m/>
    <n v="0"/>
    <n v="1680"/>
    <n v="0"/>
    <n v="20091.162412400001"/>
    <n v="0"/>
    <n v="0"/>
    <n v="8.3618855172019627E-2"/>
    <n v="3642.4373312931748"/>
    <n v="13"/>
    <n v="0.5"/>
    <n v="60"/>
    <n v="0.05"/>
    <n v="0.5"/>
    <n v="30000"/>
    <n v="556.74227143292023"/>
    <n v="20091.145731888821"/>
    <s v="Yes"/>
    <x v="0"/>
    <x v="0"/>
    <x v="0"/>
    <n v="556.74227143292023"/>
    <n v="20091.145731888821"/>
    <n v="0"/>
    <n v="27"/>
    <n v="27"/>
    <n v="0"/>
    <n v="27"/>
    <n v="0"/>
    <s v="KEEP"/>
    <s v="&lt;Null&gt;"/>
    <s v="KEEP"/>
    <m/>
    <m/>
  </r>
  <r>
    <n v="16028003"/>
    <s v="Moffett/Whisman Road"/>
    <m/>
    <s v="P(41)"/>
    <s v="East Whisman"/>
    <s v="COMMERCIAL BUILDING"/>
    <s v="CN"/>
    <n v="0"/>
    <m/>
    <m/>
    <n v="0"/>
    <s v="Constraints"/>
    <n v="1"/>
    <n v="0"/>
    <s v="Not Used in Prior Housing Element"/>
    <s v="Not Used"/>
    <n v="0.49741957756916505"/>
    <s v="EAST MIDDLEFIELD LLC ET AL"/>
    <s v="PO BOX 1238"/>
    <s v="LOS ALTOS  CA"/>
    <s v="94022"/>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m/>
    <m/>
    <s v="N"/>
    <s v="WHISMAN"/>
    <s v="RD"/>
    <m/>
    <s v="MOUNTAIN VIEW"/>
    <s v="CA"/>
    <s v="94043"/>
    <n v="1"/>
    <n v="0"/>
    <s v="MU-9EW-V"/>
    <n v="1.35"/>
    <m/>
    <x v="2"/>
    <m/>
    <n v="0"/>
    <n v="0"/>
    <n v="0"/>
    <n v="21667.492460500001"/>
    <n v="0"/>
    <n v="0"/>
    <n v="0"/>
    <n v="0"/>
    <n v="14"/>
    <n v="0.35"/>
    <n v="43"/>
    <n v="0"/>
    <n v="0.5"/>
    <n v="21500"/>
    <n v="664.08462573647682"/>
    <n v="21667.510128612299"/>
    <s v="Yes"/>
    <x v="2"/>
    <x v="0"/>
    <x v="2"/>
    <n v="664.08462573647682"/>
    <n v="21667.510128612299"/>
    <n v="0"/>
    <n v="18"/>
    <n v="18"/>
    <n v="0"/>
    <n v="18"/>
    <n v="0"/>
    <s v="KEEP"/>
    <m/>
    <s v="KEEP"/>
    <s v=" "/>
    <m/>
  </r>
  <r>
    <n v="14711029"/>
    <s v="Monta Loma/Farley/Rock Street"/>
    <m/>
    <m/>
    <m/>
    <s v="WAREHOUSE"/>
    <s v="CRA"/>
    <n v="0.22387933300000001"/>
    <n v="1963"/>
    <n v="8184"/>
    <n v="0.37354511800000001"/>
    <s v="Constraints"/>
    <n v="1"/>
    <n v="0"/>
    <s v="Not Used in Prior Housing Element"/>
    <s v="Not Used"/>
    <n v="0.50297053472460196"/>
    <s v="FAIR OAKS LLC"/>
    <s v="221 MAIN ST STE 1203"/>
    <s v="LOS ALTOS  CA"/>
    <s v="94022"/>
    <m/>
    <s v="INDUSTRIAL NONMANUFACTURING"/>
    <s v="11"/>
    <s v="PUBLIC WAREHOUSING (including mini-storage facilities)"/>
    <s v="2485"/>
    <m/>
    <m/>
    <s v="OLD MIDDLEFIELD"/>
    <s v="WY"/>
    <m/>
    <s v="MOUNTAIN VIEW"/>
    <s v="CA"/>
    <s v="94043-2316"/>
    <n v="1"/>
    <n v="0"/>
    <s v="MU-2G"/>
    <m/>
    <n v="43"/>
    <x v="5"/>
    <s v="GP Density = 1.35 FAR; Zoning Density = 43 DU/ac"/>
    <m/>
    <m/>
    <m/>
    <m/>
    <m/>
    <m/>
    <m/>
    <m/>
    <m/>
    <m/>
    <m/>
    <m/>
    <m/>
    <m/>
    <n v="752.3001615509512"/>
    <n v="21909.308855105322"/>
    <m/>
    <x v="5"/>
    <x v="0"/>
    <x v="5"/>
    <n v="752.3001615509512"/>
    <n v="21909.308855105322"/>
    <n v="0"/>
    <n v="18"/>
    <n v="18"/>
    <n v="0"/>
    <n v="18"/>
    <n v="0"/>
    <s v="KEEP"/>
    <m/>
    <s v="KEEP"/>
    <m/>
    <m/>
  </r>
  <r>
    <n v="15430015"/>
    <s v="Central Neighborhoods"/>
    <s v="El Camino Real"/>
    <s v="P(38)"/>
    <s v="El Camino Real"/>
    <s v="COMMERCIAL BUILDING"/>
    <s v="CRA"/>
    <n v="0.52704600099999999"/>
    <n v="1975"/>
    <n v="6660"/>
    <n v="0.29088050300000001"/>
    <s v="Constraints"/>
    <n v="1"/>
    <n v="0"/>
    <s v="Not Used in Prior Housing Element"/>
    <s v="Not Used"/>
    <n v="0.52569539272915455"/>
    <s v="MOORE ARNOLD WAI YAN ET AL"/>
    <s v="21601 SCENIC HEIGHTS WAY"/>
    <s v="SARATOGA  CA"/>
    <s v="95070"/>
    <s v="6543"/>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398"/>
    <m/>
    <s v="W"/>
    <s v="EL CAMINO REAL"/>
    <m/>
    <m/>
    <s v="MOUNTAIN VIEW"/>
    <s v="CA"/>
    <s v="94040-2404"/>
    <n v="1"/>
    <n v="0"/>
    <s v="MU-3Cor"/>
    <n v="1.35"/>
    <m/>
    <x v="1"/>
    <s v="GP Density = 1.85 FAR; Zoning Density = 1.35 FAR"/>
    <n v="0"/>
    <n v="6449"/>
    <n v="0"/>
    <n v="22899.210091000001"/>
    <n v="0"/>
    <n v="0"/>
    <n v="0.28162543486749481"/>
    <n v="12267.603942828075"/>
    <n v="13"/>
    <n v="0.5"/>
    <n v="60"/>
    <n v="0.05"/>
    <n v="0.5"/>
    <n v="30000"/>
    <n v="636.97642098046788"/>
    <n v="22899.199710208337"/>
    <s v="Yes"/>
    <x v="1"/>
    <x v="0"/>
    <x v="1"/>
    <n v="636.97642098046788"/>
    <n v="22899.199710208337"/>
    <n v="0"/>
    <n v="20"/>
    <n v="20"/>
    <n v="0"/>
    <n v="20"/>
    <n v="0"/>
    <s v="KEEP"/>
    <m/>
    <s v="KEEP"/>
    <s v=" "/>
    <m/>
  </r>
  <r>
    <n v="16028004"/>
    <s v="Moffett/Whisman Road"/>
    <m/>
    <s v="P(41)"/>
    <s v="East Whisman"/>
    <s v="COMMERCIAL BUILDING"/>
    <s v="CN"/>
    <n v="0.224598731"/>
    <n v="1984"/>
    <n v="3888"/>
    <n v="0.161354582"/>
    <s v="Constraints"/>
    <n v="1"/>
    <n v="0"/>
    <s v="Not Used in Prior Housing Element"/>
    <s v="Not Used"/>
    <n v="0.55317938528332333"/>
    <s v="EAST MIDDLEFIELD LLC ET AL"/>
    <s v="PO BOX 1238"/>
    <s v="LOS ALTOS  CA"/>
    <s v="94022"/>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9"/>
    <m/>
    <s v="E"/>
    <s v="MIDDLEFIELD"/>
    <s v="RD"/>
    <m/>
    <s v="MOUNTAIN VIEW"/>
    <s v="CA"/>
    <s v="94043-3909"/>
    <n v="1"/>
    <n v="0"/>
    <s v="MU-9EW-V"/>
    <n v="1.35"/>
    <m/>
    <x v="2"/>
    <m/>
    <n v="0"/>
    <n v="3888"/>
    <n v="0"/>
    <n v="24096.408325299999"/>
    <n v="0"/>
    <n v="0"/>
    <n v="0.16135184744183631"/>
    <n v="7028.4864745663899"/>
    <n v="14"/>
    <n v="0.35"/>
    <n v="43"/>
    <n v="0"/>
    <n v="0.5"/>
    <n v="21500"/>
    <n v="623.87211187544165"/>
    <n v="24096.397637061851"/>
    <s v="Yes"/>
    <x v="2"/>
    <x v="0"/>
    <x v="2"/>
    <n v="623.87211187544165"/>
    <n v="24096.397637061851"/>
    <n v="0"/>
    <n v="20"/>
    <n v="20"/>
    <n v="0"/>
    <n v="20"/>
    <n v="0"/>
    <s v="KEEP"/>
    <m/>
    <s v="KEEP"/>
    <s v=" "/>
    <m/>
  </r>
  <r>
    <n v="14711034"/>
    <s v="Monta Loma/Farley/Rock Street"/>
    <m/>
    <m/>
    <m/>
    <s v="OFFICE BUILDING"/>
    <s v="CRA"/>
    <n v="3.1959847039999998"/>
    <n v="1977"/>
    <n v="4120"/>
    <n v="0.16810151400000001"/>
    <s v="Constraints"/>
    <n v="1"/>
    <n v="0"/>
    <s v="Not Used in Prior Housing Element"/>
    <s v="Not Used"/>
    <n v="0.56306218096736338"/>
    <s v="KIMES WILLIAM MICHAEL TRUSTEE"/>
    <s v="PO BOX 656"/>
    <s v="LOS ALTOS  CA"/>
    <s v="94023"/>
    <m/>
    <s v="OTHER SHOPPING AREAS"/>
    <s v="59"/>
    <s v="OFFICES, HIGH-RISE OFC BLDGS, BANKS AND CLINICS (Category also includes parking for existing office buildings)"/>
    <s v="2495"/>
    <m/>
    <m/>
    <s v="OLD MIDDLEFIELD"/>
    <s v="WY"/>
    <m/>
    <s v="MOUNTAIN VIEW"/>
    <s v="CA"/>
    <s v="94043-2316"/>
    <n v="2"/>
    <n v="0"/>
    <s v="MU-2G"/>
    <m/>
    <n v="43"/>
    <x v="5"/>
    <s v="GP Density = 1.35 FAR; Zoning Density = 43 DU/ac"/>
    <m/>
    <m/>
    <m/>
    <m/>
    <n v="0"/>
    <n v="0"/>
    <n v="0.16797855018840346"/>
    <n v="7317.1456462068545"/>
    <n v="28"/>
    <n v="0.5"/>
    <n v="43"/>
    <n v="0.05"/>
    <n v="0.5"/>
    <n v="21780"/>
    <m/>
    <m/>
    <s v="Yes"/>
    <x v="5"/>
    <x v="0"/>
    <x v="5"/>
    <m/>
    <m/>
    <n v="0"/>
    <n v="20"/>
    <n v="20"/>
    <n v="0"/>
    <n v="20"/>
    <n v="0"/>
    <s v="KEEP"/>
    <s v="ADDED"/>
    <s v="KEEP"/>
    <m/>
    <m/>
  </r>
  <r>
    <n v="14821008"/>
    <s v="San Antonio/Rengstorff"/>
    <m/>
    <s v="P(40)"/>
    <s v="San Antonio"/>
    <s v="COMMERCIAL BUILDING"/>
    <s v="P(9)"/>
    <n v="0.3"/>
    <n v="1981"/>
    <n v="5731"/>
    <n v="0.17520635900000001"/>
    <s v="Constraints"/>
    <n v="1"/>
    <n v="0"/>
    <s v="Not Used in Prior Housing Element"/>
    <s v="Not Used"/>
    <n v="0.75092394296466325"/>
    <s v="FR SAN ANTONIO CENTER LLC"/>
    <s v="356 SANTANA ROW STE 1005"/>
    <s v="SAN JOSE  CA"/>
    <s v="95128"/>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560"/>
    <m/>
    <s v="W"/>
    <s v="EL CAMINO REAL"/>
    <m/>
    <m/>
    <s v="MOUNTAIN VIEW"/>
    <s v="CA"/>
    <s v="94040-1307"/>
    <n v="1"/>
    <n v="0"/>
    <s v="MU-7CtrSA"/>
    <n v="2.35"/>
    <m/>
    <x v="6"/>
    <m/>
    <n v="0"/>
    <n v="5731"/>
    <n v="0"/>
    <n v="32710.101204499999"/>
    <n v="0"/>
    <n v="0"/>
    <n v="0.17520581682613609"/>
    <n v="7631.965380946488"/>
    <n v="32"/>
    <n v="0.75"/>
    <n v="100"/>
    <n v="0.1"/>
    <n v="0.5"/>
    <n v="50000"/>
    <n v="978.33833077360555"/>
    <n v="32710.11611468374"/>
    <s v="Yes"/>
    <x v="6"/>
    <x v="2"/>
    <x v="6"/>
    <n v="978.33833077360555"/>
    <n v="32710.11611468374"/>
    <n v="0"/>
    <n v="29"/>
    <n v="29"/>
    <n v="0"/>
    <n v="29"/>
    <n v="0"/>
    <s v="KEEP"/>
    <s v="&lt;Null&gt;"/>
    <s v="KEEP"/>
    <m/>
    <m/>
  </r>
  <r>
    <n v="14816015"/>
    <s v="San Antonio/Rengstorff"/>
    <s v="El Camino Real"/>
    <s v="P(38)"/>
    <s v="El Camino Real"/>
    <s v="OFFICE BUILDING"/>
    <s v="CRA"/>
    <n v="0.92307531499999995"/>
    <n v="1972"/>
    <n v="4140"/>
    <n v="0.190458665"/>
    <s v="Constraints"/>
    <n v="1"/>
    <n v="0"/>
    <s v="Not Used in Prior Housing Element"/>
    <s v="Not Used"/>
    <n v="0.4991253923609601"/>
    <s v="WELLS FARGO AND COMPANY"/>
    <s v="P O BOX 2609"/>
    <s v="CARLSBAD  CA"/>
    <s v="92078"/>
    <m/>
    <s v="OTHER SHOPPING AREAS"/>
    <m/>
    <s v="OFFICES, HIGH-RISE OFC BLDGS, BANKS AND CLINICS (Category also includes parking for existing office buildings)"/>
    <s v="2600"/>
    <m/>
    <s v="W"/>
    <s v="EL CAMINO REAL"/>
    <m/>
    <m/>
    <s v="MOUNTAIN VIEW"/>
    <s v="CA"/>
    <s v="94040-1117"/>
    <n v="1"/>
    <n v="0"/>
    <s v="MU-3Cor"/>
    <n v="1.85"/>
    <m/>
    <x v="3"/>
    <m/>
    <n v="0"/>
    <n v="4140"/>
    <n v="0"/>
    <n v="21741.828307"/>
    <n v="0"/>
    <n v="0"/>
    <n v="0.19041636892455294"/>
    <n v="8294.5370303535256"/>
    <n v="13"/>
    <n v="0.5"/>
    <n v="60"/>
    <n v="0.05"/>
    <n v="0.5"/>
    <n v="30000"/>
    <n v="612.62837239858709"/>
    <n v="21741.815123722019"/>
    <s v="Yes"/>
    <x v="3"/>
    <x v="0"/>
    <x v="3"/>
    <n v="612.62837239858709"/>
    <n v="21741.815123722019"/>
    <n v="0"/>
    <n v="22"/>
    <n v="22"/>
    <n v="0"/>
    <n v="22"/>
    <n v="0"/>
    <s v="KEEP"/>
    <s v="&lt;Null&gt;"/>
    <s v="KEEP"/>
    <m/>
    <m/>
  </r>
  <r>
    <n v="14817001"/>
    <s v="San Antonio/Rengstorff"/>
    <m/>
    <s v="P(40)"/>
    <s v="San Antonio"/>
    <s v="COMMERCIAL BUILDING"/>
    <s v="P(8)"/>
    <n v="2.7633965549999999"/>
    <n v="1966"/>
    <n v="5725"/>
    <n v="0.25825514300000002"/>
    <s v="Constraints"/>
    <n v="1"/>
    <n v="0"/>
    <s v="Not Used in Prior Housing Element"/>
    <s v="Not Used"/>
    <n v="0.50899892972724259"/>
    <s v="100 SAN ANTONIO CIRCLE LLC"/>
    <s v="100 SAN ANTONIO CIRCLE"/>
    <s v="MOUNTAIN VIEW  CA"/>
    <s v="94040"/>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00"/>
    <m/>
    <m/>
    <s v="SAN ANTONIO"/>
    <s v="CL"/>
    <m/>
    <s v="MOUNTAIN VIEW"/>
    <s v="CA"/>
    <s v="94040-1210"/>
    <n v="1"/>
    <n v="0"/>
    <s v="MU-3Cor"/>
    <n v="1.85"/>
    <m/>
    <x v="0"/>
    <m/>
    <m/>
    <m/>
    <m/>
    <m/>
    <n v="0"/>
    <n v="0"/>
    <n v="0.25820907297190981"/>
    <n v="11247.587218656392"/>
    <n v="13"/>
    <n v="0.5"/>
    <n v="60"/>
    <n v="0.05"/>
    <n v="0.5"/>
    <n v="30000"/>
    <m/>
    <m/>
    <s v="Yes"/>
    <x v="0"/>
    <x v="0"/>
    <x v="0"/>
    <m/>
    <m/>
    <n v="0"/>
    <n v="30"/>
    <n v="30"/>
    <n v="0"/>
    <n v="30"/>
    <n v="0"/>
    <s v="KEEP"/>
    <s v="ADDED"/>
    <s v="KEEP"/>
    <m/>
    <m/>
  </r>
  <r>
    <n v="14836029"/>
    <s v="San Antonio/Rengstorff"/>
    <s v="El Camino Real"/>
    <s v="P(38)"/>
    <s v="El Camino Real"/>
    <s v="COMMERCIAL BUILDING"/>
    <s v="CRA"/>
    <n v="1.39250491"/>
    <n v="1960"/>
    <n v="4000"/>
    <n v="0.17625027500000001"/>
    <s v="Constraints"/>
    <n v="1"/>
    <n v="0"/>
    <s v="Not Used in Prior Housing Element"/>
    <s v="Not Used"/>
    <n v="0.52105078650072056"/>
    <s v="EL CAMINO VILLAGE INC"/>
    <s v="4020 MOORPARK AVE STE 218"/>
    <s v="SAN JOSE  CA"/>
    <s v="95117"/>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100"/>
    <m/>
    <s v="W"/>
    <s v="EL CAMINO REAL"/>
    <m/>
    <m/>
    <s v="MOUNTAIN VIEW"/>
    <s v="CA"/>
    <s v="94040-1612"/>
    <n v="1"/>
    <n v="0"/>
    <s v="MU-3Cor"/>
    <n v="1.85"/>
    <m/>
    <x v="0"/>
    <m/>
    <m/>
    <m/>
    <m/>
    <m/>
    <n v="0"/>
    <n v="0"/>
    <n v="0.17623564298630431"/>
    <n v="7676.8246084834163"/>
    <n v="13"/>
    <n v="0.5"/>
    <n v="60"/>
    <n v="0.05"/>
    <n v="0.5"/>
    <n v="30000"/>
    <m/>
    <m/>
    <s v="Yes"/>
    <x v="0"/>
    <x v="0"/>
    <x v="0"/>
    <m/>
    <m/>
    <n v="0"/>
    <n v="31"/>
    <n v="31"/>
    <n v="0"/>
    <n v="31"/>
    <n v="0"/>
    <s v="KEEP"/>
    <s v="ADDED"/>
    <s v="KEEP"/>
    <s v=" "/>
    <m/>
  </r>
  <r>
    <n v="15437018"/>
    <s v="San Antonio/Rengstorff"/>
    <s v="El Camino Real"/>
    <s v="P(38)"/>
    <s v="El Camino Real"/>
    <s v="VACANT LAND (NEC)"/>
    <s v="CRA"/>
    <n v="0"/>
    <m/>
    <m/>
    <n v="0"/>
    <s v="Screened for environmental constraints"/>
    <n v="1"/>
    <n v="0"/>
    <s v="Used in Prior Housing Element - Non-Vacant - treat like new"/>
    <s v="RHNA5"/>
    <n v="0.52244882206779597"/>
    <s v="ARBORETUM MANAGEMENT I LLC"/>
    <s v="9707 CRENATA COVE"/>
    <s v="AUSTIN  TX"/>
    <s v="78759"/>
    <m/>
    <s v="OTHER URBAN"/>
    <m/>
    <s v="VACANT URBAN"/>
    <s v="2026"/>
    <m/>
    <s v="W"/>
    <s v="EL CAMINO REAL"/>
    <m/>
    <m/>
    <s v="MOUNTAIN VIEW"/>
    <s v="CA"/>
    <s v="94040-2104"/>
    <n v="1"/>
    <n v="0"/>
    <s v="MU-3Cor"/>
    <n v="1.85"/>
    <m/>
    <x v="0"/>
    <m/>
    <n v="0"/>
    <n v="3918"/>
    <n v="0"/>
    <n v="22757.7771115"/>
    <n v="0"/>
    <n v="0"/>
    <n v="0.17216092682532466"/>
    <n v="7499.3299725111419"/>
    <n v="13"/>
    <n v="0.5"/>
    <n v="60"/>
    <n v="0.05"/>
    <n v="0.5"/>
    <n v="30000"/>
    <n v="904.49951464639992"/>
    <n v="22757.779657881463"/>
    <s v="Yes"/>
    <x v="0"/>
    <x v="0"/>
    <x v="0"/>
    <n v="904.49951464639992"/>
    <n v="22757.779657881463"/>
    <n v="0"/>
    <n v="31"/>
    <n v="31"/>
    <n v="0"/>
    <n v="31"/>
    <n v="0"/>
    <s v="KEEP"/>
    <m/>
    <s v="KEEP"/>
    <s v=" "/>
    <m/>
  </r>
  <r>
    <n v="14815017"/>
    <s v="San Antonio/Rengstorff"/>
    <m/>
    <s v="P(40)"/>
    <s v="San Antonio"/>
    <s v="SUPERMARKET"/>
    <s v="CRA"/>
    <n v="1.697111958"/>
    <n v="1965"/>
    <n v="6884"/>
    <n v="0.29766074300000001"/>
    <s v="Constraints"/>
    <n v="1"/>
    <n v="0"/>
    <s v="Not Used in Prior Housing Element"/>
    <s v="Not Used"/>
    <n v="0.53099891677475963"/>
    <s v="HAROLD ROSE PROP LLC"/>
    <s v="250 HUBBARD AVE"/>
    <s v="REDWOOD CITY  CA"/>
    <s v="94062"/>
    <m/>
    <s v="SHOPPING CENTERS"/>
    <s v="52"/>
    <s v="NEIGHBORHOOD (Centers Containing a Supermarket)"/>
    <s v="298"/>
    <m/>
    <m/>
    <s v="SAN ANTONIO"/>
    <s v="RD"/>
    <m/>
    <s v="MOUNTAIN VIEW"/>
    <s v="CA"/>
    <s v="94040-1212"/>
    <n v="1"/>
    <n v="0"/>
    <s v="MU-3Cor"/>
    <n v="1.85"/>
    <m/>
    <x v="0"/>
    <m/>
    <m/>
    <m/>
    <m/>
    <m/>
    <n v="0"/>
    <n v="0"/>
    <n v="0.29761866661577868"/>
    <n v="12964.269117783319"/>
    <n v="13"/>
    <n v="0.5"/>
    <n v="60"/>
    <n v="0.05"/>
    <n v="0.5"/>
    <n v="30000"/>
    <m/>
    <m/>
    <s v="Yes"/>
    <x v="0"/>
    <x v="0"/>
    <x v="0"/>
    <m/>
    <m/>
    <n v="0"/>
    <n v="32"/>
    <n v="32"/>
    <n v="0"/>
    <n v="32"/>
    <n v="0"/>
    <s v="KEEP"/>
    <s v="ADDED"/>
    <s v="KEEP"/>
    <m/>
    <m/>
  </r>
  <r>
    <n v="15437007"/>
    <s v="San Antonio/Rengstorff"/>
    <s v="El Camino Real"/>
    <s v="P(38)"/>
    <s v="El Camino Real"/>
    <s v="COMMERCIAL BUILDING"/>
    <s v="CRA"/>
    <n v="3.3000000000000003E-5"/>
    <n v="1958"/>
    <n v="1034"/>
    <n v="4.2750238000000003E-2"/>
    <s v="Constraints"/>
    <n v="1"/>
    <n v="0"/>
    <s v="Not Used in Prior Housing Element"/>
    <s v="Not Used"/>
    <n v="0.55526320836173138"/>
    <s v="WENG KEN K TRUSTEE &amp; ET AL"/>
    <s v="19466 BURGUNDY WAY"/>
    <s v="SARATOGA  CA"/>
    <s v="95070"/>
    <s v="6130"/>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90"/>
    <m/>
    <s v="W"/>
    <s v="EL CAMINO REAL"/>
    <m/>
    <m/>
    <s v="MOUNTAIN VIEW"/>
    <s v="CA"/>
    <s v="94040-2104"/>
    <n v="1"/>
    <n v="0"/>
    <s v="MU-3Cor"/>
    <n v="1.85"/>
    <m/>
    <x v="0"/>
    <m/>
    <n v="0"/>
    <n v="1034"/>
    <n v="0"/>
    <n v="24187.2050843"/>
    <n v="0"/>
    <n v="0"/>
    <n v="4.2749875250000381E-2"/>
    <n v="1862.1845658900165"/>
    <n v="13"/>
    <n v="0.5"/>
    <n v="60"/>
    <n v="0.05"/>
    <n v="0.5"/>
    <n v="30000"/>
    <n v="635.42681312044874"/>
    <n v="24187.168607272335"/>
    <s v="Yes"/>
    <x v="0"/>
    <x v="0"/>
    <x v="0"/>
    <n v="635.42681312044874"/>
    <n v="24187.168607272335"/>
    <n v="0"/>
    <n v="33"/>
    <n v="33"/>
    <n v="0"/>
    <n v="33"/>
    <n v="0"/>
    <s v="KEEP"/>
    <m/>
    <s v="KEEP"/>
    <s v=" "/>
    <m/>
  </r>
  <r>
    <n v="19313032"/>
    <s v="Springer/Cuesta/Phyllis"/>
    <s v="El Camino Real"/>
    <s v="P(38)"/>
    <s v="El Camino Real"/>
    <s v="VACANT LAND (NEC)"/>
    <s v="CRA"/>
    <n v="0"/>
    <m/>
    <m/>
    <n v="0"/>
    <s v="Screened for environmental constraints"/>
    <n v="1"/>
    <n v="0"/>
    <s v="Used in Prior Housing Element - Non-Vacant - treat like new"/>
    <s v="Both"/>
    <n v="0.57373061069256559"/>
    <s v="EL CAMINO HOSP DIST"/>
    <s v="133 W EL CAMINO REAL"/>
    <s v="MOUNTAIN VIEW  CA"/>
    <s v="94040"/>
    <s v="2603"/>
    <s v="OTHER URBAN"/>
    <m/>
    <s v="ACTUALLY VACANT"/>
    <m/>
    <m/>
    <s v="W"/>
    <s v="EL CAMINO REAL"/>
    <m/>
    <m/>
    <s v="MOUNTAIN VIEW"/>
    <s v="CA"/>
    <s v="94040-2602"/>
    <n v="1"/>
    <n v="0"/>
    <s v="MU-3Cor"/>
    <n v="1.85"/>
    <m/>
    <x v="0"/>
    <m/>
    <n v="0"/>
    <n v="0"/>
    <n v="0"/>
    <n v="24991.5970676"/>
    <n v="0"/>
    <n v="0"/>
    <n v="0"/>
    <n v="0"/>
    <n v="13"/>
    <n v="0.5"/>
    <n v="60"/>
    <n v="0.05"/>
    <n v="0.5"/>
    <n v="30000"/>
    <n v="689.50612436758001"/>
    <n v="24991.605435046509"/>
    <s v="Yes"/>
    <x v="0"/>
    <x v="0"/>
    <x v="0"/>
    <n v="689.50612436758001"/>
    <n v="24991.605435046509"/>
    <n v="0"/>
    <n v="34"/>
    <n v="34"/>
    <n v="0"/>
    <n v="34"/>
    <n v="0"/>
    <s v="KEEP"/>
    <s v="&lt;Null&gt;"/>
    <s v="KEEP"/>
    <m/>
    <m/>
  </r>
  <r>
    <n v="15849002"/>
    <s v="Moffett/Whisman Road"/>
    <m/>
    <m/>
    <m/>
    <s v="SERVICE STATION"/>
    <s v="CRA"/>
    <n v="1.1367053090000001"/>
    <n v="1968"/>
    <n v="1667"/>
    <n v="4.0001920000000003E-2"/>
    <s v="Constraints"/>
    <n v="1"/>
    <n v="0"/>
    <s v="Not Used in Prior Housing Element"/>
    <s v="Not Used"/>
    <n v="0.95684725802162252"/>
    <s v="SPEAR VOICE SYSTEMS INC"/>
    <s v="495 MOFFETT BLVD"/>
    <s v="MOUNTAIN VIEW  CA"/>
    <s v="94043"/>
    <s v="4727"/>
    <s v="OTHER URBAN"/>
    <s v="61"/>
    <s v="SERVICE STATIONS"/>
    <s v="495"/>
    <m/>
    <m/>
    <s v="MOFFETT"/>
    <s v="BL"/>
    <m/>
    <s v="MOUNTAIN VIEW"/>
    <s v="CA"/>
    <s v="94043-4727"/>
    <n v="1"/>
    <n v="0"/>
    <s v="MU-3Cor"/>
    <m/>
    <n v="43"/>
    <x v="7"/>
    <s v="GP Density = 1.85 FAR; Zoning Density = 43 DU/ac"/>
    <m/>
    <m/>
    <m/>
    <m/>
    <n v="0"/>
    <n v="0"/>
    <n v="3.9995079224837304E-2"/>
    <n v="1742.185651033913"/>
    <n v="13"/>
    <n v="0.5"/>
    <n v="60"/>
    <n v="0.05"/>
    <n v="0.5"/>
    <n v="30000"/>
    <m/>
    <m/>
    <s v="Yes"/>
    <x v="5"/>
    <x v="0"/>
    <x v="5"/>
    <m/>
    <m/>
    <n v="0"/>
    <n v="34"/>
    <n v="34"/>
    <n v="0"/>
    <n v="34"/>
    <n v="0"/>
    <s v="KEEP"/>
    <s v="ADDED"/>
    <s v="KEEP"/>
    <s v=" "/>
    <m/>
  </r>
  <r>
    <n v="19742003"/>
    <s v="Grant Road/Sylvan Park"/>
    <s v="El Camino Real"/>
    <s v="P(38)"/>
    <s v="El Camino Real"/>
    <s v="SERVICE STATION"/>
    <s v="CRA"/>
    <n v="0"/>
    <n v="1967"/>
    <n v="1610"/>
    <n v="6.3258810999999998E-2"/>
    <s v="Constraints"/>
    <n v="1"/>
    <n v="0"/>
    <s v="Not Used in Prior Housing Element"/>
    <s v="Not Used"/>
    <n v="0.58440568176827612"/>
    <s v="V O LIMITED PARTS"/>
    <s v="960 N SAN ANTONIO RD STE 114"/>
    <s v="LOS ALTOS  CA"/>
    <s v="94022"/>
    <m/>
    <s v="OTHER URBAN"/>
    <m/>
    <s v="SERVICE STATIONS"/>
    <s v="101"/>
    <m/>
    <s v="E"/>
    <s v="EL CAMINO REAL"/>
    <m/>
    <m/>
    <s v="MOUNTAIN VIEW"/>
    <s v="CA"/>
    <s v="94040-2701"/>
    <n v="1"/>
    <n v="0"/>
    <s v="MU-3Cor"/>
    <n v="1.85"/>
    <m/>
    <x v="3"/>
    <m/>
    <n v="0"/>
    <n v="1610"/>
    <n v="0"/>
    <n v="25456.633513500001"/>
    <n v="0"/>
    <n v="0"/>
    <n v="6.3244811971944162E-2"/>
    <n v="2754.9440094978877"/>
    <n v="13"/>
    <n v="0.5"/>
    <n v="60"/>
    <n v="0.05"/>
    <n v="0.5"/>
    <n v="30000"/>
    <n v="629.10273406367196"/>
    <n v="25456.609671081937"/>
    <s v="Yes"/>
    <x v="3"/>
    <x v="0"/>
    <x v="3"/>
    <n v="629.10273406367196"/>
    <n v="25456.609671081937"/>
    <n v="0"/>
    <n v="26"/>
    <n v="26"/>
    <n v="0"/>
    <n v="26"/>
    <n v="0"/>
    <s v="KEEP"/>
    <m/>
    <s v="KEEP"/>
    <s v=" "/>
    <m/>
  </r>
  <r>
    <n v="19313033"/>
    <s v="Springer/Cuesta/Phyllis"/>
    <s v="El Camino Real"/>
    <s v="P(38)"/>
    <s v="El Camino Real"/>
    <s v="VACANT LAND (NEC)"/>
    <s v="CRA"/>
    <n v="0"/>
    <m/>
    <m/>
    <n v="0"/>
    <s v="Screened for environmental constraints"/>
    <n v="1"/>
    <n v="0"/>
    <s v="Used in Prior Housing Element - Non-Vacant - treat like new"/>
    <s v="Both"/>
    <n v="0.59439890402342865"/>
    <s v="EL CAMINO HOSP DIST"/>
    <s v="133 W EL CAMINO REAL"/>
    <s v="MOUNTAIN VIEW  CA"/>
    <s v="94040"/>
    <s v="2603"/>
    <s v="OTHER URBAN"/>
    <m/>
    <s v="ACTUALLY VACANT"/>
    <s v="111"/>
    <m/>
    <s v="W"/>
    <s v="EL CAMINO REAL"/>
    <m/>
    <m/>
    <s v="MOUNTAIN VIEW"/>
    <s v="CA"/>
    <s v="94040"/>
    <n v="2"/>
    <n v="0"/>
    <s v="MU-3Cor"/>
    <n v="1.85"/>
    <m/>
    <x v="0"/>
    <m/>
    <n v="0"/>
    <n v="0"/>
    <n v="0"/>
    <n v="25891.904780299999"/>
    <n v="0"/>
    <n v="0"/>
    <n v="0"/>
    <n v="0"/>
    <n v="13"/>
    <n v="0.5"/>
    <n v="60"/>
    <n v="0.05"/>
    <n v="0.5"/>
    <n v="30000"/>
    <n v="697.18064829989589"/>
    <n v="25891.912691299076"/>
    <s v="Yes"/>
    <x v="0"/>
    <x v="0"/>
    <x v="0"/>
    <n v="697.18064829989589"/>
    <n v="25891.912691299076"/>
    <n v="0"/>
    <n v="35"/>
    <n v="35"/>
    <n v="0"/>
    <n v="35"/>
    <n v="0"/>
    <s v="KEEP"/>
    <s v="&lt;Null&gt;"/>
    <s v="KEEP"/>
    <m/>
    <m/>
  </r>
  <r>
    <n v="15437009"/>
    <s v="San Antonio/Rengstorff"/>
    <s v="El Camino Real"/>
    <s v="P(38)"/>
    <s v="El Camino Real"/>
    <s v="COMMERCIAL BUILDING"/>
    <s v="CRA"/>
    <n v="2.2499442549999999"/>
    <n v="1974"/>
    <n v="5360"/>
    <n v="0.20660679200000001"/>
    <s v="Constraints"/>
    <n v="1"/>
    <n v="0"/>
    <s v="Not Used in Prior Housing Element"/>
    <s v="Not Used"/>
    <n v="0.59569250208149316"/>
    <s v="FOOKSMAN VALERA TRUSTEE"/>
    <s v="930 FAR CREEK WAY"/>
    <s v="REDWOOD CITY  CA"/>
    <s v="94062"/>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615"/>
    <m/>
    <s v="S"/>
    <s v="RENGSTORFF"/>
    <s v="AV"/>
    <m/>
    <s v="MOUNTAIN VIEW"/>
    <s v="CA"/>
    <s v="94040-2105"/>
    <n v="1"/>
    <n v="0"/>
    <s v="MU-3Cor"/>
    <n v="1.85"/>
    <m/>
    <x v="0"/>
    <m/>
    <m/>
    <m/>
    <m/>
    <m/>
    <n v="0"/>
    <n v="0"/>
    <n v="0.2065647741506742"/>
    <n v="8997.9615620033674"/>
    <n v="13"/>
    <n v="0.5"/>
    <n v="60"/>
    <n v="0.05"/>
    <n v="0.5"/>
    <n v="30000"/>
    <m/>
    <m/>
    <s v="Yes"/>
    <x v="0"/>
    <x v="0"/>
    <x v="0"/>
    <m/>
    <m/>
    <n v="0"/>
    <n v="36"/>
    <n v="36"/>
    <n v="0"/>
    <n v="36"/>
    <n v="0"/>
    <s v="KEEP"/>
    <s v="ADDED"/>
    <s v="KEEP"/>
    <s v=" "/>
    <m/>
  </r>
  <r>
    <n v="14828005"/>
    <s v="San Antonio/Rengstorff"/>
    <s v="El Camino Real"/>
    <s v="P(38)"/>
    <s v="El Camino Real"/>
    <s v="COMMERCIAL BUILDING"/>
    <s v="CRA"/>
    <n v="0.85471298699999998"/>
    <n v="1984"/>
    <n v="4464"/>
    <n v="0.16715970799999999"/>
    <s v="Constraints"/>
    <n v="1"/>
    <n v="0"/>
    <s v="Not Used in Prior Housing Element"/>
    <s v="Not Used"/>
    <n v="0.61308001211954688"/>
    <s v="LEWIS MARJORIE K TRUSTEE &amp; ET AL"/>
    <s v="542 LAKESIDE DR UNIT 2A"/>
    <s v="SUNNYVALE  CA"/>
    <s v="94085"/>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464"/>
    <m/>
    <s v="W"/>
    <s v="EL CAMINO REAL"/>
    <m/>
    <m/>
    <s v="MOUNTAIN VIEW"/>
    <s v="CA"/>
    <s v="94040-1421"/>
    <n v="1"/>
    <n v="0"/>
    <s v="MU-3Cor"/>
    <n v="1.85"/>
    <m/>
    <x v="3"/>
    <m/>
    <n v="0"/>
    <n v="4464"/>
    <n v="0"/>
    <n v="26705.7139006"/>
    <n v="0"/>
    <n v="0"/>
    <n v="0.1671552393849208"/>
    <n v="7281.2822276071502"/>
    <n v="13"/>
    <n v="0.5"/>
    <n v="60"/>
    <n v="0.05"/>
    <n v="0.5"/>
    <n v="30000"/>
    <n v="660.28835603670245"/>
    <n v="26705.658504972966"/>
    <s v="Yes"/>
    <x v="3"/>
    <x v="0"/>
    <x v="3"/>
    <n v="660.28835603670245"/>
    <n v="26705.658504972966"/>
    <n v="0"/>
    <n v="27"/>
    <n v="27"/>
    <n v="0"/>
    <n v="27"/>
    <n v="0"/>
    <s v="KEEP"/>
    <m/>
    <s v="KEEP"/>
    <s v=" "/>
    <m/>
  </r>
  <r>
    <n v="15807026"/>
    <s v="Central Neighborhoods"/>
    <s v="El Camino Real"/>
    <s v="P(38)"/>
    <s v="El Camino Real"/>
    <s v="OFFICE BUILDING"/>
    <s v="P(38)"/>
    <n v="2.6921754999999999E-2"/>
    <n v="1951"/>
    <n v="4268"/>
    <n v="0.15383506299999999"/>
    <s v="Constraints"/>
    <n v="1"/>
    <n v="0"/>
    <s v="Not Used in Prior Housing Element"/>
    <s v="Not Used"/>
    <n v="0.63736295753275352"/>
    <s v="GAZZERA STEPHEN III TRUSTEE"/>
    <s v="199 VIA MAGNOLIA"/>
    <s v="PASO ROBLES  CA"/>
    <s v="93446"/>
    <m/>
    <s v="OTHER SHOPPING AREAS"/>
    <m/>
    <s v="OFFICES, HIGH-RISE OFC BLDGS, BANKS AND CLINICS (Category also includes parking for existing office buildings)"/>
    <s v="1134"/>
    <m/>
    <s v="W"/>
    <s v="EL CAMINO REAL"/>
    <m/>
    <m/>
    <s v="MOUNTAIN VIEW"/>
    <s v="CA"/>
    <s v="94040-2518"/>
    <n v="3"/>
    <n v="0"/>
    <s v="MU-3Cor"/>
    <n v="1.85"/>
    <m/>
    <x v="0"/>
    <m/>
    <n v="0"/>
    <n v="0"/>
    <n v="4268"/>
    <n v="27763.3954524"/>
    <n v="0"/>
    <n v="0"/>
    <n v="0.15372759457024748"/>
    <n v="6696.3740194799802"/>
    <n v="13"/>
    <n v="0.5"/>
    <n v="60"/>
    <n v="0.05"/>
    <n v="0.5"/>
    <n v="30000"/>
    <n v="668.42955777213535"/>
    <n v="27763.419376116071"/>
    <s v="Yes"/>
    <x v="0"/>
    <x v="0"/>
    <x v="0"/>
    <n v="668.42955777213535"/>
    <n v="27763.419376116071"/>
    <n v="0"/>
    <n v="38"/>
    <n v="38"/>
    <n v="0"/>
    <n v="38"/>
    <n v="0"/>
    <s v="KEEP"/>
    <s v="Keep 158-07-026,158-07-025 and 158-07-007"/>
    <s v="KEEP"/>
    <s v="Keep 158-07-026,158-07-025 and 158-07-007"/>
    <m/>
  </r>
  <r>
    <n v="15437016"/>
    <s v="San Antonio/Rengstorff"/>
    <s v="El Camino Real"/>
    <s v="P(38)"/>
    <s v="El Camino Real"/>
    <s v="COMMERCIAL BUILDING"/>
    <s v="CRA"/>
    <n v="0.317061863"/>
    <n v="1951"/>
    <n v="2150"/>
    <n v="7.7199281999999994E-2"/>
    <s v="Constraints"/>
    <n v="1"/>
    <n v="0"/>
    <s v="Not Used in Prior Housing Element"/>
    <s v="Not Used"/>
    <n v="0.63935527207240728"/>
    <s v="SARRAF ESKANDER AND BRIGITTE W TRUSTEE"/>
    <s v="11997 HILLTOP DR"/>
    <s v="LOS ALTOS HILLS  CA"/>
    <s v="94024"/>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20"/>
    <m/>
    <s v="W"/>
    <s v="EL CAMINO REAL"/>
    <m/>
    <m/>
    <s v="MOUNTAIN VIEW"/>
    <s v="CA"/>
    <s v="94040-2104"/>
    <n v="1"/>
    <n v="0"/>
    <s v="MU-3Cor"/>
    <n v="1.85"/>
    <m/>
    <x v="0"/>
    <m/>
    <n v="0"/>
    <n v="2150"/>
    <n v="0"/>
    <n v="27850.223138599998"/>
    <n v="0"/>
    <n v="0"/>
    <n v="7.7198663339258192E-2"/>
    <n v="3362.7737750580868"/>
    <n v="13"/>
    <n v="0.5"/>
    <n v="60"/>
    <n v="0.05"/>
    <n v="0.5"/>
    <n v="30000"/>
    <n v="732.87975324221736"/>
    <n v="27850.204250322851"/>
    <s v="Yes"/>
    <x v="0"/>
    <x v="0"/>
    <x v="0"/>
    <n v="732.87975324221736"/>
    <n v="27850.204250322851"/>
    <n v="0"/>
    <n v="38"/>
    <n v="38"/>
    <n v="0"/>
    <n v="38"/>
    <n v="0"/>
    <s v="KEEP"/>
    <m/>
    <s v="KEEP"/>
    <s v=" "/>
    <m/>
  </r>
  <r>
    <n v="19313031"/>
    <s v="Springer/Cuesta/Phyllis"/>
    <s v="El Camino Real"/>
    <s v="P(38)"/>
    <s v="El Camino Real"/>
    <s v="VACANT LAND (NEC)"/>
    <s v="CRA"/>
    <n v="0"/>
    <m/>
    <m/>
    <n v="0"/>
    <s v="Screened for environmental constraints"/>
    <n v="1"/>
    <n v="0"/>
    <s v="Used in Prior Housing Element - Non-Vacant - treat like new"/>
    <s v="Both"/>
    <n v="0.71424611885472777"/>
    <s v="EL CAMINO HOSP DIST"/>
    <s v="133 W EL CAMINO REAL"/>
    <s v="MOUNTAIN VIEW  CA"/>
    <s v="94040"/>
    <s v="2603"/>
    <s v="OTHER URBAN"/>
    <m/>
    <s v="ACTUALLY VACANT"/>
    <s v="111"/>
    <m/>
    <s v="W"/>
    <s v="EL CAMINO REAL"/>
    <m/>
    <m/>
    <s v="MOUNTAIN VIEW"/>
    <s v="CA"/>
    <s v="94040-2603"/>
    <n v="1"/>
    <n v="0"/>
    <s v="MU-3Cor"/>
    <n v="1.85"/>
    <m/>
    <x v="0"/>
    <m/>
    <n v="0"/>
    <n v="0"/>
    <n v="0"/>
    <n v="31112.441778600001"/>
    <n v="0"/>
    <n v="0"/>
    <n v="0"/>
    <n v="0"/>
    <n v="13"/>
    <n v="0.5"/>
    <n v="60"/>
    <n v="0.05"/>
    <n v="0.5"/>
    <n v="30000"/>
    <n v="741.47115460228122"/>
    <n v="31112.436487192637"/>
    <s v="Yes"/>
    <x v="0"/>
    <x v="0"/>
    <x v="0"/>
    <n v="741.47115460228122"/>
    <n v="31112.436487192637"/>
    <n v="0"/>
    <n v="43"/>
    <n v="43"/>
    <n v="0"/>
    <n v="43"/>
    <n v="0"/>
    <s v="KEEP"/>
    <s v="&lt;Null&gt;"/>
    <s v="KEEP"/>
    <m/>
    <m/>
  </r>
  <r>
    <n v="14836027"/>
    <s v="San Antonio/Rengstorff"/>
    <s v="El Camino Real"/>
    <s v="P(38)"/>
    <s v="El Camino Real"/>
    <s v="COMMERCIAL BUILDING"/>
    <s v="CRA"/>
    <n v="0.85983467199999997"/>
    <n v="1954"/>
    <m/>
    <n v="0.51580184299999998"/>
    <m/>
    <n v="1"/>
    <m/>
    <s v="Not Used in Prior Housing Element"/>
    <s v="Not Used"/>
    <n v="0.74238628102497761"/>
    <s v="EL CAMINO VILLAGE INC"/>
    <s v="4020 MOORPARK AVE STE 218"/>
    <s v="SAN JOSE  CA"/>
    <s v="95117"/>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124"/>
    <m/>
    <s v="W"/>
    <s v="EL CAMINO REAL"/>
    <m/>
    <m/>
    <s v="MOUNTAIN VIEW"/>
    <s v="CA"/>
    <s v="94040-1612"/>
    <n v="1"/>
    <n v="1"/>
    <m/>
    <m/>
    <m/>
    <x v="0"/>
    <m/>
    <m/>
    <m/>
    <m/>
    <m/>
    <m/>
    <m/>
    <m/>
    <m/>
    <m/>
    <m/>
    <m/>
    <m/>
    <m/>
    <m/>
    <m/>
    <m/>
    <m/>
    <x v="0"/>
    <x v="0"/>
    <x v="0"/>
    <m/>
    <m/>
    <n v="0"/>
    <n v="44"/>
    <n v="43"/>
    <n v="0"/>
    <n v="43"/>
    <n v="0"/>
    <s v="KEEP"/>
    <s v="ADDED"/>
    <s v="KEEP"/>
    <s v=" "/>
    <m/>
  </r>
  <r>
    <n v="15437015"/>
    <s v="San Antonio/Rengstorff"/>
    <s v="El Camino Real"/>
    <s v="P(38)"/>
    <s v="El Camino Real"/>
    <s v="COMMERCIAL BUILDING"/>
    <s v="CRA"/>
    <n v="9.5890338000000006E-2"/>
    <n v="1960"/>
    <n v="7024"/>
    <n v="0.221325939"/>
    <s v="Constraints"/>
    <n v="1"/>
    <n v="0"/>
    <s v="Not Used in Prior Housing Element"/>
    <s v="Not Used"/>
    <n v="0.7285840106665884"/>
    <s v="COLMA LLC"/>
    <s v="599 HAWTHORNE PL"/>
    <s v="LIVERMORE  CA"/>
    <s v="94550"/>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34"/>
    <m/>
    <s v="W"/>
    <s v="EL CAMINO REAL"/>
    <m/>
    <m/>
    <s v="MOUNTAIN VIEW"/>
    <s v="CA"/>
    <s v="94040-2104"/>
    <n v="1"/>
    <n v="0"/>
    <s v="MU-3Cor"/>
    <n v="1.85"/>
    <m/>
    <x v="0"/>
    <m/>
    <n v="0"/>
    <n v="7024"/>
    <n v="0"/>
    <n v="31736.987415"/>
    <n v="0"/>
    <n v="0"/>
    <n v="0.22131905300753954"/>
    <n v="9640.6579490084223"/>
    <n v="13"/>
    <n v="0.5"/>
    <n v="60"/>
    <n v="0.05"/>
    <n v="0.5"/>
    <n v="30000"/>
    <n v="714.9974642819576"/>
    <n v="31736.992556285513"/>
    <s v="Yes"/>
    <x v="0"/>
    <x v="0"/>
    <x v="0"/>
    <n v="714.9974642819576"/>
    <n v="31736.992556285513"/>
    <n v="0"/>
    <n v="44"/>
    <n v="44"/>
    <n v="0"/>
    <n v="44"/>
    <n v="0"/>
    <s v="KEEP"/>
    <m/>
    <s v="KEEP"/>
    <s v=" "/>
    <m/>
  </r>
  <r>
    <n v="15436007"/>
    <s v="San Antonio/Rengstorff"/>
    <s v="El Camino Real"/>
    <s v="P(38)"/>
    <s v="El Camino Real"/>
    <s v="COMMERCIAL BUILDING"/>
    <s v="CRA"/>
    <n v="1.345839225"/>
    <n v="1964"/>
    <n v="8610"/>
    <n v="0.26568333999999999"/>
    <s v="Constraints"/>
    <n v="1"/>
    <n v="0"/>
    <s v="Not Used in Prior Housing Element"/>
    <s v="Not Used"/>
    <n v="0.74402543057312398"/>
    <s v="ROSENBERG RUTH W TRUSTEE"/>
    <s v="20060 WINTER LN"/>
    <s v="SARATOGA  CA"/>
    <s v="95070"/>
    <s v="4361"/>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05"/>
    <m/>
    <m/>
    <s v="LATHAM"/>
    <s v="ST"/>
    <m/>
    <s v="MOUNTAIN VIEW"/>
    <s v="CA"/>
    <s v="94040-2107"/>
    <n v="10"/>
    <n v="0"/>
    <s v="MU-3Cor"/>
    <n v="1.85"/>
    <m/>
    <x v="0"/>
    <m/>
    <m/>
    <m/>
    <m/>
    <m/>
    <n v="0"/>
    <n v="0"/>
    <n v="0.26566137307640736"/>
    <n v="11572.209411208305"/>
    <n v="13"/>
    <n v="0.5"/>
    <n v="60"/>
    <n v="0.05"/>
    <n v="0.5"/>
    <n v="30000"/>
    <m/>
    <m/>
    <s v="Yes"/>
    <x v="0"/>
    <x v="0"/>
    <x v="0"/>
    <m/>
    <m/>
    <n v="0"/>
    <n v="44"/>
    <n v="44"/>
    <n v="0"/>
    <n v="44"/>
    <n v="0"/>
    <s v="KEEP"/>
    <s v="ADDED"/>
    <s v="KEEP"/>
    <s v=" "/>
    <m/>
  </r>
  <r>
    <n v="16026007"/>
    <s v="Moffett/Whisman Road"/>
    <m/>
    <s v="P(41)"/>
    <s v="East Whisman"/>
    <s v="COMMERCIAL BUILDING"/>
    <s v="R2"/>
    <n v="0.233707314"/>
    <m/>
    <m/>
    <n v="0"/>
    <s v="Constraints"/>
    <n v="1"/>
    <n v="0"/>
    <s v="Not Used in Prior Housing Element"/>
    <s v="Not Used"/>
    <n v="1.1893582144713351"/>
    <s v="GAZZERA &amp; ALBERT GP"/>
    <s v="994 SOLANA CT"/>
    <s v="MOUNTAIN VIEW  CA"/>
    <s v="94040"/>
    <m/>
    <s v="OTHER SHOPPING AREAS"/>
    <m/>
    <s v="ACTUALLY VACANT"/>
    <s v="282"/>
    <m/>
    <s v="E"/>
    <s v="MIDDLEFIELD"/>
    <s v="RD"/>
    <m/>
    <s v="MOUNTAIN VIEW"/>
    <s v="CA"/>
    <s v="94043-3910"/>
    <n v="3"/>
    <n v="0"/>
    <s v="MU-9EW-V"/>
    <n v="1.35"/>
    <m/>
    <x v="2"/>
    <m/>
    <n v="0"/>
    <n v="0"/>
    <n v="0"/>
    <n v="51808.243552899999"/>
    <n v="0"/>
    <n v="0"/>
    <n v="0"/>
    <n v="0"/>
    <n v="14"/>
    <n v="0.35"/>
    <n v="43"/>
    <n v="0"/>
    <n v="0.5"/>
    <n v="21500"/>
    <n v="1124.2889613592529"/>
    <n v="51808.236588803287"/>
    <s v="Yes"/>
    <x v="2"/>
    <x v="0"/>
    <x v="2"/>
    <n v="1124.2889613592529"/>
    <n v="51808.236588803287"/>
    <n v="0"/>
    <n v="44"/>
    <n v="44"/>
    <n v="0"/>
    <n v="44"/>
    <n v="0"/>
    <s v="KEEP"/>
    <m/>
    <s v="KEEP"/>
    <s v=" "/>
    <m/>
  </r>
  <r>
    <n v="11614109"/>
    <s v="North Bayshore"/>
    <m/>
    <s v="P(39)"/>
    <s v="North Bayshore"/>
    <s v="INDUSTRIAL (NEC)"/>
    <s v="MM-40"/>
    <n v="0.53427054600000001"/>
    <n v="1980"/>
    <n v="6084"/>
    <n v="0.152115212"/>
    <s v="Constraints"/>
    <n v="1"/>
    <n v="0"/>
    <s v="Not Used in Prior Housing Element"/>
    <s v="Not Used"/>
    <n v="0.91819139738352074"/>
    <s v="MONICA STEFAN TRUSTEE &amp; ET AL"/>
    <s v="3763 REDWOOD CIR"/>
    <s v="PALO ALTO  CA"/>
    <s v="94306"/>
    <m/>
    <s v="INDUSTRIAL NONMANUFACTURING"/>
    <m/>
    <s v="GENERAL INDUSTRIAL NONMANUFACTURING OR COMBINATION OF MFG AND NON-MFG (Includes shell buildings and parking for existing industrial buildings)"/>
    <s v="1080"/>
    <m/>
    <m/>
    <s v="LA AVENIDA"/>
    <m/>
    <s v="A"/>
    <s v="MOUNTAIN VIEW"/>
    <s v="CA"/>
    <s v="94043-1422"/>
    <n v="2"/>
    <n v="0"/>
    <s v="MU-4NBS-1"/>
    <n v="1.85"/>
    <m/>
    <x v="8"/>
    <m/>
    <n v="0"/>
    <n v="0"/>
    <n v="13240"/>
    <n v="39996.282597500001"/>
    <n v="0"/>
    <n v="0"/>
    <n v="0.33103076436477563"/>
    <n v="14419.700095729626"/>
    <n v="20"/>
    <n v="0.45"/>
    <n v="75"/>
    <n v="0.3"/>
    <n v="0.5"/>
    <n v="37500"/>
    <n v="884.07765218019108"/>
    <n v="39996.257284517058"/>
    <s v="Yes"/>
    <x v="7"/>
    <x v="3"/>
    <x v="7"/>
    <n v="884.07765218019108"/>
    <n v="39996.257284517058"/>
    <n v="0"/>
    <n v="45"/>
    <n v="45"/>
    <n v="0"/>
    <n v="45"/>
    <n v="0"/>
    <s v="KEEP"/>
    <s v="&lt;Null&gt;"/>
    <s v="KEEP"/>
    <m/>
    <m/>
  </r>
  <r>
    <n v="11614110"/>
    <s v="North Bayshore"/>
    <m/>
    <s v="P(39)"/>
    <s v="North Bayshore"/>
    <s v="INDUSTRIAL (NEC)"/>
    <s v="MM-40"/>
    <n v="1.7193543840000001"/>
    <n v="1980"/>
    <n v="5728"/>
    <n v="0.13708268500000001"/>
    <s v="Constraints"/>
    <n v="1"/>
    <n v="0"/>
    <s v="Not Used in Prior Housing Element"/>
    <s v="Not Used"/>
    <n v="0.95932371608794831"/>
    <s v="GEHRKE-NEUMANN BERND AND FREDERIKA TRUSTEE"/>
    <s v="PO BOX 419"/>
    <s v="CAMINO  CA"/>
    <s v="95709"/>
    <m/>
    <s v="INDUSTRIAL NONMANUFACTURING"/>
    <s v="16"/>
    <s v="GENERAL INDUSTRIAL NONMANUFACTURING OR COMBINATION OF MFG AND NON-MFG (Includes shell buildings and parking for existing industrial buildings)"/>
    <s v="1090"/>
    <m/>
    <m/>
    <s v="LA AVENIDA"/>
    <m/>
    <m/>
    <s v="MOUNTAIN VIEW"/>
    <s v="CA"/>
    <s v="94043-1422"/>
    <n v="1"/>
    <n v="0"/>
    <s v="MU-4NBS-1"/>
    <n v="1.85"/>
    <m/>
    <x v="8"/>
    <m/>
    <m/>
    <m/>
    <m/>
    <m/>
    <n v="0"/>
    <n v="0"/>
    <n v="0.30994515485656665"/>
    <n v="13501.210945552044"/>
    <n v="20"/>
    <n v="0.45"/>
    <n v="75"/>
    <n v="0.3"/>
    <n v="0.5"/>
    <n v="37500"/>
    <m/>
    <m/>
    <s v="Yes"/>
    <x v="7"/>
    <x v="3"/>
    <x v="7"/>
    <m/>
    <m/>
    <n v="0"/>
    <n v="47"/>
    <n v="47"/>
    <n v="0"/>
    <n v="47"/>
    <n v="0"/>
    <s v="KEEP"/>
    <s v="ADDED"/>
    <s v="KEEP"/>
    <m/>
    <m/>
  </r>
  <r>
    <n v="15436012"/>
    <s v="San Antonio/Rengstorff"/>
    <s v="El Camino Real"/>
    <s v="P(38)"/>
    <s v="El Camino Real"/>
    <s v="COMMERCIAL BUILDING"/>
    <s v="CRA"/>
    <n v="9.5235622000000006E-2"/>
    <n v="1971"/>
    <n v="4252"/>
    <n v="0.122585481"/>
    <s v="Constraints"/>
    <n v="1"/>
    <n v="0"/>
    <s v="Not Used in Prior Housing Element"/>
    <s v="Not Used"/>
    <n v="0.79630410821994835"/>
    <s v="LIN KATHY M AND YIP HENRY C"/>
    <s v="810 CORRIENTE POINT DR"/>
    <s v="REDOWOOD CITY  CA"/>
    <s v="94065"/>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62"/>
    <m/>
    <s v="W"/>
    <s v="EL CAMINO REAL"/>
    <m/>
    <m/>
    <s v="MOUNTAIN VIEW"/>
    <s v="CA"/>
    <s v="94040-2002"/>
    <n v="1"/>
    <n v="0"/>
    <s v="MU-3Cor"/>
    <n v="1.85"/>
    <m/>
    <x v="0"/>
    <m/>
    <n v="0"/>
    <n v="4252"/>
    <n v="0"/>
    <n v="34686.916522799998"/>
    <n v="0"/>
    <n v="0"/>
    <n v="0.12258224213170188"/>
    <n v="5339.6824672569337"/>
    <n v="13"/>
    <n v="0.5"/>
    <n v="60"/>
    <n v="0.05"/>
    <n v="0.5"/>
    <n v="30000"/>
    <n v="789.47164655392135"/>
    <n v="34686.868206171872"/>
    <s v="Yes"/>
    <x v="0"/>
    <x v="0"/>
    <x v="0"/>
    <n v="789.47164655392135"/>
    <n v="34686.868206171872"/>
    <n v="0"/>
    <n v="48"/>
    <n v="48"/>
    <n v="0"/>
    <n v="48"/>
    <n v="0"/>
    <s v="KEEP"/>
    <m/>
    <s v="KEEP"/>
    <s v=" "/>
    <m/>
  </r>
  <r>
    <n v="14711025"/>
    <s v="Monta Loma/Farley/Rock Street"/>
    <m/>
    <s v=" "/>
    <m/>
    <s v="OFFICE BUILDING"/>
    <s v="CRA"/>
    <n v="0.27837775999999997"/>
    <n v="1973"/>
    <n v="23306"/>
    <n v="0.39815495000000001"/>
    <s v="Constraints"/>
    <n v="1"/>
    <n v="0"/>
    <s v="Not Used in Prior Housing Element"/>
    <s v="Not Used"/>
    <n v="1.3437939999999999"/>
    <s v="FAIR OAKS LLC"/>
    <s v="221 MAIN ST UNIT #1203"/>
    <s v="LOS ALTOS  CA"/>
    <n v="94022"/>
    <s v=" "/>
    <s v="OTHER SHOPPING AREAS"/>
    <n v="59"/>
    <s v="OFFICES, HIGH-RISE OFC BLDGS, BANKS AND CLINICS (Category also includes parking for existing office buildings)"/>
    <n v="2483"/>
    <m/>
    <s v=" "/>
    <s v="OLD MIDDLEFIELD"/>
    <s v="WY"/>
    <m/>
    <s v="MOUNTAIN VIEW"/>
    <s v="CA"/>
    <s v="94043-2330"/>
    <n v="0"/>
    <n v="0"/>
    <s v="MU-2G"/>
    <n v="0"/>
    <n v="43"/>
    <x v="5"/>
    <m/>
    <m/>
    <m/>
    <m/>
    <m/>
    <n v="0"/>
    <n v="0"/>
    <n v="0"/>
    <n v="0"/>
    <n v="0"/>
    <n v="0"/>
    <n v="0"/>
    <n v="0"/>
    <n v="0"/>
    <n v="0"/>
    <s v=" "/>
    <m/>
    <s v=" "/>
    <x v="5"/>
    <x v="0"/>
    <x v="5"/>
    <m/>
    <m/>
    <n v="0"/>
    <n v="48"/>
    <n v="48"/>
    <n v="0"/>
    <n v="48"/>
    <n v="0"/>
    <m/>
    <m/>
    <s v="ADDED"/>
    <m/>
    <m/>
  </r>
  <r>
    <n v="11614108"/>
    <s v="North Bayshore"/>
    <m/>
    <s v="P(39)"/>
    <s v="North Bayshore"/>
    <s v="INDUSTRIAL (NEC)"/>
    <s v="MM-40"/>
    <n v="4.2530273980000004"/>
    <n v="1980"/>
    <n v="15556"/>
    <n v="0.33410652899999999"/>
    <s v="Constraints"/>
    <n v="1"/>
    <n v="0"/>
    <s v="Not Used in Prior Housing Element"/>
    <s v="Not Used"/>
    <n v="1.0688772908116939"/>
    <s v="KNECHT SUZANNE C TRUSTEE"/>
    <s v="8237 GERMONE RD"/>
    <s v="SEBASTOPOL  CA"/>
    <s v="95472"/>
    <m/>
    <s v="INDUSTRIAL NONMANUFACTURING"/>
    <s v="16"/>
    <s v="GENERAL INDUSTRIAL NONMANUFACTURING OR COMBINATION OF MFG AND NON-MFG (Includes shell buildings and parking for existing industrial buildings)"/>
    <s v="1070"/>
    <m/>
    <m/>
    <s v="LA AVENIDA"/>
    <m/>
    <m/>
    <s v="MOUNTAIN VIEW"/>
    <s v="CA"/>
    <s v="94043-1422"/>
    <n v="1"/>
    <n v="0"/>
    <s v="MU-4NBS-1"/>
    <n v="1.85"/>
    <m/>
    <x v="8"/>
    <m/>
    <m/>
    <m/>
    <m/>
    <m/>
    <n v="0"/>
    <n v="0"/>
    <n v="0.33410584388003278"/>
    <n v="14553.650559414227"/>
    <n v="20"/>
    <n v="0.45"/>
    <n v="75"/>
    <n v="0.3"/>
    <n v="0.5"/>
    <n v="37500"/>
    <m/>
    <m/>
    <s v="Yes"/>
    <x v="7"/>
    <x v="3"/>
    <x v="7"/>
    <m/>
    <m/>
    <n v="1"/>
    <n v="53"/>
    <n v="53"/>
    <n v="53"/>
    <n v="0"/>
    <n v="0"/>
    <s v="KEEP"/>
    <s v="ADDED"/>
    <s v="KEEP"/>
    <s v=" "/>
    <m/>
  </r>
  <r>
    <n v="15430044"/>
    <s v="Central Neighborhoods"/>
    <s v="El Camino Real"/>
    <s v="P(38)"/>
    <s v="El Camino Real"/>
    <s v="SERVICE STATION"/>
    <s v="CRA"/>
    <n v="0.25370994200000002"/>
    <n v="1972"/>
    <n v="2467"/>
    <n v="5.8862827999999999E-2"/>
    <s v="Constraints"/>
    <n v="1"/>
    <n v="0"/>
    <s v="Not Used in Prior Housing Element"/>
    <s v="Not Used"/>
    <n v="0.96239288125417632"/>
    <s v="AU ENERGY LLC"/>
    <s v="41805 ALBRAE ST, 2ND FLOOR"/>
    <s v="FREMONT  CA"/>
    <s v="94538"/>
    <m/>
    <s v="OTHER URBAN"/>
    <m/>
    <s v="SERVICE STATIONS"/>
    <s v="1288"/>
    <m/>
    <s v="W"/>
    <s v="EL CAMINO REAL"/>
    <m/>
    <m/>
    <s v="MOUNTAIN VIEW"/>
    <s v="CA"/>
    <s v="94040-2402"/>
    <n v="1"/>
    <n v="0"/>
    <s v="MU-3Cor"/>
    <n v="1.85"/>
    <m/>
    <x v="0"/>
    <m/>
    <n v="0"/>
    <n v="2467"/>
    <n v="0"/>
    <n v="41921.654098699997"/>
    <n v="0"/>
    <n v="0"/>
    <n v="5.884786879333806E-2"/>
    <n v="2563.4131646378059"/>
    <n v="13"/>
    <n v="0.5"/>
    <n v="60"/>
    <n v="0.05"/>
    <n v="0.5"/>
    <n v="30000"/>
    <n v="888.08034018493822"/>
    <n v="41921.666220263971"/>
    <s v="Yes"/>
    <x v="0"/>
    <x v="0"/>
    <x v="0"/>
    <n v="888.08034018493822"/>
    <n v="41921.666220263971"/>
    <n v="1"/>
    <n v="58"/>
    <n v="58"/>
    <n v="58"/>
    <n v="0"/>
    <n v="0"/>
    <s v="KEEP"/>
    <m/>
    <s v="KEEP"/>
    <s v=" "/>
    <m/>
  </r>
  <r>
    <n v="14815022"/>
    <s v="San Antonio/Rengstorff"/>
    <m/>
    <s v="P(40)"/>
    <s v="San Antonio"/>
    <s v="OFFICE BUILDING"/>
    <s v="CRA"/>
    <n v="0.60156012000000003"/>
    <n v="1971"/>
    <n v="10723"/>
    <n v="0.25246627300000002"/>
    <s v="Screened for environmental constraints"/>
    <n v="1"/>
    <n v="0"/>
    <s v="Used in Prior Housing Element - Non-Vacant - treat like new"/>
    <s v="RHNA5"/>
    <n v="0.97520995073012928"/>
    <s v="BANK OF AMERICA NT &amp; SA"/>
    <s v="101 N TRYON ST"/>
    <s v="CHARLOTTE  NC"/>
    <s v="28255"/>
    <m/>
    <s v="OTHER SHOPPING AREAS"/>
    <m/>
    <s v="OFFICES, HIGH-RISE OFC BLDGS, BANKS AND CLINICS (Category also includes parking for existing office buildings)"/>
    <s v="384"/>
    <m/>
    <m/>
    <s v="SAN ANTONIO"/>
    <s v="RD"/>
    <m/>
    <s v="MOUNTAIN VIEW"/>
    <s v="CA"/>
    <s v="94040-1214"/>
    <n v="1"/>
    <n v="0"/>
    <s v="MU-3Cor"/>
    <n v="1.85"/>
    <m/>
    <x v="0"/>
    <m/>
    <n v="0"/>
    <n v="10723"/>
    <n v="0"/>
    <n v="42479.993949900003"/>
    <n v="0"/>
    <n v="0"/>
    <n v="0.2524247063840564"/>
    <n v="10995.620210089497"/>
    <n v="13"/>
    <n v="0.5"/>
    <n v="60"/>
    <n v="0.05"/>
    <n v="0.5"/>
    <n v="30000"/>
    <n v="922.34452169815779"/>
    <n v="42479.975533392528"/>
    <s v="Yes"/>
    <x v="0"/>
    <x v="0"/>
    <x v="0"/>
    <n v="922.34452169815779"/>
    <n v="42479.975533392528"/>
    <n v="1"/>
    <n v="58"/>
    <n v="58"/>
    <n v="58"/>
    <n v="0"/>
    <n v="0"/>
    <s v="KEEP"/>
    <s v="&lt;Null&gt;"/>
    <s v="KEEP"/>
    <m/>
    <m/>
  </r>
  <r>
    <n v="14836028"/>
    <s v="San Antonio/Rengstorff"/>
    <s v="El Camino Real"/>
    <s v="P(38)"/>
    <s v="El Camino Real"/>
    <s v="COMMERCIAL BUILDING"/>
    <s v="CRA"/>
    <n v="1.3113234659999999"/>
    <n v="1995"/>
    <n v="7946"/>
    <n v="0.18168514899999999"/>
    <s v="Constraints"/>
    <n v="1"/>
    <n v="0"/>
    <s v="Not Used in Prior Housing Element"/>
    <s v="Not Used"/>
    <n v="1.004043769209271"/>
    <s v="EL CAMINO VILLAGE INC"/>
    <s v="4020 MOORPARK AVE STE 218"/>
    <s v="SAN JOSE  CA"/>
    <s v="95117"/>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116"/>
    <m/>
    <s v="W"/>
    <s v="EL CAMINO REAL"/>
    <m/>
    <m/>
    <s v="MOUNTAIN VIEW"/>
    <s v="CA"/>
    <s v="94040-1612"/>
    <n v="1"/>
    <n v="0"/>
    <s v="MU-3Cor"/>
    <n v="1.85"/>
    <m/>
    <x v="0"/>
    <m/>
    <m/>
    <m/>
    <m/>
    <m/>
    <n v="0"/>
    <n v="0"/>
    <n v="0.17006593756696867"/>
    <n v="7408.0722404171547"/>
    <n v="13"/>
    <n v="0.5"/>
    <n v="60"/>
    <n v="0.05"/>
    <n v="0.5"/>
    <n v="30000"/>
    <m/>
    <m/>
    <s v="Yes"/>
    <x v="0"/>
    <x v="0"/>
    <x v="0"/>
    <m/>
    <m/>
    <n v="1"/>
    <n v="60"/>
    <n v="60"/>
    <n v="60"/>
    <n v="0"/>
    <n v="0"/>
    <s v="KEEP"/>
    <s v="ADDED"/>
    <s v="KEEP"/>
    <s v=" "/>
    <m/>
  </r>
  <r>
    <n v="15436014"/>
    <s v="San Antonio/Rengstorff"/>
    <s v="El Camino Real"/>
    <s v="P(38)"/>
    <s v="El Camino Real"/>
    <s v="COMMERCIAL BUILDING"/>
    <s v="CRA"/>
    <n v="0.81489141899999995"/>
    <n v="0"/>
    <n v="0"/>
    <n v="0"/>
    <s v="Constraints"/>
    <n v="1"/>
    <n v="0"/>
    <s v="Not Used in Prior Housing Element"/>
    <s v="Not Used"/>
    <n v="1.025093"/>
    <s v="1952 EL CAMINO LLC"/>
    <s v="2225 SHOWERS DR"/>
    <s v="MOUNTAIN VIEW  CA"/>
    <n v="94040"/>
    <s v=" "/>
    <s v="OTHER SHOPPING AREAS"/>
    <n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n v="1952"/>
    <m/>
    <s v="W"/>
    <s v="EL CAMINO REAL"/>
    <s v=" "/>
    <m/>
    <s v="MOUNTAIN VIEW"/>
    <s v="CA"/>
    <s v="94040-2002"/>
    <n v="1"/>
    <n v="0"/>
    <s v="MU-3Cor"/>
    <n v="1.85"/>
    <n v="0"/>
    <x v="3"/>
    <m/>
    <m/>
    <m/>
    <m/>
    <m/>
    <n v="0"/>
    <n v="0"/>
    <n v="0"/>
    <n v="0"/>
    <n v="0"/>
    <n v="0"/>
    <n v="0"/>
    <n v="0"/>
    <n v="0"/>
    <n v="0"/>
    <s v=" "/>
    <m/>
    <s v=" "/>
    <x v="3"/>
    <x v="0"/>
    <x v="3"/>
    <m/>
    <m/>
    <n v="0"/>
    <n v="46"/>
    <n v="46"/>
    <n v="0"/>
    <n v="46"/>
    <n v="0"/>
    <m/>
    <m/>
    <s v="ADDED"/>
    <m/>
    <m/>
  </r>
  <r>
    <n v="14816017"/>
    <s v="San Antonio/Rengstorff"/>
    <m/>
    <s v="P(40)"/>
    <s v="San Antonio"/>
    <s v="OFFICE BUILDING"/>
    <s v="CRA"/>
    <n v="1.360138066"/>
    <n v="1970"/>
    <n v="9894"/>
    <n v="0.221575258"/>
    <s v="Constraints"/>
    <n v="1"/>
    <n v="0"/>
    <s v="Not Used in Prior Housing Element"/>
    <s v="Not Used"/>
    <n v="1.0252743448116979"/>
    <s v="HAGIOS PNEUMA LLC"/>
    <s v="P.O.BOX 30508"/>
    <s v="TAMPA  FL"/>
    <s v="33630"/>
    <m/>
    <s v="OTHER SHOPPING AREAS"/>
    <s v="59"/>
    <s v="OFFICES, HIGH-RISE OFC BLDGS, BANKS AND CLINICS (Category also includes parking for existing office buildings)"/>
    <s v="608"/>
    <m/>
    <m/>
    <s v="SAN ANTONIO"/>
    <s v="RD"/>
    <m/>
    <s v="MOUNTAIN VIEW"/>
    <s v="CA"/>
    <s v="94040-1304"/>
    <n v="5"/>
    <n v="0"/>
    <s v="MU-3Cor"/>
    <n v="1.85"/>
    <m/>
    <x v="0"/>
    <m/>
    <m/>
    <m/>
    <m/>
    <m/>
    <n v="0"/>
    <n v="0"/>
    <n v="0.2215363586942215"/>
    <n v="9650.1237847202883"/>
    <n v="13"/>
    <n v="0.5"/>
    <n v="60"/>
    <n v="0.05"/>
    <n v="0.5"/>
    <n v="30000"/>
    <m/>
    <m/>
    <s v="Yes"/>
    <x v="0"/>
    <x v="0"/>
    <x v="0"/>
    <m/>
    <m/>
    <n v="1"/>
    <n v="61"/>
    <n v="61"/>
    <n v="61"/>
    <n v="0"/>
    <n v="0"/>
    <s v="KEEP"/>
    <s v="ADDED"/>
    <s v="KEEP"/>
    <m/>
    <m/>
  </r>
  <r>
    <n v="11614107"/>
    <s v="North Bayshore"/>
    <m/>
    <s v="P(39)"/>
    <s v="North Bayshore"/>
    <s v="INDUSTRIAL (NEC)"/>
    <s v="MM-40"/>
    <n v="1.5939517679999999"/>
    <n v="1980"/>
    <n v="19706"/>
    <n v="0.364285054"/>
    <s v="Constraints"/>
    <n v="1"/>
    <n v="0"/>
    <s v="Not Used in Prior Housing Element"/>
    <s v="Not Used"/>
    <n v="1.2418595355251099"/>
    <s v="KELLY LAWRENCE J JR AND LINDA G"/>
    <s v="22825 ASPEN DR"/>
    <s v="LOS ALTOS  CA"/>
    <s v="94024"/>
    <s v="7125"/>
    <s v="INDUSTRIAL NONMANUFACTURING"/>
    <s v="16"/>
    <s v="GENERAL INDUSTRIAL NONMANUFACTURING OR COMBINATION OF MFG AND NON-MFG (Includes shell buildings and parking for existing industrial buildings)"/>
    <s v="1060"/>
    <m/>
    <m/>
    <s v="LA AVENIDA"/>
    <m/>
    <m/>
    <s v="MOUNTAIN VIEW"/>
    <s v="CA"/>
    <s v="94043-1422"/>
    <n v="1"/>
    <n v="0"/>
    <s v="MU-4NBS-1"/>
    <n v="1.85"/>
    <m/>
    <x v="8"/>
    <m/>
    <m/>
    <m/>
    <m/>
    <m/>
    <n v="0"/>
    <n v="0"/>
    <n v="0.36428390885640138"/>
    <n v="15868.207069784845"/>
    <n v="20"/>
    <n v="0.45"/>
    <n v="75"/>
    <n v="0.3"/>
    <n v="0.5"/>
    <n v="37500"/>
    <m/>
    <m/>
    <s v="Yes"/>
    <x v="7"/>
    <x v="3"/>
    <x v="7"/>
    <m/>
    <m/>
    <n v="1"/>
    <n v="61"/>
    <n v="61"/>
    <n v="61"/>
    <n v="0"/>
    <n v="0"/>
    <s v="KEEP"/>
    <s v="ADDED"/>
    <s v="KEEP"/>
    <s v=" "/>
    <m/>
  </r>
  <r>
    <n v="14816001"/>
    <s v="San Antonio/Rengstorff"/>
    <s v="El Camino Real"/>
    <s v="P(38)"/>
    <s v="El Camino Real"/>
    <s v="COMMERCIAL BUILDING"/>
    <s v="CRA"/>
    <n v="7.0415648999999997E-2"/>
    <n v="1962"/>
    <n v="306"/>
    <n v="6.7987910000000002E-3"/>
    <s v="Screened for environmental constraints"/>
    <n v="1"/>
    <n v="0"/>
    <s v="Used in Prior Housing Element - Non-Vacant - treat like new"/>
    <s v="RHNA5"/>
    <n v="1.0333616701063728"/>
    <s v="LOZANO MANUEL J TRUSTEE"/>
    <s v="2690 W EL CAMINO REAL"/>
    <s v="MOUNTAIN VIEW  CA"/>
    <s v="94040"/>
    <s v="1117"/>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690"/>
    <m/>
    <s v="W"/>
    <s v="EL CAMINO REAL"/>
    <m/>
    <m/>
    <s v="MOUNTAIN VIEW"/>
    <s v="CA"/>
    <s v="94040-1117"/>
    <n v="1"/>
    <n v="0"/>
    <s v="MU-3Cor"/>
    <n v="1.85"/>
    <m/>
    <x v="0"/>
    <m/>
    <n v="0"/>
    <n v="4521"/>
    <n v="0"/>
    <n v="45013.114275300002"/>
    <n v="0"/>
    <n v="0"/>
    <n v="0.10043739636297068"/>
    <n v="4375.0529855710029"/>
    <n v="13"/>
    <n v="0.5"/>
    <n v="60"/>
    <n v="0.05"/>
    <n v="0.5"/>
    <n v="30000"/>
    <n v="855.80420839182307"/>
    <n v="45013.054297076247"/>
    <s v="Yes"/>
    <x v="0"/>
    <x v="0"/>
    <x v="0"/>
    <n v="855.80420839182307"/>
    <n v="45013.054297076247"/>
    <n v="1"/>
    <n v="62"/>
    <n v="62"/>
    <n v="62"/>
    <n v="0"/>
    <n v="0"/>
    <s v="KEEP"/>
    <s v="&lt;Null&gt;"/>
    <s v="KEEP"/>
    <m/>
    <m/>
  </r>
  <r>
    <n v="14815018"/>
    <s v="San Antonio/Rengstorff"/>
    <m/>
    <s v="P(40)"/>
    <s v="San Antonio"/>
    <s v="COMMERCIAL BUILDING"/>
    <s v="CRA"/>
    <n v="1.1935145039999999"/>
    <n v="1900"/>
    <n v="9330"/>
    <n v="0.20389877200000001"/>
    <s v="Screened for environmental constraints"/>
    <n v="1"/>
    <n v="0"/>
    <s v="Used in Prior Housing Element - Non-Vacant"/>
    <s v="RHNA5"/>
    <n v="1.050443"/>
    <s v="BALABAN MICHELE K"/>
    <s v="16075 CERRO VISTA DR"/>
    <s v="LOS GATOS  CA"/>
    <s v="95032"/>
    <s v=" "/>
    <s v="OTHER SHOPPING AREAS"/>
    <m/>
    <s v="RETAIL USES IN OTHER THAN REGIONAL, COMMUNITY, AND NEIGHBORHOOD SHOPPING CENTERS (This category includes strip and individual stores, restaurants, bars and fast food eateries, hotels, motels, theaters, large discount stores, auto sales, rentals and servi"/>
    <s v="2630"/>
    <m/>
    <s v=" "/>
    <s v="CALIFORNIA"/>
    <s v="ST"/>
    <m/>
    <s v="MOUNTAIN VIEW"/>
    <s v="CA"/>
    <s v="94040-1206"/>
    <n v="3"/>
    <n v="0"/>
    <s v="MU-3Cor"/>
    <n v="1.85"/>
    <n v="0"/>
    <x v="0"/>
    <m/>
    <m/>
    <m/>
    <m/>
    <m/>
    <n v="0"/>
    <n v="0"/>
    <n v="0.20390242671"/>
    <n v="8881.9897074700002"/>
    <n v="13"/>
    <n v="0.5"/>
    <n v="60"/>
    <n v="0.05"/>
    <n v="0.5"/>
    <n v="30000"/>
    <s v="Yes"/>
    <m/>
    <s v="Yes"/>
    <x v="0"/>
    <x v="0"/>
    <x v="0"/>
    <m/>
    <m/>
    <n v="1"/>
    <n v="63"/>
    <n v="63"/>
    <n v="63"/>
    <n v="0"/>
    <n v="0"/>
    <m/>
    <m/>
    <s v="ADDED"/>
    <m/>
    <m/>
  </r>
  <r>
    <n v="17006007"/>
    <s v="Springer/Cuesta/Phyllis"/>
    <s v="El Camino Real"/>
    <s v="P(38)"/>
    <s v="El Camino Real"/>
    <s v="COMMERCIAL BUILDING"/>
    <s v="CRA"/>
    <n v="0.123707356"/>
    <n v="1952"/>
    <n v="20400"/>
    <n v="0.424407598"/>
    <s v="Constraints"/>
    <n v="1"/>
    <n v="0"/>
    <s v="Not Used in Prior Housing Element"/>
    <s v="Not Used"/>
    <n v="1.103588"/>
    <s v="BARBER FAM PROPERTIES LLC"/>
    <s v="16794 ALIOTO DR"/>
    <s v="GRASS VALLEY  CA"/>
    <n v="95949"/>
    <s v=" "/>
    <s v="OTHER SHOPPING AREAS"/>
    <n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n v="910"/>
    <m/>
    <s v=" "/>
    <s v="EL MONTE"/>
    <s v="AV"/>
    <m/>
    <s v="MOUNTAIN VIEW"/>
    <s v="CA"/>
    <s v="94040-2319"/>
    <n v="1"/>
    <n v="0"/>
    <s v="MU-3Cor"/>
    <n v="1.85"/>
    <n v="0"/>
    <x v="3"/>
    <m/>
    <m/>
    <m/>
    <m/>
    <m/>
    <n v="0"/>
    <n v="0"/>
    <n v="0"/>
    <n v="0"/>
    <n v="0"/>
    <n v="0"/>
    <n v="0"/>
    <n v="0"/>
    <n v="0"/>
    <n v="0"/>
    <s v=" "/>
    <m/>
    <s v=" "/>
    <x v="3"/>
    <x v="0"/>
    <x v="3"/>
    <m/>
    <m/>
    <n v="1"/>
    <n v="50"/>
    <n v="50"/>
    <n v="50"/>
    <n v="0"/>
    <n v="0"/>
    <m/>
    <m/>
    <s v="ADDED"/>
    <m/>
    <m/>
  </r>
  <r>
    <n v="16059002"/>
    <s v="Moffett/Whisman Road"/>
    <m/>
    <s v="P(41)"/>
    <s v="East Whisman"/>
    <s v="R&amp;D FACILITY"/>
    <s v="ML"/>
    <n v="1.7131786369999999"/>
    <n v="1966"/>
    <n v="15000"/>
    <n v="0.38085565599999999"/>
    <s v="Constraints"/>
    <n v="1"/>
    <n v="0"/>
    <s v="Not Used in Prior Housing Element"/>
    <s v="Not Used"/>
    <n v="0.90416888065651801"/>
    <s v="SAWTELLE COURTYARD PARTNERS LP"/>
    <s v="72 BEVERLY"/>
    <s v="BEVERLY HILLS  CA"/>
    <s v="90210"/>
    <s v="1542"/>
    <s v="INDUSTRIAL NONMANUFACTURING"/>
    <s v="14"/>
    <s v="RESEARCH &amp; DEVELOPMENT BRANCHES OF MFG FIRMS (Includes shell buildings)"/>
    <s v="835"/>
    <m/>
    <m/>
    <s v="MAUDE"/>
    <s v="AV"/>
    <m/>
    <s v="MOUNTAIN VIEW"/>
    <s v="CA"/>
    <s v="94043-4021"/>
    <n v="1"/>
    <n v="0"/>
    <s v="MU-9EW-2"/>
    <n v="2.5"/>
    <m/>
    <x v="9"/>
    <m/>
    <m/>
    <m/>
    <m/>
    <m/>
    <n v="0"/>
    <n v="0"/>
    <n v="0.38085126342917514"/>
    <n v="16589.881034974867"/>
    <n v="14"/>
    <n v="0.4"/>
    <n v="90"/>
    <n v="0.3"/>
    <n v="0.5"/>
    <n v="45000"/>
    <m/>
    <m/>
    <s v="Yes"/>
    <x v="8"/>
    <x v="3"/>
    <x v="8"/>
    <m/>
    <m/>
    <n v="1"/>
    <n v="70"/>
    <n v="70"/>
    <n v="70"/>
    <n v="0"/>
    <n v="0"/>
    <s v="KEEP"/>
    <s v="ADDED"/>
    <s v="KEEP"/>
    <s v=" "/>
    <m/>
  </r>
  <r>
    <n v="19807004"/>
    <s v="Grant Road/Sylvan Park"/>
    <s v="El Camino Real"/>
    <s v="P(38)"/>
    <s v="El Camino Real"/>
    <s v="COMMERCIAL BUILDING"/>
    <s v="CRA"/>
    <n v="0.40372506699999999"/>
    <n v="1966"/>
    <n v="11666"/>
    <n v="0.231248018"/>
    <s v="Constraints"/>
    <n v="1"/>
    <n v="0"/>
    <s v="Not Used in Prior Housing Element"/>
    <s v="Not Used"/>
    <n v="1.1581488460137037"/>
    <s v="LGS FAMILY LP"/>
    <s v="1080 NORTH 7TH ST"/>
    <s v="SAN JOSE  CA"/>
    <s v="95112"/>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831"/>
    <m/>
    <s v="E"/>
    <s v="EL CAMINO REAL"/>
    <m/>
    <m/>
    <s v="MOUNTAIN VIEW"/>
    <s v="CA"/>
    <s v="94040-2807"/>
    <n v="2"/>
    <n v="0"/>
    <s v="MU-3Cor"/>
    <n v="1.85"/>
    <m/>
    <x v="0"/>
    <m/>
    <n v="0"/>
    <n v="11666"/>
    <n v="0"/>
    <n v="50448.730257800002"/>
    <n v="0"/>
    <n v="0"/>
    <n v="0.23124467038883087"/>
    <n v="10073.017842137473"/>
    <n v="13"/>
    <n v="0.5"/>
    <n v="60"/>
    <n v="0.05"/>
    <n v="0.5"/>
    <n v="30000"/>
    <n v="1010.5544194827449"/>
    <n v="50448.761936703784"/>
    <s v="Yes"/>
    <x v="0"/>
    <x v="0"/>
    <x v="0"/>
    <n v="1010.5544194827449"/>
    <n v="50448.761936703784"/>
    <n v="1"/>
    <n v="70"/>
    <n v="70"/>
    <n v="70"/>
    <n v="0"/>
    <n v="0"/>
    <s v="KEEP"/>
    <m/>
    <s v="KEEP"/>
    <s v=" "/>
    <m/>
  </r>
  <r>
    <n v="16052011"/>
    <s v="Moffett/Whisman Road"/>
    <m/>
    <s v="P(41)"/>
    <s v="East Whisman"/>
    <s v="R&amp;D FACILITY"/>
    <s v="ML"/>
    <n v="1.2395437149999999"/>
    <n v="1982"/>
    <n v="14400"/>
    <n v="0.35720487200000001"/>
    <s v="Constraints"/>
    <n v="1"/>
    <n v="0"/>
    <s v="Not Used in Prior Housing Element"/>
    <s v="Not Used"/>
    <n v="0.92547930546808199"/>
    <s v="SAWTELLE COURTYARD PARTNERS LP"/>
    <s v="11400 W OLYPMIC BLVD UNIT 850"/>
    <s v="LOS ANGELES  CA"/>
    <s v="90064"/>
    <m/>
    <s v="INDUSTRIAL NONMANUFACTURING"/>
    <s v="14"/>
    <s v="RESEARCH &amp; DEVELOPMENT BRANCHES OF MFG FIRMS (Includes shell buildings)"/>
    <s v="335"/>
    <m/>
    <s v="E"/>
    <s v="MIDDLEFIELD"/>
    <s v="RD"/>
    <m/>
    <s v="MOUNTAIN VIEW"/>
    <s v="CA"/>
    <s v="94043-4028"/>
    <n v="1"/>
    <n v="0"/>
    <s v="MU-9EW-2"/>
    <n v="2.5"/>
    <m/>
    <x v="9"/>
    <m/>
    <m/>
    <m/>
    <m/>
    <m/>
    <n v="0"/>
    <n v="0"/>
    <n v="0.35719826019473572"/>
    <n v="15559.556214082688"/>
    <n v="14"/>
    <n v="0.4"/>
    <n v="90"/>
    <n v="0.3"/>
    <n v="0.5"/>
    <n v="45000"/>
    <m/>
    <m/>
    <s v="Yes"/>
    <x v="8"/>
    <x v="3"/>
    <x v="8"/>
    <m/>
    <m/>
    <n v="1"/>
    <n v="72"/>
    <n v="72"/>
    <n v="72"/>
    <n v="0"/>
    <n v="0"/>
    <s v="KEEP"/>
    <s v="ADDED"/>
    <s v="KEEP"/>
    <s v=" "/>
    <m/>
  </r>
  <r>
    <n v="16059001"/>
    <s v="Moffett/Whisman Road"/>
    <m/>
    <s v="P(41)"/>
    <s v="East Whisman"/>
    <s v="R&amp;D FACILITY"/>
    <s v="ML"/>
    <n v="0.40220885499999998"/>
    <n v="1962"/>
    <n v="8500"/>
    <n v="0.21022432199999999"/>
    <s v="Constraints"/>
    <n v="1"/>
    <n v="0"/>
    <s v="Not Used in Prior Housing Element"/>
    <s v="Not Used"/>
    <n v="0.92832090395415379"/>
    <s v="CENTRAL CALIF CONF ASSOC OF THE SEVENTH-DAY"/>
    <s v="PO BOX 770"/>
    <s v="CLOVIS  CA"/>
    <s v="93613"/>
    <s v="0770"/>
    <s v="INDUSTRIAL NONMANUFACTURING"/>
    <m/>
    <s v="RESEARCH &amp; DEVELOPMENT BRANCHES OF MFG FIRMS (Includes shell buildings)"/>
    <s v="815"/>
    <m/>
    <m/>
    <s v="MAUDE"/>
    <s v="AV"/>
    <m/>
    <s v="MOUNTAIN VIEW"/>
    <s v="CA"/>
    <s v="94043-4021"/>
    <n v="1"/>
    <n v="0"/>
    <s v="MU-9EW-2"/>
    <n v="2.5"/>
    <m/>
    <x v="9"/>
    <m/>
    <n v="0"/>
    <n v="0"/>
    <n v="8500"/>
    <n v="40437.477430699997"/>
    <n v="0"/>
    <n v="0"/>
    <n v="0.21020104467611594"/>
    <n v="9156.35750609161"/>
    <n v="14"/>
    <n v="0.4"/>
    <n v="90"/>
    <n v="0.3"/>
    <n v="0.5"/>
    <n v="45000"/>
    <n v="806.89099972544852"/>
    <n v="40437.496825770373"/>
    <s v="Yes"/>
    <x v="8"/>
    <x v="3"/>
    <x v="8"/>
    <n v="806.89099972544852"/>
    <n v="40437.496825770373"/>
    <n v="1"/>
    <n v="72"/>
    <n v="72"/>
    <n v="72"/>
    <n v="0"/>
    <n v="0"/>
    <s v="KEEP"/>
    <m/>
    <s v="KEEP"/>
    <s v=" "/>
    <m/>
  </r>
  <r>
    <n v="16059004"/>
    <s v="Moffett/Whisman Road"/>
    <m/>
    <s v="P(41)"/>
    <s v="East Whisman"/>
    <s v="INDUSTRIAL (NEC)"/>
    <s v="ML"/>
    <n v="2.3807332909999999"/>
    <n v="1963"/>
    <n v="16250"/>
    <n v="0.39001560099999999"/>
    <s v="Constraints"/>
    <n v="1"/>
    <n v="0"/>
    <s v="Not Used in Prior Housing Element"/>
    <s v="Not Used"/>
    <n v="0.95617784345064583"/>
    <s v="VOGEL RONALD AND CLAUDETTE D ET AL"/>
    <s v="PO BOX 1635"/>
    <s v="ZEPHYR COVE  NV"/>
    <s v="89448"/>
    <m/>
    <s v="INDUSTRIAL NONMANUFACTURING"/>
    <s v="16"/>
    <s v="GENERAL INDUSTRIAL NONMANUFACTURING OR COMBINATION OF MFG AND NON-MFG (Includes shell buildings and parking for existing industrial buildings)"/>
    <s v="875"/>
    <m/>
    <m/>
    <s v="MAUDE"/>
    <s v="AV"/>
    <m/>
    <s v="MOUNTAIN VIEW"/>
    <s v="CA"/>
    <s v="94043-4021"/>
    <n v="2"/>
    <n v="0"/>
    <s v="MU-9EW-2"/>
    <n v="2.5"/>
    <m/>
    <x v="9"/>
    <m/>
    <m/>
    <m/>
    <m/>
    <m/>
    <n v="0"/>
    <n v="0"/>
    <n v="0.39014789101766378"/>
    <n v="16994.842132729435"/>
    <n v="14"/>
    <n v="0.4"/>
    <n v="90"/>
    <n v="0.3"/>
    <n v="0.5"/>
    <n v="45000"/>
    <m/>
    <m/>
    <s v="Yes"/>
    <x v="8"/>
    <x v="3"/>
    <x v="8"/>
    <m/>
    <m/>
    <n v="1"/>
    <n v="74"/>
    <n v="74"/>
    <n v="74"/>
    <n v="0"/>
    <n v="0"/>
    <s v="KEEP"/>
    <s v="ADDED"/>
    <s v="KEEP"/>
    <s v=" "/>
    <m/>
  </r>
  <r>
    <n v="16059003"/>
    <s v="Moffett/Whisman Road"/>
    <m/>
    <s v="P(41)"/>
    <s v="East Whisman"/>
    <s v="INDUSTRIAL (NEC)"/>
    <s v="ML"/>
    <n v="11.43923425"/>
    <n v="1966"/>
    <n v="15638"/>
    <n v="0.36919517400000001"/>
    <s v="Constraints"/>
    <n v="1"/>
    <n v="0"/>
    <s v="Not Used in Prior Housing Element"/>
    <s v="Not Used"/>
    <n v="0.97274293845959092"/>
    <s v="VOGEL RONALD AND CLAUDETTE D ET AL"/>
    <s v="PO BOX 1635"/>
    <s v="ZEPHYR COVE  NV"/>
    <s v="89448"/>
    <m/>
    <s v="INDUSTRIAL NONMANUFACTURING"/>
    <s v="16"/>
    <s v="GENERAL INDUSTRIAL NONMANUFACTURING OR COMBINATION OF MFG AND NON-MFG (Includes shell buildings and parking for existing industrial buildings)"/>
    <s v="855"/>
    <m/>
    <m/>
    <s v="MAUDE"/>
    <s v="AV"/>
    <m/>
    <s v="MOUNTAIN VIEW"/>
    <s v="CA"/>
    <s v="94043-4021"/>
    <n v="2"/>
    <n v="0"/>
    <s v="MU-9EW-2"/>
    <n v="2.5"/>
    <m/>
    <x v="9"/>
    <m/>
    <m/>
    <m/>
    <m/>
    <m/>
    <n v="0"/>
    <n v="0"/>
    <n v="0.36906006268658553"/>
    <n v="16076.256330627666"/>
    <n v="14"/>
    <n v="0.4"/>
    <n v="90"/>
    <n v="0.3"/>
    <n v="0.5"/>
    <n v="45000"/>
    <m/>
    <m/>
    <s v="Yes"/>
    <x v="8"/>
    <x v="3"/>
    <x v="8"/>
    <m/>
    <m/>
    <n v="1"/>
    <n v="76"/>
    <n v="76"/>
    <n v="76"/>
    <n v="0"/>
    <n v="0"/>
    <s v="KEEP"/>
    <s v="ADDED"/>
    <s v="KEEP"/>
    <s v=" "/>
    <m/>
  </r>
  <r>
    <n v="17006060"/>
    <s v="Springer/Cuesta/Phyllis"/>
    <s v="El Camino Real"/>
    <s v="P(38)"/>
    <s v="El Camino Real"/>
    <s v="COMMERCIAL BUILDING"/>
    <s v="CRA"/>
    <n v="0.76911592200000001"/>
    <n v="1975"/>
    <n v="15600"/>
    <n v="0.276453597"/>
    <s v="Constraints"/>
    <n v="1"/>
    <n v="0"/>
    <s v="Not Used in Prior Housing Element"/>
    <s v="Not Used"/>
    <n v="1.2954473240550239"/>
    <s v="LAMBERT ANDREY TRUSTEE &amp; ET AL"/>
    <s v="PO BOX 7824"/>
    <s v="MENLO PARK  CA"/>
    <s v="94026"/>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21"/>
    <m/>
    <s v="W"/>
    <s v="EL CAMINO REAL"/>
    <m/>
    <m/>
    <s v="MOUNTAIN VIEW"/>
    <s v="CA"/>
    <s v="94040-2216"/>
    <n v="5"/>
    <n v="0"/>
    <s v="MU-3Cor"/>
    <n v="1.85"/>
    <m/>
    <x v="3"/>
    <m/>
    <n v="0"/>
    <n v="15600"/>
    <n v="0"/>
    <n v="56429.502590999997"/>
    <n v="0"/>
    <n v="0"/>
    <n v="0.27645113431299428"/>
    <n v="12042.211410674032"/>
    <n v="13"/>
    <n v="0.5"/>
    <n v="60"/>
    <n v="0.05"/>
    <n v="0.5"/>
    <n v="30000"/>
    <n v="951.43696533361378"/>
    <n v="56429.459717320802"/>
    <s v="Yes"/>
    <x v="3"/>
    <x v="0"/>
    <x v="3"/>
    <n v="951.43696533361378"/>
    <n v="56429.459717320802"/>
    <n v="1"/>
    <n v="58"/>
    <n v="58"/>
    <n v="58"/>
    <n v="0"/>
    <n v="0"/>
    <s v="KEEP"/>
    <s v="look at whole shopping center"/>
    <s v="KEEP"/>
    <s v="look at whole shopping center"/>
    <m/>
  </r>
  <r>
    <n v="17005026"/>
    <s v="Springer/Cuesta/Phyllis"/>
    <s v="El Camino Real"/>
    <s v="P(38)"/>
    <s v="El Camino Real"/>
    <s v="COMMERCIAL BUILDING"/>
    <s v="P(15)"/>
    <n v="1.6342916439999999"/>
    <n v="1980"/>
    <n v="14450"/>
    <n v="0.25045497900000002"/>
    <s v="Constraints"/>
    <n v="1"/>
    <n v="0"/>
    <s v="Not Used in Prior Housing Element"/>
    <s v="Not Used"/>
    <n v="1.3245189994392175"/>
    <s v="B T &amp; T DEVELOPMENT CO"/>
    <s v="153 SECOND UNIT 101"/>
    <s v="LOS ALTOS  CA"/>
    <s v="94022"/>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65"/>
    <m/>
    <s v="W"/>
    <s v="EL CAMINO"/>
    <m/>
    <m/>
    <s v="MOUNTAIN VIEW"/>
    <s v="CA"/>
    <s v="94040"/>
    <n v="1"/>
    <n v="0"/>
    <s v="MU-3Cor"/>
    <n v="1.85"/>
    <m/>
    <x v="0"/>
    <m/>
    <m/>
    <m/>
    <m/>
    <m/>
    <n v="0"/>
    <n v="0"/>
    <n v="0.24750478226218442"/>
    <n v="10781.308315340753"/>
    <n v="13"/>
    <n v="0.5"/>
    <n v="60"/>
    <n v="0.05"/>
    <n v="0.5"/>
    <n v="30000"/>
    <m/>
    <m/>
    <s v="Yes"/>
    <x v="0"/>
    <x v="0"/>
    <x v="0"/>
    <m/>
    <m/>
    <n v="1"/>
    <n v="80"/>
    <n v="80"/>
    <n v="80"/>
    <n v="0"/>
    <n v="0"/>
    <s v="KEEP"/>
    <s v="ADDED"/>
    <s v="KEEP"/>
    <m/>
    <m/>
  </r>
  <r>
    <n v="16110003"/>
    <s v="Grant Road/Sylvan Park"/>
    <s v="El Camino Real"/>
    <s v="P(38)"/>
    <s v="El Camino Real"/>
    <s v="COMMERCIAL BUILDING"/>
    <s v="CRA"/>
    <n v="0.67673981800000005"/>
    <n v="1971"/>
    <n v="14000"/>
    <n v="0.235037354"/>
    <s v="Constraints"/>
    <n v="1"/>
    <n v="0"/>
    <s v="Not Used in Prior Housing Element"/>
    <s v="Not Used"/>
    <n v="1.3674400022604756"/>
    <s v="BORELLO PIERINO J TRUSTEE &amp; ET AL"/>
    <s v="1231 WAGNER LN"/>
    <s v="LOS ALTOS  CA"/>
    <s v="94024"/>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820"/>
    <m/>
    <s v="E"/>
    <s v="EL CAMINO REAL"/>
    <m/>
    <m/>
    <s v="MOUNTAIN VIEW"/>
    <s v="CA"/>
    <s v="94040-2836"/>
    <n v="1"/>
    <n v="0"/>
    <s v="MU-3Cor"/>
    <n v="1.85"/>
    <m/>
    <x v="0"/>
    <m/>
    <n v="0"/>
    <n v="14000"/>
    <n v="0"/>
    <n v="59565.412747000002"/>
    <n v="0"/>
    <n v="0"/>
    <n v="0.23503572550506849"/>
    <n v="10238.156203000783"/>
    <n v="13"/>
    <n v="0.5"/>
    <n v="60"/>
    <n v="0.05"/>
    <n v="0.5"/>
    <n v="30000"/>
    <n v="1186.9505119347486"/>
    <n v="59565.448235958567"/>
    <s v="Yes"/>
    <x v="0"/>
    <x v="0"/>
    <x v="0"/>
    <n v="1186.9505119347486"/>
    <n v="59565.448235958567"/>
    <n v="1"/>
    <n v="82"/>
    <n v="82"/>
    <n v="82"/>
    <n v="0"/>
    <n v="0"/>
    <s v="KEEP"/>
    <m/>
    <s v="KEEP"/>
    <s v=" "/>
    <m/>
  </r>
  <r>
    <n v="16060021"/>
    <s v="Moffett/Whisman Road"/>
    <m/>
    <s v="P(37)"/>
    <s v="South Whisman"/>
    <s v="MULTI FAMILY DWELLING"/>
    <s v="ML"/>
    <n v="0"/>
    <n v="2017"/>
    <m/>
    <n v="0"/>
    <s v="Screened for environmental constraints"/>
    <n v="1"/>
    <n v="0"/>
    <s v="Not Used in Prior Housing Element"/>
    <s v="Not Used"/>
    <n v="2.7665552983048478"/>
    <s v="EFL DEVELOPMENT COMPANY"/>
    <s v="507 SYLVAN AVE"/>
    <s v="MOUNTAIN VIEW  CA"/>
    <s v="94041"/>
    <m/>
    <s v="RESIDENTIAL (Classified by Dwelling Type)"/>
    <m/>
    <s v="ACTUALLY VACANT"/>
    <m/>
    <m/>
    <m/>
    <m/>
    <m/>
    <m/>
    <m/>
    <m/>
    <m/>
    <n v="0"/>
    <n v="0"/>
    <s v="R-4MHD"/>
    <m/>
    <n v="35"/>
    <x v="10"/>
    <s v="GP Density = 35 DU/ac; Zoning Density varies (graduated)"/>
    <n v="0"/>
    <n v="0"/>
    <n v="0"/>
    <n v="120510.704679"/>
    <n v="0"/>
    <n v="0"/>
    <n v="0"/>
    <n v="0"/>
    <n v="4"/>
    <n v="0"/>
    <n v="35"/>
    <n v="0"/>
    <n v="0.5"/>
    <n v="17500"/>
    <n v="1423.6440371957904"/>
    <n v="120510.666750046"/>
    <s v="Yes"/>
    <x v="9"/>
    <x v="4"/>
    <x v="9"/>
    <n v="1423.6440371957904"/>
    <n v="120510.666750046"/>
    <n v="1"/>
    <n v="82"/>
    <n v="82"/>
    <n v="82"/>
    <n v="0"/>
    <n v="0"/>
    <s v="KEEP"/>
    <m/>
    <s v="KEEP"/>
    <s v=" "/>
    <m/>
  </r>
  <r>
    <n v="16052012"/>
    <s v="Moffett/Whisman Road"/>
    <m/>
    <s v="P(41)"/>
    <s v="East Whisman"/>
    <s v="INDUSTRIAL (NEC)"/>
    <s v="ML"/>
    <n v="1.1210139299999999"/>
    <n v="1959"/>
    <n v="15850"/>
    <n v="0.33861009600000003"/>
    <s v="Constraints"/>
    <n v="1"/>
    <n v="0"/>
    <s v="Not Used in Prior Housing Element"/>
    <s v="Not Used"/>
    <n v="1.0746029061545692"/>
    <s v="SAWTELLE COURTYARD PARTNERS LP"/>
    <s v="11400 W OLYPMIC BLVD UNIT 850"/>
    <s v="LOS ANGELES  CA"/>
    <s v="90064"/>
    <m/>
    <s v="MANUFACTURING"/>
    <s v="36"/>
    <s v="ELECTRICAL MACHINERY AND ELECTRONICS"/>
    <s v="345"/>
    <m/>
    <s v="E"/>
    <s v="MIDDLEFIELD"/>
    <s v="RD"/>
    <m/>
    <s v="MOUNTAIN VIEW"/>
    <s v="CA"/>
    <s v="94043-4067"/>
    <n v="1"/>
    <n v="0"/>
    <s v="MU-9EW-2"/>
    <n v="2.5"/>
    <m/>
    <x v="9"/>
    <m/>
    <m/>
    <m/>
    <m/>
    <m/>
    <n v="0"/>
    <n v="0"/>
    <n v="0.33860643983708677"/>
    <n v="14749.696519303499"/>
    <n v="14"/>
    <n v="0.4"/>
    <n v="90"/>
    <n v="0.3"/>
    <n v="0.5"/>
    <n v="45000"/>
    <m/>
    <m/>
    <s v="Yes"/>
    <x v="8"/>
    <x v="3"/>
    <x v="8"/>
    <m/>
    <m/>
    <n v="1"/>
    <n v="84"/>
    <n v="84"/>
    <n v="84"/>
    <n v="0"/>
    <n v="0"/>
    <s v="KEEP"/>
    <s v="ADDED"/>
    <s v="KEEP"/>
    <s v=" "/>
    <m/>
  </r>
  <r>
    <n v="11614114"/>
    <s v="North Bayshore"/>
    <m/>
    <s v="P(39)"/>
    <s v="North Bayshore"/>
    <s v="R&amp;D FACILITY"/>
    <s v="MM-40"/>
    <n v="0.50684849499999995"/>
    <n v="1987"/>
    <n v="12175"/>
    <n v="0.33151803899999999"/>
    <s v="Constraints"/>
    <n v="1"/>
    <n v="0"/>
    <s v="Not Used in Prior Housing Element"/>
    <s v="Not Used"/>
    <n v="0.84310611724269813"/>
    <s v="BERTOLOTTI JOHN J"/>
    <s v="505 LAURELWOOD RD"/>
    <s v="SANTA CLARA  CA"/>
    <s v="95054"/>
    <s v="2419"/>
    <s v="INDUSTRIAL NONMANUFACTURING"/>
    <m/>
    <s v="RESEARCH &amp; DEVELOPMENT BRANCHES OF MFG FIRMS (Includes shell buildings)"/>
    <s v="1350"/>
    <m/>
    <m/>
    <s v="PEAR"/>
    <s v="AV"/>
    <m/>
    <s v="MOUNTAIN VIEW"/>
    <s v="CA"/>
    <s v="94043-1302"/>
    <n v="1"/>
    <n v="0"/>
    <s v="MU-4NBS-2"/>
    <n v="3.5"/>
    <m/>
    <x v="11"/>
    <m/>
    <n v="0"/>
    <n v="0"/>
    <n v="12175"/>
    <n v="36725.535186300003"/>
    <n v="0"/>
    <n v="0"/>
    <n v="0.33151320840497184"/>
    <n v="14440.715358120573"/>
    <n v="20"/>
    <n v="0.45"/>
    <n v="140"/>
    <n v="0.3"/>
    <n v="0.5"/>
    <n v="70000"/>
    <n v="971.35934369063227"/>
    <n v="36725.555564428956"/>
    <s v="Yes"/>
    <x v="10"/>
    <x v="3"/>
    <x v="10"/>
    <n v="971.35934369063227"/>
    <n v="36725.555564428956"/>
    <n v="1"/>
    <n v="92"/>
    <n v="92"/>
    <n v="92"/>
    <n v="0"/>
    <n v="0"/>
    <s v="KEEP"/>
    <s v="&lt;Null&gt;"/>
    <s v="KEEP"/>
    <m/>
    <m/>
  </r>
  <r>
    <n v="15801003"/>
    <s v="Central Neighborhoods"/>
    <s v="El Camino Real"/>
    <s v="P(38)"/>
    <s v="El Camino Real"/>
    <s v="COMMERCIAL BUILDING"/>
    <s v="CRA"/>
    <n v="0.78048266799999999"/>
    <n v="1979"/>
    <n v="2400"/>
    <n v="3.5497182000000002E-2"/>
    <s v="Constraints"/>
    <n v="1"/>
    <n v="0"/>
    <s v="Not Used in Prior Housing Element"/>
    <s v="Not Used"/>
    <n v="1.5521589177781858"/>
    <s v="U-HAUL REAL ESTATE COMPANY"/>
    <s v="P.O. BOX 29046"/>
    <s v="PHOENIX  AZ"/>
    <s v="85038"/>
    <s v="9046"/>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62"/>
    <m/>
    <s v="W"/>
    <s v="EL CAMINO REAL"/>
    <m/>
    <m/>
    <s v="MOUNTAIN VIEW"/>
    <s v="CA"/>
    <s v="94040"/>
    <n v="1"/>
    <n v="0"/>
    <s v="MU-3Cor"/>
    <n v="1.85"/>
    <m/>
    <x v="3"/>
    <m/>
    <n v="0"/>
    <n v="2400"/>
    <n v="0"/>
    <n v="67611.804061699993"/>
    <n v="0"/>
    <n v="0"/>
    <n v="3.5496760267036361E-2"/>
    <n v="1546.238877232104"/>
    <n v="13"/>
    <n v="0.5"/>
    <n v="60"/>
    <n v="0.05"/>
    <n v="0.5"/>
    <n v="30000"/>
    <n v="1237.3102790343578"/>
    <n v="67611.772010518369"/>
    <s v="Yes"/>
    <x v="3"/>
    <x v="0"/>
    <x v="3"/>
    <n v="1237.3102790343578"/>
    <n v="67611.772010518369"/>
    <n v="1"/>
    <n v="70"/>
    <n v="70"/>
    <n v="70"/>
    <n v="0"/>
    <n v="0"/>
    <s v="KEEP"/>
    <m/>
    <s v="KEEP"/>
    <s v=" "/>
    <m/>
  </r>
  <r>
    <n v="17006062"/>
    <s v="Springer/Cuesta/Phyllis"/>
    <s v="El Camino Real"/>
    <s v="P(38)"/>
    <s v="El Camino Real"/>
    <s v="SUPERMARKET"/>
    <s v="CRA"/>
    <n v="2.0739039209999999"/>
    <n v="1959"/>
    <m/>
    <n v="0.41189226499999998"/>
    <m/>
    <n v="1"/>
    <m/>
    <s v="Not Used in Prior Housing Element"/>
    <s v="Not Used"/>
    <n v="1.6619936865452716"/>
    <s v="LAMBERT ANDREY TRUSTEE &amp; ET AL"/>
    <s v="PO BOX 7824"/>
    <s v="MENLO PARK  CA"/>
    <s v="94026"/>
    <m/>
    <s v="SHOPPING CENTERS"/>
    <s v="52"/>
    <s v="NEIGHBORHOOD (Centers Containing a Supermarket)"/>
    <s v="1935"/>
    <m/>
    <s v="W"/>
    <s v="EL CAMINO REAL"/>
    <m/>
    <m/>
    <s v="MOUNTAIN VIEW"/>
    <s v="CA"/>
    <s v="94040-2216"/>
    <n v="4"/>
    <n v="1"/>
    <m/>
    <m/>
    <m/>
    <x v="3"/>
    <m/>
    <m/>
    <m/>
    <m/>
    <m/>
    <m/>
    <m/>
    <m/>
    <m/>
    <m/>
    <m/>
    <m/>
    <m/>
    <m/>
    <m/>
    <m/>
    <m/>
    <m/>
    <x v="3"/>
    <x v="0"/>
    <x v="3"/>
    <m/>
    <m/>
    <n v="1"/>
    <n v="75"/>
    <n v="74"/>
    <n v="74"/>
    <n v="0"/>
    <n v="0"/>
    <s v="KEEP"/>
    <s v="ADDED"/>
    <s v="KEEP"/>
    <s v=" "/>
    <m/>
  </r>
  <r>
    <n v="11614071"/>
    <s v="North Bayshore"/>
    <m/>
    <s v="P(39)"/>
    <s v="North Bayshore"/>
    <s v="INDUSTRIAL (NEC)"/>
    <s v="ML"/>
    <n v="1.2656269499999999"/>
    <n v="1959"/>
    <n v="17842"/>
    <n v="0.41972288200000002"/>
    <s v="Constraints"/>
    <n v="1"/>
    <n v="0"/>
    <s v="Not Used in Prior Housing Element"/>
    <s v="Not Used"/>
    <n v="0.97587641267167968"/>
    <s v="PICKERING LABORATORIES INC"/>
    <s v="1280 SPACE PARK WAY"/>
    <s v="MOUNTAIN VIEW  CA"/>
    <s v="94043"/>
    <s v="1434"/>
    <s v="INDUSTRIAL NONMANUFACTURING"/>
    <s v="16"/>
    <s v="GENERAL INDUSTRIAL NONMANUFACTURING OR COMBINATION OF MFG AND NON-MFG (Includes shell buildings and parking for existing industrial buildings)"/>
    <s v="1280"/>
    <m/>
    <m/>
    <s v="SPACE PARK"/>
    <s v="WY"/>
    <m/>
    <s v="MOUNTAIN VIEW"/>
    <s v="CA"/>
    <s v="94043-1434"/>
    <n v="1"/>
    <n v="0"/>
    <s v="MU-4NBS-2"/>
    <n v="3.5"/>
    <m/>
    <x v="11"/>
    <m/>
    <m/>
    <m/>
    <m/>
    <m/>
    <n v="0"/>
    <n v="0"/>
    <n v="0.4197228269143084"/>
    <n v="18283.126340387273"/>
    <n v="20"/>
    <n v="0.45"/>
    <n v="140"/>
    <n v="0.3"/>
    <n v="0.5"/>
    <n v="70000"/>
    <m/>
    <m/>
    <s v="Yes"/>
    <x v="10"/>
    <x v="3"/>
    <x v="10"/>
    <m/>
    <m/>
    <n v="1"/>
    <n v="107"/>
    <n v="107"/>
    <n v="107"/>
    <n v="0"/>
    <n v="0"/>
    <s v="KEEP"/>
    <s v="ADDED"/>
    <s v="KEEP"/>
    <s v=" "/>
    <m/>
  </r>
  <r>
    <n v="14816012"/>
    <s v="San Antonio/Rengstorff"/>
    <s v="El Camino Real"/>
    <s v="P(38)"/>
    <s v="El Camino Real"/>
    <s v="SUPERMARKET"/>
    <s v="CRA"/>
    <n v="0.48046317300000002"/>
    <n v="1972"/>
    <n v="23937"/>
    <n v="0.30692789999999998"/>
    <s v="Constraints"/>
    <n v="1"/>
    <n v="0"/>
    <s v="Not Used in Prior Housing Element"/>
    <s v="Not Used"/>
    <n v="1.7904014682473439"/>
    <s v="CVS CAREMARK CORPORATION"/>
    <s v="1 CVS DR"/>
    <s v="WOONSOCKET  RI"/>
    <s v="02895"/>
    <m/>
    <s v="SHOPPING CENTERS"/>
    <m/>
    <s v="NEIGHBORHOOD (Centers Containing a Supermarket)"/>
    <s v="2630"/>
    <m/>
    <s v="W"/>
    <s v="EL CAMINO REAL"/>
    <m/>
    <m/>
    <s v="MOUNTAIN VIEW"/>
    <s v="CA"/>
    <s v="94040-1117"/>
    <n v="1"/>
    <n v="0"/>
    <s v="MU-3Cor"/>
    <n v="1.85"/>
    <m/>
    <x v="3"/>
    <m/>
    <n v="0"/>
    <n v="23937"/>
    <n v="0"/>
    <n v="77989.703047600007"/>
    <n v="0"/>
    <n v="0"/>
    <n v="0.30692513324983889"/>
    <n v="13369.658804362982"/>
    <n v="13"/>
    <n v="0.5"/>
    <n v="60"/>
    <n v="0.05"/>
    <n v="0.5"/>
    <n v="30000"/>
    <n v="1636.7834082300656"/>
    <n v="77989.575997614418"/>
    <s v="Yes"/>
    <x v="3"/>
    <x v="0"/>
    <x v="3"/>
    <n v="1636.7834082300656"/>
    <n v="77989.575997614418"/>
    <n v="1"/>
    <n v="81"/>
    <n v="81"/>
    <n v="81"/>
    <n v="0"/>
    <n v="0"/>
    <s v="KEEP"/>
    <s v="&lt;Null&gt;"/>
    <s v="KEEP"/>
    <m/>
    <m/>
  </r>
  <r>
    <n v="16053006"/>
    <s v="Moffett/Whisman Road"/>
    <m/>
    <s v="P(41)"/>
    <s v="East Whisman"/>
    <s v="R&amp;D FACILITY"/>
    <s v="ML"/>
    <n v="1.50870763"/>
    <n v="2000"/>
    <n v="13400"/>
    <n v="0.30702960299999998"/>
    <s v="Constraints"/>
    <n v="1"/>
    <n v="0"/>
    <s v="Not Used in Prior Housing Element"/>
    <s v="Not Used"/>
    <n v="1.0019389999999999"/>
    <s v="SHAMROCK MIDDLEFIELD PARTS LLC"/>
    <s v="690 GIBRALTAR DR"/>
    <s v="MILPITAS  CA"/>
    <s v="95035"/>
    <s v="6317"/>
    <s v="INDUSTRIAL NONMANUFACTURING"/>
    <m/>
    <s v="RESEARCH &amp; DEVELOPMENT BRANCHES OF MFG FIRMS (Includes shell buildings)"/>
    <s v="450"/>
    <m/>
    <s v="E"/>
    <s v="MIDDLEFIELD"/>
    <s v="RD"/>
    <m/>
    <s v="MOUNTAIN VIEW"/>
    <s v="CA"/>
    <s v="94043-4006"/>
    <n v="2"/>
    <n v="0"/>
    <s v="MU-9EW-3"/>
    <n v="3.5"/>
    <n v="0"/>
    <x v="12"/>
    <m/>
    <m/>
    <m/>
    <m/>
    <m/>
    <n v="0"/>
    <n v="0"/>
    <n v="0.307027680897"/>
    <n v="13374.1257799"/>
    <n v="14"/>
    <n v="0.4"/>
    <n v="120"/>
    <n v="0.3"/>
    <n v="0.5"/>
    <n v="60000"/>
    <s v="Yes"/>
    <m/>
    <s v="Yes"/>
    <x v="10"/>
    <x v="3"/>
    <x v="10"/>
    <m/>
    <m/>
    <n v="1"/>
    <n v="110"/>
    <n v="110"/>
    <n v="110"/>
    <n v="0"/>
    <n v="0"/>
    <m/>
    <m/>
    <s v="ADDED"/>
    <m/>
    <m/>
  </r>
  <r>
    <n v="16053005"/>
    <s v="Moffett/Whisman Road"/>
    <m/>
    <s v="P(41)"/>
    <s v="East Whisman"/>
    <s v="INDUSTRIAL (NEC)"/>
    <s v="ML"/>
    <n v="7.5770091170000002"/>
    <n v="1977"/>
    <n v="18450"/>
    <n v="0.33321894899999999"/>
    <s v="Constraints"/>
    <n v="1"/>
    <n v="0"/>
    <s v="Not Used in Prior Housing Element"/>
    <s v="Not Used"/>
    <n v="1.271118"/>
    <s v="ORTUNO ELIANE TRUSTEE"/>
    <s v="PO BOX 12194"/>
    <s v="NEWPORT BEACH  CA"/>
    <s v="92658"/>
    <s v=" "/>
    <s v="INDUSTRIAL NONMANUFACTURING"/>
    <m/>
    <s v="GENERAL INDUSTRIAL NONMANUFACTURING OR COMBINATION OF MFG AND NON-MFG (Includes shell buildings and parking for existing industrial buildings)"/>
    <s v="460"/>
    <m/>
    <s v="E"/>
    <s v="MIDDLEFIELD"/>
    <s v="RD"/>
    <m/>
    <s v="MOUNTAIN VIEW"/>
    <s v="CA"/>
    <s v="94043-4032"/>
    <n v="1"/>
    <n v="0"/>
    <s v="MU-9EW-3"/>
    <n v="3.5"/>
    <n v="0"/>
    <x v="12"/>
    <m/>
    <m/>
    <m/>
    <m/>
    <m/>
    <n v="0"/>
    <n v="0"/>
    <n v="0.33321507249299998"/>
    <n v="14514.8485578"/>
    <n v="14"/>
    <n v="0.4"/>
    <n v="120"/>
    <n v="0.3"/>
    <n v="0.5"/>
    <n v="60000"/>
    <s v="Yes"/>
    <m/>
    <s v="Yes"/>
    <x v="10"/>
    <x v="3"/>
    <x v="10"/>
    <m/>
    <m/>
    <n v="1"/>
    <n v="139"/>
    <n v="139"/>
    <n v="139"/>
    <n v="0"/>
    <n v="0"/>
    <m/>
    <m/>
    <s v="ADDED"/>
    <m/>
    <m/>
  </r>
  <r>
    <n v="15436018"/>
    <s v="San Antonio/Rengstorff"/>
    <s v="El Camino Real"/>
    <s v="P(38)"/>
    <s v="El Camino Real"/>
    <s v="COMMERCIAL BUILDING"/>
    <s v="CRA"/>
    <n v="0.65614452899999998"/>
    <n v="1984"/>
    <n v="34243"/>
    <n v="0.31840032699999998"/>
    <s v="Constraints"/>
    <n v="1"/>
    <n v="0"/>
    <s v="Not Used in Prior Housing Element"/>
    <s v="Not Used"/>
    <n v="2.4689970454743921"/>
    <s v="M V CALI FAMILY PARTNERSHIP"/>
    <s v="14510 BIG BASIN WAY"/>
    <s v="SARATOGA  CA"/>
    <s v="95070"/>
    <s v="6090"/>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10"/>
    <m/>
    <s v="W"/>
    <s v="EL CAMINO REAL"/>
    <m/>
    <m/>
    <s v="MOUNTAIN VIEW"/>
    <s v="CA"/>
    <s v="94040-2002"/>
    <n v="1"/>
    <n v="0"/>
    <s v="MU-3Cor"/>
    <n v="1.85"/>
    <m/>
    <x v="3"/>
    <m/>
    <n v="0"/>
    <n v="34243"/>
    <n v="0"/>
    <n v="107549.124138"/>
    <n v="0"/>
    <n v="0"/>
    <n v="0.31839403876559352"/>
    <n v="13869.244328629255"/>
    <n v="13"/>
    <n v="0.5"/>
    <n v="60"/>
    <n v="0.05"/>
    <n v="0.5"/>
    <n v="30000"/>
    <n v="1596.6311876897655"/>
    <n v="107549.0811032495"/>
    <s v="Yes"/>
    <x v="3"/>
    <x v="0"/>
    <x v="3"/>
    <n v="1596.6311876897655"/>
    <n v="107549.0811032495"/>
    <n v="1"/>
    <n v="111"/>
    <n v="111"/>
    <n v="111"/>
    <n v="0"/>
    <n v="0"/>
    <s v="KEEP"/>
    <m/>
    <s v="KEEP"/>
    <s v=" "/>
    <m/>
  </r>
  <r>
    <n v="16052010"/>
    <s v="Moffett/Whisman Road"/>
    <m/>
    <s v="P(41)"/>
    <s v="East Whisman"/>
    <s v="INDUSTRIAL (NEC)"/>
    <s v="ML"/>
    <n v="1.048077427"/>
    <n v="1966"/>
    <n v="19280"/>
    <n v="0.21612653700000001"/>
    <s v="Constraints"/>
    <n v="1"/>
    <n v="0"/>
    <s v="Not Used in Prior Housing Element"/>
    <s v="Not Used"/>
    <n v="2.048010629616178"/>
    <s v="REAL PROPERTY INVESTMENTS LLC"/>
    <s v="PO BOX 3974"/>
    <s v="ENGLEWOOD  CO"/>
    <s v="80155"/>
    <m/>
    <s v="INDUSTRIAL NONMANUFACTURING"/>
    <s v="16"/>
    <s v="GENERAL INDUSTRIAL NONMANUFACTURING OR COMBINATION OF MFG AND NON-MFG (Includes shell buildings and parking for existing industrial buildings)"/>
    <s v="325"/>
    <m/>
    <s v="E"/>
    <s v="MIDDLEFIELD"/>
    <s v="RD"/>
    <m/>
    <s v="MOUNTAIN VIEW"/>
    <s v="CA"/>
    <s v="94043"/>
    <n v="3"/>
    <n v="0"/>
    <s v="MU-9EW-2"/>
    <n v="2.5"/>
    <m/>
    <x v="9"/>
    <m/>
    <m/>
    <m/>
    <m/>
    <m/>
    <n v="0"/>
    <n v="0"/>
    <n v="0.37342954757315705"/>
    <n v="16266.591092286721"/>
    <n v="14"/>
    <n v="0.4"/>
    <n v="90"/>
    <n v="0.3"/>
    <n v="0.5"/>
    <n v="45000"/>
    <m/>
    <m/>
    <s v="Yes"/>
    <x v="8"/>
    <x v="3"/>
    <x v="8"/>
    <m/>
    <m/>
    <n v="1"/>
    <n v="160"/>
    <n v="160"/>
    <n v="150"/>
    <n v="10"/>
    <n v="0"/>
    <s v="KEEP"/>
    <s v="ADDED"/>
    <s v="KEEP"/>
    <s v=" "/>
    <m/>
  </r>
  <r>
    <n v="14816016"/>
    <s v="San Antonio/Rengstorff"/>
    <s v="El Camino Real"/>
    <s v="P(38)"/>
    <s v="El Camino Real"/>
    <s v="COMMERCIAL BUILDING"/>
    <s v="CRA"/>
    <n v="0.87012974700000001"/>
    <n v="1972"/>
    <n v="20674"/>
    <n v="0.168463425"/>
    <s v="Constraints"/>
    <n v="1"/>
    <n v="0"/>
    <s v="Not Used in Prior Housing Element"/>
    <s v="Not Used"/>
    <n v="2.8173166515137633"/>
    <s v="WORLD PLAZA ASSOCIATES LLC"/>
    <s v="4546 EL CAMINO REAL SUITE C"/>
    <s v="LOS ALTOS  CA"/>
    <s v="94022"/>
    <s v="1041"/>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630"/>
    <m/>
    <m/>
    <s v="SAN ANTONIO"/>
    <s v="RD"/>
    <m/>
    <s v="MOUNTAIN VIEW"/>
    <s v="CA"/>
    <s v="94040"/>
    <n v="7"/>
    <n v="0"/>
    <s v="MU-3Cor"/>
    <n v="1.85"/>
    <m/>
    <x v="3"/>
    <m/>
    <n v="0"/>
    <n v="35889"/>
    <n v="0"/>
    <n v="122721.98629099999"/>
    <n v="0"/>
    <n v="0"/>
    <n v="0.29244148570818868"/>
    <n v="12738.751117448699"/>
    <n v="13"/>
    <n v="0.5"/>
    <n v="60"/>
    <n v="0.05"/>
    <n v="0.5"/>
    <n v="30000"/>
    <n v="1503.8582501370959"/>
    <n v="122721.82245117702"/>
    <s v="Yes"/>
    <x v="3"/>
    <x v="0"/>
    <x v="3"/>
    <n v="1503.8582501370959"/>
    <n v="122721.82245117702"/>
    <n v="1"/>
    <n v="127"/>
    <n v="127"/>
    <n v="127"/>
    <n v="0"/>
    <n v="0"/>
    <s v="KEEP"/>
    <s v="&lt;Null&gt;"/>
    <s v="KEEP"/>
    <m/>
    <m/>
  </r>
  <r>
    <n v="19801003"/>
    <s v="Grant Road/Sylvan Park"/>
    <s v="El Camino Real"/>
    <s v="P(38)"/>
    <s v="El Camino Real"/>
    <s v="COMMERCIAL BUILDING"/>
    <s v="P(30)"/>
    <n v="0.97740112999999995"/>
    <n v="1971"/>
    <n v="49944"/>
    <n v="0.249557787"/>
    <s v="Screened for environmental constraints"/>
    <n v="1"/>
    <n v="0"/>
    <s v="Used in Prior Housing Element - Non-Vacant - treat like new"/>
    <s v="RHNA5"/>
    <n v="4.5948856607289628"/>
    <s v="AMERICAN ESTATE COMPANY"/>
    <s v="870 E CHARLESTON RD UNIT 200"/>
    <s v="PALO ALTO  CA"/>
    <s v="94303"/>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789"/>
    <m/>
    <s v="E"/>
    <s v="EL CAMINO REAL"/>
    <m/>
    <m/>
    <s v="MOUNTAIN VIEW"/>
    <s v="CA"/>
    <s v="94040-2833"/>
    <n v="7"/>
    <n v="0"/>
    <s v="MU-3Cor"/>
    <n v="1.85"/>
    <m/>
    <x v="0"/>
    <m/>
    <n v="0"/>
    <n v="55124"/>
    <n v="0"/>
    <n v="200152.28899299999"/>
    <n v="0"/>
    <n v="0"/>
    <n v="0.27541029022120189"/>
    <n v="11996.872242035555"/>
    <n v="13"/>
    <n v="0.5"/>
    <n v="60"/>
    <n v="0.05"/>
    <n v="0.5"/>
    <n v="30000"/>
    <n v="1776.0499065101758"/>
    <n v="200152.41876927664"/>
    <s v="Yes"/>
    <x v="0"/>
    <x v="0"/>
    <x v="0"/>
    <n v="1776.0499065101758"/>
    <n v="200152.41876927664"/>
    <n v="1"/>
    <n v="277"/>
    <n v="277"/>
    <n v="150"/>
    <n v="127"/>
    <n v="0"/>
    <s v="KEEP"/>
    <m/>
    <s v="KEEP"/>
    <s v=" "/>
    <m/>
  </r>
  <r>
    <n v="16058011"/>
    <s v="Moffett/Whisman Road"/>
    <m/>
    <s v="P(41)"/>
    <s v="East Whisman"/>
    <s v="R&amp;D FACILITY"/>
    <s v="ML"/>
    <n v="1.335068022"/>
    <n v="1966"/>
    <n v="65616"/>
    <n v="0.33511917800000002"/>
    <s v="Constraints"/>
    <n v="1"/>
    <n v="0"/>
    <s v="Not Used in Prior Housing Element"/>
    <s v="Not Used"/>
    <n v="4.494945341012885"/>
    <s v="WINTER LYNN B TRUSTEE &amp; ET AL"/>
    <s v="625 ELLIS ST STE 101"/>
    <s v="MOUNTAIN VIEW  CA"/>
    <s v="94043"/>
    <m/>
    <s v="INDUSTRIAL NONMANUFACTURING"/>
    <s v="14"/>
    <s v="RESEARCH &amp; DEVELOPMENT BRANCHES OF MFG FIRMS (Includes shell buildings)"/>
    <s v="475"/>
    <m/>
    <m/>
    <s v="ELLIS"/>
    <s v="ST"/>
    <m/>
    <s v="MOUNTAIN VIEW"/>
    <s v="CA"/>
    <s v="94043-2203"/>
    <n v="1"/>
    <n v="0"/>
    <s v="MU-9EW-2"/>
    <n v="2.5"/>
    <m/>
    <x v="9"/>
    <m/>
    <m/>
    <m/>
    <m/>
    <m/>
    <n v="0"/>
    <n v="0"/>
    <n v="0.33511909017587133"/>
    <n v="14597.787568060954"/>
    <n v="14"/>
    <n v="0.4"/>
    <n v="90"/>
    <n v="0.3"/>
    <n v="0.5"/>
    <n v="45000"/>
    <m/>
    <m/>
    <s v="Yes"/>
    <x v="8"/>
    <x v="3"/>
    <x v="8"/>
    <m/>
    <m/>
    <n v="1"/>
    <n v="352"/>
    <n v="352"/>
    <n v="150"/>
    <n v="150"/>
    <n v="52"/>
    <s v="KEEP"/>
    <s v="ADDED"/>
    <s v="KEEP"/>
    <s v=" "/>
    <m/>
  </r>
  <r>
    <n v="19742004"/>
    <s v="Grant Road/Sylvan Park"/>
    <s v="El Camino Real"/>
    <s v="P(38)"/>
    <s v="El Camino Real"/>
    <s v="DEPARTMENT STORE"/>
    <s v="CRA"/>
    <n v="0.73729611399999995"/>
    <n v="1966"/>
    <n v="20020"/>
    <n v="5.7729961000000003E-2"/>
    <s v="Constraints"/>
    <n v="1"/>
    <n v="0"/>
    <s v="Not Used in Prior Housing Element"/>
    <s v="Not Used"/>
    <n v="7.9611836718812512"/>
    <s v="V O LIMITED PTNRS LP"/>
    <s v="960 N SAN ANTONIO RD STE 114"/>
    <s v="LOS ALTOS  CA"/>
    <s v="94022"/>
    <m/>
    <s v="SHOPPING CENTERS"/>
    <m/>
    <s v="COMMUNITY (Centers containing a Junior Department Store or Large Variety Store)"/>
    <s v="121"/>
    <m/>
    <s v="E"/>
    <s v="EL CAMINO REAL"/>
    <m/>
    <m/>
    <s v="MOUNTAIN VIEW"/>
    <s v="CA"/>
    <s v="94040-2701"/>
    <n v="18"/>
    <n v="0"/>
    <s v="MU-3Cor"/>
    <n v="1.85"/>
    <m/>
    <x v="3"/>
    <m/>
    <n v="0"/>
    <n v="89078"/>
    <n v="0"/>
    <n v="346787.73876699997"/>
    <n v="0"/>
    <n v="0"/>
    <n v="0.25686605967303189"/>
    <n v="11189.085559357269"/>
    <n v="13"/>
    <n v="0.5"/>
    <n v="60"/>
    <n v="0.05"/>
    <n v="0.5"/>
    <n v="30000"/>
    <n v="2595.7649282070342"/>
    <n v="346787.7735918914"/>
    <s v="Yes"/>
    <x v="3"/>
    <x v="0"/>
    <x v="3"/>
    <n v="2595.7649282070342"/>
    <n v="346787.7735918914"/>
    <n v="1"/>
    <n v="360"/>
    <n v="360"/>
    <n v="150"/>
    <n v="150"/>
    <n v="60"/>
    <s v="KEEP"/>
    <m/>
    <s v="KEEP"/>
    <s v=" "/>
    <m/>
  </r>
  <r>
    <m/>
    <m/>
    <m/>
    <m/>
    <m/>
    <m/>
    <m/>
    <m/>
    <m/>
    <m/>
    <m/>
    <m/>
    <m/>
    <m/>
    <m/>
    <m/>
    <m/>
    <m/>
    <m/>
    <m/>
    <m/>
    <m/>
    <m/>
    <m/>
    <m/>
    <m/>
    <m/>
    <m/>
    <m/>
    <m/>
    <m/>
    <m/>
    <m/>
    <m/>
    <m/>
    <m/>
    <m/>
    <m/>
    <m/>
    <x v="13"/>
    <m/>
    <m/>
    <m/>
    <m/>
    <m/>
    <m/>
    <m/>
    <m/>
    <m/>
    <m/>
    <m/>
    <m/>
    <m/>
    <m/>
    <m/>
    <m/>
    <m/>
    <m/>
    <x v="11"/>
    <x v="5"/>
    <x v="11"/>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5807007"/>
    <x v="0"/>
    <s v="El Camino Real"/>
    <s v="P(38)"/>
    <x v="0"/>
    <s v="COMMERCIAL BUILDING"/>
    <s v="CRA"/>
    <n v="0"/>
    <n v="1900"/>
    <m/>
    <n v="0"/>
    <s v="Constraints"/>
    <n v="1"/>
    <n v="0"/>
    <s v="Not Used in Prior Housing Element"/>
    <s v="Not Used"/>
    <n v="9.9793670488006289E-2"/>
    <s v="GAZZERA STEPHEN III TRUSTEE &amp; ET AL"/>
    <s v="199 VIA MAGNOLIA"/>
    <s v="PASO ROBLES  CA"/>
    <s v="93446"/>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m/>
    <m/>
    <s v="S"/>
    <s v="OAK"/>
    <s v="ST"/>
    <m/>
    <s v="MOUNTAIN VIEW"/>
    <s v="CA"/>
    <s v="94041"/>
    <n v="1"/>
    <n v="0"/>
    <s v="MU-3Cor"/>
    <n v="1.85"/>
    <m/>
    <s v="Mixed-Use Corridor"/>
    <m/>
    <n v="0"/>
    <n v="0"/>
    <n v="0"/>
    <n v="4347.0081141000001"/>
    <n v="0"/>
    <n v="0"/>
    <n v="0"/>
    <n v="0"/>
    <n v="13"/>
    <n v="0.5"/>
    <n v="60"/>
    <n v="0.05"/>
    <n v="0.5"/>
    <n v="30000"/>
    <n v="264.59567288272677"/>
    <n v="4346.9948984257953"/>
    <s v="Yes"/>
    <n v="71.97"/>
    <n v="0.84"/>
    <n v="60.454799999999999"/>
    <n v="264.59567288272677"/>
    <n v="4346.9948984257953"/>
    <n v="0"/>
    <n v="6"/>
    <n v="6"/>
    <n v="0"/>
    <n v="6"/>
    <n v="0"/>
    <s v="KEEP"/>
    <s v="Keep 158-07-026,158-07-025 and 158-07-007"/>
    <s v="KEEP"/>
    <s v="Keep 158-07-026,158-07-025 and 158-07-007"/>
    <m/>
  </r>
  <r>
    <n v="15806002"/>
    <x v="0"/>
    <s v="El Camino Real"/>
    <s v="P(38)"/>
    <x v="0"/>
    <s v="COMMERCIAL BUILDING"/>
    <s v="CRA"/>
    <n v="7.1456000000000006E-2"/>
    <m/>
    <m/>
    <n v="0"/>
    <s v="Constraints"/>
    <n v="1"/>
    <n v="0"/>
    <s v="Not Used in Prior Housing Element"/>
    <s v="Not Used"/>
    <n v="0.103889"/>
    <s v="KING PAULINE C TRUSTEE &amp; ET AL"/>
    <s v="1065 LEONELLO AVE"/>
    <s v="LOS ALTOS  CA"/>
    <n v="94024"/>
    <n v="4914"/>
    <s v="OTHER SHOPPING AREAS"/>
    <n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m/>
    <m/>
    <m/>
    <m/>
    <m/>
    <m/>
    <m/>
    <m/>
    <m/>
    <n v="0"/>
    <n v="0"/>
    <s v="MU-3Cor"/>
    <n v="1.35"/>
    <m/>
    <s v="Mixed-Use Corridor (ECR Low)"/>
    <s v="GP Density = 1.85 FAR; Zoning Density = 1.35 FAR"/>
    <m/>
    <m/>
    <m/>
    <m/>
    <m/>
    <m/>
    <m/>
    <m/>
    <m/>
    <m/>
    <m/>
    <m/>
    <m/>
    <m/>
    <m/>
    <m/>
    <m/>
    <n v="45.74"/>
    <n v="0.84"/>
    <n v="38.421599999999998"/>
    <m/>
    <m/>
    <n v="0"/>
    <n v="3"/>
    <n v="3"/>
    <n v="0"/>
    <n v="3"/>
    <n v="0"/>
    <m/>
    <m/>
    <s v="ADDED"/>
    <m/>
    <m/>
  </r>
  <r>
    <n v="15806003"/>
    <x v="0"/>
    <s v="El Camino Real"/>
    <s v="P(38)"/>
    <x v="0"/>
    <s v="COMMERCIAL BUILDING"/>
    <s v="CRA"/>
    <n v="7.1455564999999999E-2"/>
    <m/>
    <m/>
    <n v="0"/>
    <s v="Constraints"/>
    <n v="1"/>
    <n v="0"/>
    <s v="Not Used in Prior Housing Element"/>
    <s v="Not Used"/>
    <n v="0.10918413451014986"/>
    <s v="KING PAULINE C TRUSTEE &amp; ET AL"/>
    <s v="1065 LEONELLO AVE"/>
    <s v="LOS ALTOS  CA"/>
    <s v="94024"/>
    <s v="4914"/>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500"/>
    <m/>
    <s v="W"/>
    <s v="EL CAMINO REAL"/>
    <m/>
    <m/>
    <s v="MOUNTAIN VIEW"/>
    <s v="CA"/>
    <s v="94040-2602"/>
    <n v="1"/>
    <n v="0"/>
    <s v="MU-3Cor"/>
    <n v="1.35"/>
    <m/>
    <s v="Mixed-Use Corridor (ECR Low)"/>
    <s v="GP Density = 1.85 FAR; Zoning Density = 1.35 FAR"/>
    <n v="0"/>
    <n v="0"/>
    <n v="0"/>
    <n v="4756.0367419300001"/>
    <n v="0"/>
    <n v="0"/>
    <n v="0"/>
    <n v="0"/>
    <n v="13"/>
    <n v="0.5"/>
    <n v="60"/>
    <n v="0.05"/>
    <n v="0.5"/>
    <n v="30000"/>
    <n v="286.68682600512324"/>
    <n v="4756.0418750375538"/>
    <s v="Yes"/>
    <n v="45.74"/>
    <n v="0.84"/>
    <n v="38.421599999999998"/>
    <n v="286.68682600512324"/>
    <n v="4756.0418750375538"/>
    <n v="0"/>
    <n v="4"/>
    <n v="4"/>
    <n v="0"/>
    <n v="4"/>
    <n v="0"/>
    <s v="KEEP"/>
    <s v="Combine with 2 adjacent parcels to Bush St corner"/>
    <s v="KEEP"/>
    <s v="Combine with 2 adjacent parcels to Bush St corner"/>
    <s v="Add 15806002 and 15806001 to inventory"/>
  </r>
  <r>
    <n v="15806001"/>
    <x v="0"/>
    <s v="El Camino Real"/>
    <s v="P(38)"/>
    <x v="0"/>
    <s v="COMMERCIAL BUILDING"/>
    <s v="CRA"/>
    <n v="1.0476510000000001"/>
    <n v="1989"/>
    <n v="2708"/>
    <n v="0.55007099999999998"/>
    <s v="Constraints"/>
    <n v="1"/>
    <n v="0"/>
    <s v="Not Used in Prior Housing Element"/>
    <s v="Not Used"/>
    <n v="0.113126"/>
    <s v="KING PAULINE C TRUSTEE &amp; ET AL"/>
    <s v="1065 LEONELLO AVE"/>
    <s v="LOS ALTOS  CA"/>
    <n v="94024"/>
    <n v="4914"/>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n v="500"/>
    <m/>
    <s v="W"/>
    <s v="EL CAMINO REAL"/>
    <m/>
    <m/>
    <s v="MOUNTAIN VIEW"/>
    <s v="CA"/>
    <n v="94040"/>
    <n v="1"/>
    <n v="0"/>
    <s v="MU-3Cor"/>
    <n v="1.35"/>
    <m/>
    <s v="Mixed-Use Corridor (ECR Low)"/>
    <s v="GP Density = 1.85 FAR; Zoning Density = 1.35 FAR"/>
    <n v="0"/>
    <n v="0"/>
    <n v="0"/>
    <n v="4927.7393060000004"/>
    <n v="0"/>
    <n v="0"/>
    <n v="0"/>
    <n v="0"/>
    <n v="13"/>
    <n v="0.5"/>
    <n v="60"/>
    <n v="0.05"/>
    <n v="0.5"/>
    <n v="30000"/>
    <m/>
    <m/>
    <s v="Yes"/>
    <n v="45.74"/>
    <n v="0.84"/>
    <n v="38.421599999999998"/>
    <m/>
    <m/>
    <n v="0"/>
    <n v="4"/>
    <n v="4"/>
    <n v="0"/>
    <n v="4"/>
    <n v="0"/>
    <m/>
    <m/>
    <s v="ADDED"/>
    <m/>
    <m/>
  </r>
  <r>
    <n v="16028006"/>
    <x v="1"/>
    <m/>
    <s v="P(41)"/>
    <x v="1"/>
    <s v="COMMERCIAL BUILDING"/>
    <s v="CN"/>
    <n v="0.79049700000000001"/>
    <m/>
    <m/>
    <n v="0"/>
    <s v="Constraints"/>
    <n v="1"/>
    <n v="0"/>
    <s v="Not Used in Prior Housing Element"/>
    <s v="Not Used"/>
    <n v="0.12509600000000001"/>
    <s v="PETRINI BRUNO"/>
    <s v="PO BOX 432512"/>
    <s v="SAN DIEGO  CA"/>
    <n v="92143"/>
    <n v="2512"/>
    <s v="OTHER SHOPPING AREAS"/>
    <n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m/>
    <m/>
    <m/>
    <m/>
    <m/>
    <m/>
    <m/>
    <m/>
    <m/>
    <n v="0"/>
    <n v="0"/>
    <s v="MU-9EW-V"/>
    <n v="1.35"/>
    <m/>
    <s v="East Whisman Mixed-Use (Village Center)"/>
    <m/>
    <n v="0"/>
    <n v="0"/>
    <n v="0"/>
    <n v="5449.1187849999997"/>
    <n v="0"/>
    <n v="0"/>
    <n v="0"/>
    <n v="0"/>
    <n v="14"/>
    <n v="0.35"/>
    <n v="43"/>
    <n v="0"/>
    <n v="0.5"/>
    <n v="21500"/>
    <m/>
    <m/>
    <s v="Yes"/>
    <n v="45"/>
    <n v="0.84"/>
    <n v="37.799999999999997"/>
    <m/>
    <m/>
    <n v="0"/>
    <n v="4"/>
    <n v="4"/>
    <n v="0"/>
    <n v="4"/>
    <n v="0"/>
    <m/>
    <m/>
    <s v="KEEP"/>
    <s v="Part of northern property and less than 0.25 acre"/>
    <m/>
  </r>
  <r>
    <n v="19313009"/>
    <x v="2"/>
    <s v="El Camino Real"/>
    <s v="P(38)"/>
    <x v="0"/>
    <m/>
    <s v="CRA"/>
    <n v="0"/>
    <m/>
    <m/>
    <n v="0"/>
    <s v="Screened for environmental constraints"/>
    <n v="1"/>
    <n v="0"/>
    <s v="Used in Prior Housing Element - Non-Vacant - treat like new"/>
    <s v="Both"/>
    <n v="0.139433"/>
    <s v="MT VIEW CITY OF"/>
    <s v="444 CASTRO ST"/>
    <s v="MOUNTAIN VIEW  CA"/>
    <n v="94043"/>
    <m/>
    <m/>
    <m/>
    <s v="ACTUALLY VACANT"/>
    <m/>
    <m/>
    <m/>
    <m/>
    <m/>
    <m/>
    <m/>
    <s v="CA"/>
    <m/>
    <m/>
    <m/>
    <s v="MU-3Cor"/>
    <n v="1.85"/>
    <m/>
    <s v="Mixed-Use Corridor"/>
    <m/>
    <m/>
    <m/>
    <m/>
    <m/>
    <m/>
    <m/>
    <m/>
    <m/>
    <m/>
    <m/>
    <m/>
    <m/>
    <m/>
    <m/>
    <m/>
    <m/>
    <m/>
    <n v="71.97"/>
    <n v="0.84"/>
    <n v="60.454799999999999"/>
    <m/>
    <m/>
    <n v="0"/>
    <n v="8"/>
    <n v="8"/>
    <n v="0"/>
    <n v="8"/>
    <n v="0"/>
    <s v="KEEP"/>
    <s v="&lt;Null&gt;"/>
    <s v="KEEP"/>
    <m/>
    <m/>
  </r>
  <r>
    <n v="14816014"/>
    <x v="3"/>
    <m/>
    <s v="P(40)"/>
    <x v="2"/>
    <s v="VACANT LAND (NEC)"/>
    <s v="CRA"/>
    <n v="0"/>
    <m/>
    <m/>
    <n v="0"/>
    <s v="Constraints"/>
    <n v="1"/>
    <n v="0"/>
    <s v="Not Used in Prior Housing Element"/>
    <s v="Not Used"/>
    <n v="0.15372910066541903"/>
    <s v="WORLD PLAZA ASSOCIATES LLC"/>
    <s v="4546 EL CAMINO REAL SUITE C"/>
    <s v="LOS ALTOS  CA"/>
    <s v="94022"/>
    <s v="1041"/>
    <s v="OTHER URBAN"/>
    <m/>
    <s v="VACANT URBAN"/>
    <m/>
    <m/>
    <m/>
    <s v="FAYETTE"/>
    <s v="DR"/>
    <m/>
    <s v="MOUNTAIN VIEW"/>
    <s v="CA"/>
    <s v="94040"/>
    <n v="1"/>
    <n v="0"/>
    <s v="MU-3Cor"/>
    <n v="1.85"/>
    <m/>
    <s v="Mixed-Use Corridor"/>
    <m/>
    <n v="0"/>
    <n v="0"/>
    <n v="0"/>
    <n v="6696.3991712899997"/>
    <n v="0"/>
    <n v="0"/>
    <n v="0"/>
    <n v="0"/>
    <n v="13"/>
    <n v="0.5"/>
    <n v="60"/>
    <n v="0.05"/>
    <n v="0.5"/>
    <n v="30000"/>
    <n v="459.59282828966582"/>
    <n v="6696.4128392539369"/>
    <s v="Yes"/>
    <n v="71.97"/>
    <n v="0.84"/>
    <n v="60.454799999999999"/>
    <n v="459.59282828966582"/>
    <n v="6696.4128392539369"/>
    <n v="0"/>
    <n v="9"/>
    <n v="9"/>
    <n v="0"/>
    <n v="9"/>
    <n v="0"/>
    <s v="KEEP"/>
    <m/>
    <s v="KEEP"/>
    <m/>
    <m/>
  </r>
  <r>
    <n v="15801002"/>
    <x v="0"/>
    <s v="El Camino Real"/>
    <s v="P(38)"/>
    <x v="0"/>
    <s v="COMMERCIAL BUILDING"/>
    <s v="CRA"/>
    <n v="4.1869502000000003E-2"/>
    <m/>
    <m/>
    <n v="0"/>
    <s v="Constraints"/>
    <n v="1"/>
    <n v="0"/>
    <s v="Not Used in Prior Housing Element"/>
    <s v="Not Used"/>
    <n v="0.20000852435202307"/>
    <s v="CORNERSTONE PROPERTIES II S LLC ETAL"/>
    <s v="1435 N MCDOWELL BLVD STE 110"/>
    <s v="PETALUMA  CA"/>
    <s v="94954"/>
    <s v="6548"/>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40"/>
    <m/>
    <s v="W"/>
    <s v="EL CAMINO REAL"/>
    <m/>
    <m/>
    <s v="MOUNTAIN VIEW"/>
    <s v="CA"/>
    <s v="94040"/>
    <n v="2"/>
    <n v="0"/>
    <s v="MU-3Cor"/>
    <n v="1.85"/>
    <m/>
    <s v="Mixed-Use Corridor (ECR Village Center)"/>
    <m/>
    <n v="0"/>
    <n v="1776"/>
    <n v="0"/>
    <n v="8712.3294185699997"/>
    <n v="0"/>
    <n v="0"/>
    <n v="0.20384904136137499"/>
    <n v="8879.6642417014955"/>
    <n v="13"/>
    <n v="0.5"/>
    <n v="60"/>
    <n v="0.05"/>
    <n v="0.5"/>
    <n v="30000"/>
    <n v="373.37759115979043"/>
    <n v="8712.3364713236897"/>
    <s v="Yes"/>
    <n v="53.98"/>
    <n v="0.84"/>
    <n v="45.343199999999996"/>
    <n v="373.37759115979043"/>
    <n v="8712.3364713236897"/>
    <n v="0"/>
    <n v="9"/>
    <n v="9"/>
    <n v="0"/>
    <n v="9"/>
    <n v="0"/>
    <s v="KEEP"/>
    <m/>
    <s v="KEEP"/>
    <s v=" "/>
    <m/>
  </r>
  <r>
    <n v="14816004"/>
    <x v="3"/>
    <s v="El Camino Real"/>
    <s v="P(38)"/>
    <x v="0"/>
    <s v="COMMERCIAL BUILDING"/>
    <s v="CRA"/>
    <n v="3.6357975000000001E-2"/>
    <n v="1955"/>
    <n v="4215"/>
    <n v="0.376339286"/>
    <s v="Screened for environmental constraints"/>
    <n v="1"/>
    <n v="0"/>
    <s v="Used in Prior Housing Element - Non-Vacant - treat like new"/>
    <s v="RHNA5"/>
    <n v="0.25713987320904708"/>
    <s v="LOZANO MANUEL J TRUSTEE &amp; ET AL"/>
    <s v="123 GOLDEN OAK DR"/>
    <s v="WOODSIDE  CA"/>
    <s v="94028"/>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674"/>
    <m/>
    <s v="W"/>
    <s v="EL CAMINO REAL"/>
    <m/>
    <m/>
    <s v="MOUNTAIN VIEW"/>
    <s v="CA"/>
    <s v="94040-1117"/>
    <n v="1"/>
    <n v="0"/>
    <s v="MU-3Cor"/>
    <n v="1.85"/>
    <m/>
    <s v="Mixed-Use Corridor"/>
    <m/>
    <n v="0"/>
    <n v="0"/>
    <n v="0"/>
    <n v="11200.997312900001"/>
    <n v="0"/>
    <n v="0"/>
    <n v="0"/>
    <n v="0"/>
    <n v="13"/>
    <n v="0.5"/>
    <n v="60"/>
    <n v="0.05"/>
    <n v="0.5"/>
    <n v="30000"/>
    <n v="491.79959399293102"/>
    <n v="11200.968072979384"/>
    <s v="Yes"/>
    <n v="71.97"/>
    <n v="0.84"/>
    <n v="60.454799999999999"/>
    <n v="491.79959399293102"/>
    <n v="11200.968072979384"/>
    <n v="0"/>
    <n v="15"/>
    <n v="15"/>
    <n v="0"/>
    <n v="15"/>
    <n v="0"/>
    <s v="KEEP"/>
    <s v="&lt;Null&gt;"/>
    <s v="KEEP"/>
    <m/>
    <m/>
  </r>
  <r>
    <n v="17006006"/>
    <x v="2"/>
    <s v="El Camino Real"/>
    <s v="P(38)"/>
    <x v="0"/>
    <s v="COMMERCIAL BUILDING"/>
    <s v="CRA"/>
    <n v="0.34647832699999997"/>
    <n v="1958"/>
    <n v="1296"/>
    <n v="0.10979329"/>
    <s v="Constraints"/>
    <n v="1"/>
    <n v="0"/>
    <s v="Not Used in Prior Housing Element"/>
    <s v="Not Used"/>
    <n v="0.27106994861856315"/>
    <s v="METRULAS FAMILY LIVING TRUST"/>
    <s v="12312 CANYON TER"/>
    <s v="NORTH TUSTIN  CA"/>
    <s v="92705"/>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01"/>
    <m/>
    <s v="W"/>
    <s v="EL CAMINO REAL"/>
    <m/>
    <m/>
    <s v="MOUNTAIN VIEW"/>
    <s v="CA"/>
    <s v="94040-2216"/>
    <n v="1"/>
    <n v="0"/>
    <s v="MU-3Cor"/>
    <n v="1.85"/>
    <m/>
    <s v="Mixed-Use Corridor (ECR Village Center)"/>
    <m/>
    <n v="0"/>
    <n v="1296"/>
    <n v="0"/>
    <n v="11807.7459211"/>
    <n v="0"/>
    <n v="0"/>
    <n v="0.10975845929104017"/>
    <n v="4781.0784867177099"/>
    <n v="13"/>
    <n v="0.5"/>
    <n v="60"/>
    <n v="0.05"/>
    <n v="0.5"/>
    <n v="30000"/>
    <n v="473.34038523202952"/>
    <n v="11807.759730643991"/>
    <s v="Yes"/>
    <n v="53.98"/>
    <n v="0.84"/>
    <n v="45.343199999999996"/>
    <n v="473.34038523202952"/>
    <n v="11807.759730643991"/>
    <n v="0"/>
    <n v="12"/>
    <n v="12"/>
    <n v="0"/>
    <n v="12"/>
    <n v="0"/>
    <s v="KEEP"/>
    <s v="&lt;Null&gt;"/>
    <s v="KEEP"/>
    <m/>
    <m/>
  </r>
  <r>
    <n v="15809009"/>
    <x v="0"/>
    <m/>
    <s v="P(19)"/>
    <x v="3"/>
    <s v="OFFICE BUILDING"/>
    <s v="P(19)"/>
    <n v="0.73978826799999997"/>
    <n v="1970"/>
    <n v="3666"/>
    <n v="0.300639659"/>
    <s v="Constraints"/>
    <n v="1"/>
    <n v="0"/>
    <s v="Not Used in Prior Housing Element"/>
    <s v="Not Used"/>
    <n v="0.27995769088409711"/>
    <s v="GALLEGO JENORA KATHRYN TRUSTEE &amp; ET AL"/>
    <s v="1487 NEWPORT AVE"/>
    <s v="SAN JOSE  CA"/>
    <s v="95125"/>
    <m/>
    <s v="OTHER SHOPPING AREAS"/>
    <m/>
    <s v="OFFICES, HIGH-RISE OFC BLDGS, BANKS AND CLINICS (Category also includes parking for existing office buildings)"/>
    <s v="785"/>
    <m/>
    <m/>
    <s v="CASTRO"/>
    <s v="ST"/>
    <m/>
    <s v="MOUNTAIN VIEW"/>
    <s v="CA"/>
    <s v="94041-2013"/>
    <n v="1"/>
    <n v="0"/>
    <s v="MU-6D-HJ"/>
    <m/>
    <n v="50"/>
    <s v="Downtown Mixed-Use (H/J)"/>
    <m/>
    <n v="0"/>
    <n v="0"/>
    <n v="3666"/>
    <n v="12194.8898364"/>
    <n v="0"/>
    <n v="0"/>
    <n v="0.30061772178191515"/>
    <n v="13094.907960820225"/>
    <n v="9"/>
    <n v="3"/>
    <n v="0"/>
    <n v="0.1"/>
    <n v="0"/>
    <n v="130680"/>
    <n v="445.34135717689651"/>
    <n v="12194.908235131988"/>
    <s v="Yes"/>
    <n v="45.15"/>
    <n v="0.55000000000000004"/>
    <n v="24.8325"/>
    <n v="445.34135717689651"/>
    <n v="12194.908235131988"/>
    <n v="0"/>
    <n v="6"/>
    <n v="6"/>
    <n v="0"/>
    <n v="6"/>
    <n v="0"/>
    <s v="KEEP"/>
    <m/>
    <s v="KEEP"/>
    <s v=" "/>
    <m/>
  </r>
  <r>
    <n v="19304018"/>
    <x v="2"/>
    <s v="El Camino Real"/>
    <s v="P(38)"/>
    <x v="0"/>
    <s v="COMMERCIAL BUILDING"/>
    <s v="CRA"/>
    <n v="9.0897694000000001E-2"/>
    <n v="1971"/>
    <n v="2232"/>
    <n v="0.18290584300000001"/>
    <s v="Constraints"/>
    <n v="1"/>
    <n v="0"/>
    <s v="Not Used in Prior Housing Element"/>
    <s v="Not Used"/>
    <n v="0.28016538181079309"/>
    <s v="BHATT AMANDEEP AND DALBIR K"/>
    <s v="2705 DIERICX DR"/>
    <s v="MOUNTAIN VIEW  CA"/>
    <s v="94040"/>
    <s v="0000"/>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39"/>
    <m/>
    <s v="W"/>
    <s v="EL CAMINO REAL"/>
    <m/>
    <m/>
    <s v="MOUNTAIN VIEW"/>
    <s v="CA"/>
    <s v="94040-2605"/>
    <n v="1"/>
    <n v="0"/>
    <s v="MU-3Cor"/>
    <n v="1.35"/>
    <m/>
    <s v="Mixed-Use Corridor (ECR Low)"/>
    <s v="GP Density = 1.85 FAR; Zoning Density = 1.35 FAR"/>
    <n v="0"/>
    <n v="2232"/>
    <n v="0"/>
    <n v="12203.9584495"/>
    <n v="0"/>
    <n v="0"/>
    <n v="0.1828914781409671"/>
    <n v="7966.7527878205265"/>
    <n v="13"/>
    <n v="0.5"/>
    <n v="60"/>
    <n v="0.05"/>
    <n v="0.5"/>
    <n v="30000"/>
    <n v="444.15982910773329"/>
    <n v="12203.955215710834"/>
    <s v="Yes"/>
    <n v="45.74"/>
    <n v="0.84"/>
    <n v="38.421599999999998"/>
    <n v="444.15982910773329"/>
    <n v="12203.955215710834"/>
    <n v="0"/>
    <n v="10"/>
    <n v="10"/>
    <n v="0"/>
    <n v="10"/>
    <n v="0"/>
    <s v="KEEP"/>
    <s v="&lt;Null&gt;"/>
    <s v="KEEP"/>
    <m/>
    <m/>
  </r>
  <r>
    <n v="15806006"/>
    <x v="0"/>
    <s v="El Camino Real"/>
    <s v="P(38)"/>
    <x v="0"/>
    <s v="COMMERCIAL BUILDING"/>
    <s v="CRA"/>
    <n v="0.3023884"/>
    <n v="1958"/>
    <n v="1960"/>
    <n v="0.15873015900000001"/>
    <s v="Constraints"/>
    <n v="1"/>
    <n v="0"/>
    <s v="Not Used in Prior Housing Element"/>
    <s v="Not Used"/>
    <n v="0.28348183316026221"/>
    <s v="MORALES LORRAINE MILDRED TRUSTEE"/>
    <s v="1061 ENDERBY WAY"/>
    <s v="SUNNYVALE  CA"/>
    <s v="94087"/>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624"/>
    <m/>
    <s v="W"/>
    <s v="EL CAMINO REAL"/>
    <m/>
    <m/>
    <s v="MOUNTAIN VIEW"/>
    <s v="CA"/>
    <s v="94040-2508"/>
    <n v="1"/>
    <n v="0"/>
    <s v="MU-3Cor"/>
    <n v="1.35"/>
    <m/>
    <s v="Mixed-Use Corridor (ECR Low)"/>
    <s v="GP Density = 1.85 FAR; Zoning Density = 1.35 FAR"/>
    <n v="0"/>
    <n v="1960"/>
    <n v="0"/>
    <n v="12348.4484828"/>
    <n v="0"/>
    <n v="0"/>
    <n v="0.15872439381595668"/>
    <n v="6914.0345946230727"/>
    <n v="13"/>
    <n v="0.5"/>
    <n v="60"/>
    <n v="0.05"/>
    <n v="0.5"/>
    <n v="30000"/>
    <n v="461.58540337724287"/>
    <n v="12348.419258635804"/>
    <s v="Yes"/>
    <n v="45.74"/>
    <n v="0.84"/>
    <n v="38.421599999999998"/>
    <n v="461.58540337724287"/>
    <n v="12348.419258635804"/>
    <n v="0"/>
    <n v="10"/>
    <n v="10"/>
    <n v="0"/>
    <n v="10"/>
    <n v="0"/>
    <s v="KEEP"/>
    <m/>
    <s v="KEEP"/>
    <s v=" "/>
    <m/>
  </r>
  <r>
    <n v="19807003"/>
    <x v="4"/>
    <s v="El Camino Real"/>
    <s v="P(38)"/>
    <x v="0"/>
    <s v="COMMERCIAL BUILDING"/>
    <s v="CRA"/>
    <n v="0.19094117899999999"/>
    <n v="1968"/>
    <n v="1190"/>
    <n v="9.4587076000000006E-2"/>
    <s v="Constraints"/>
    <n v="1"/>
    <n v="0"/>
    <s v="Not Used in Prior Housing Element"/>
    <s v="Not Used"/>
    <n v="0.28884392620859078"/>
    <s v="JOSEPH BENSON AND RUTH L TRUSTEE"/>
    <s v="1890 JOSEPH DR"/>
    <s v="MORAGA  CA"/>
    <s v="94556"/>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825"/>
    <m/>
    <s v="E"/>
    <s v="EL CAMINO REAL"/>
    <m/>
    <m/>
    <s v="MOUNTAIN VIEW"/>
    <s v="CA"/>
    <s v="94040-2807"/>
    <n v="1"/>
    <n v="0"/>
    <s v="MU-3Cor"/>
    <n v="1.85"/>
    <m/>
    <s v="Mixed-Use Corridor"/>
    <m/>
    <n v="0"/>
    <n v="1190"/>
    <n v="0"/>
    <n v="12581.9624661"/>
    <n v="0"/>
    <n v="0"/>
    <n v="9.4579840244020483E-2"/>
    <n v="4119.8978410295322"/>
    <n v="13"/>
    <n v="0.5"/>
    <n v="60"/>
    <n v="0.05"/>
    <n v="0.5"/>
    <n v="30000"/>
    <n v="458.90979210068565"/>
    <n v="12581.991097530838"/>
    <s v="Yes"/>
    <n v="71.97"/>
    <n v="0.84"/>
    <n v="60.454799999999999"/>
    <n v="458.90979210068565"/>
    <n v="12581.991097530838"/>
    <n v="0"/>
    <n v="17"/>
    <n v="17"/>
    <n v="0"/>
    <n v="17"/>
    <n v="0"/>
    <s v="KEEP"/>
    <m/>
    <s v="KEEP"/>
    <s v=" "/>
    <m/>
  </r>
  <r>
    <n v="17007067"/>
    <x v="2"/>
    <s v="El Camino Real"/>
    <s v="P(38)"/>
    <x v="0"/>
    <s v="SERVICE STATION"/>
    <s v="CRA"/>
    <n v="0.29090293699999997"/>
    <n v="1955"/>
    <n v="1008"/>
    <n v="7.3635766000000005E-2"/>
    <s v="Constraints"/>
    <n v="1"/>
    <n v="0"/>
    <s v="Not Used in Prior Housing Element"/>
    <s v="Not Used"/>
    <n v="0.31430618427430357"/>
    <s v="KHAZIRI HASSAN E"/>
    <s v="1010 EL MONTE AVE"/>
    <s v="MOUNTAIN VIEW  CA"/>
    <s v="94040"/>
    <s v="2321"/>
    <s v="OTHER URBAN"/>
    <m/>
    <s v="SERVICE STATIONS"/>
    <s v="1010"/>
    <m/>
    <m/>
    <s v="EL MONTE"/>
    <s v="AV"/>
    <m/>
    <s v="MOUNTAIN VIEW"/>
    <s v="CA"/>
    <s v="94040-2321"/>
    <n v="1"/>
    <n v="0"/>
    <s v="MU-3Cor"/>
    <n v="1.35"/>
    <m/>
    <s v="Mixed-Use Corridor (ECR Low)"/>
    <s v="GP Density = 1.85 FAR; Zoning Density = 1.35 FAR"/>
    <n v="0"/>
    <n v="1008"/>
    <n v="0"/>
    <n v="13691.1291196"/>
    <n v="0"/>
    <n v="0"/>
    <n v="7.3624314780361202E-2"/>
    <n v="3207.0751518325342"/>
    <n v="13"/>
    <n v="0.5"/>
    <n v="60"/>
    <n v="0.05"/>
    <n v="0.5"/>
    <n v="30000"/>
    <n v="461.51223332850088"/>
    <n v="13691.122622333878"/>
    <s v="Yes"/>
    <n v="45.74"/>
    <n v="0.84"/>
    <n v="38.421599999999998"/>
    <n v="461.51223332850088"/>
    <n v="13691.122622333878"/>
    <n v="0"/>
    <n v="12"/>
    <n v="12"/>
    <n v="0"/>
    <n v="12"/>
    <n v="0"/>
    <s v="KEEP"/>
    <s v="KEEP"/>
    <s v="KEEP"/>
    <s v="KEEP"/>
    <m/>
  </r>
  <r>
    <n v="18902024"/>
    <x v="2"/>
    <s v="El Camino Real"/>
    <s v="P(38)"/>
    <x v="0"/>
    <s v="COMMERCIAL BUILDING"/>
    <s v="CRA"/>
    <n v="2.1273237E-2"/>
    <n v="1963"/>
    <n v="1107"/>
    <n v="8.0626366000000005E-2"/>
    <s v="Constraints"/>
    <n v="1"/>
    <n v="0"/>
    <s v="Not Used in Prior Housing Element"/>
    <s v="Not Used"/>
    <n v="0.31520104935095294"/>
    <s v="D-ACTION LLC"/>
    <s v="PO BOX 460"/>
    <s v="MOUNTAIN VIEW  CA"/>
    <s v="94042"/>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810"/>
    <m/>
    <m/>
    <s v="MIRAMONTE"/>
    <s v="AV"/>
    <m/>
    <s v="MOUNTAIN VIEW"/>
    <s v="CA"/>
    <s v="94040-2514"/>
    <n v="1"/>
    <n v="0"/>
    <s v="MU-3Cor"/>
    <n v="1.85"/>
    <m/>
    <s v="Mixed-Use Corridor"/>
    <m/>
    <n v="0"/>
    <n v="1107"/>
    <n v="0"/>
    <n v="13730.096691299999"/>
    <n v="0"/>
    <n v="0"/>
    <n v="8.0625797828608486E-2"/>
    <n v="3512.0597534141857"/>
    <n v="13"/>
    <n v="0.5"/>
    <n v="60"/>
    <n v="0.05"/>
    <n v="0.5"/>
    <n v="30000"/>
    <n v="464.88114533193163"/>
    <n v="13730.102789151588"/>
    <s v="Yes"/>
    <n v="71.97"/>
    <n v="0.84"/>
    <n v="60.454799999999999"/>
    <n v="464.88114533193163"/>
    <n v="13730.102789151588"/>
    <n v="0"/>
    <n v="19"/>
    <n v="19"/>
    <n v="0"/>
    <n v="19"/>
    <n v="0"/>
    <s v="KEEP"/>
    <s v="&lt;Null&gt;"/>
    <s v="KEEP"/>
    <m/>
    <m/>
  </r>
  <r>
    <n v="14816013"/>
    <x v="3"/>
    <m/>
    <s v="P(40)"/>
    <x v="2"/>
    <s v="VACANT LAND (NEC)"/>
    <s v="CRA"/>
    <n v="0"/>
    <n v="1900"/>
    <m/>
    <n v="0"/>
    <s v="Constraints"/>
    <n v="1"/>
    <n v="0"/>
    <s v="Not Used in Prior Housing Element"/>
    <s v="Not Used"/>
    <n v="0.32053856172363016"/>
    <s v="CVS CAREMARK CORPORATION"/>
    <s v="1 CVS DR"/>
    <s v="WOONSOCKET  RI"/>
    <s v="02895"/>
    <m/>
    <s v="OTHER URBAN"/>
    <m/>
    <s v="VACANT URBAN"/>
    <m/>
    <m/>
    <m/>
    <s v="FAYETTE"/>
    <s v="DR"/>
    <m/>
    <s v="MOUNTAIN VIEW"/>
    <s v="CA"/>
    <s v="94040"/>
    <n v="1"/>
    <n v="0"/>
    <s v="MU-3Cor"/>
    <n v="1.85"/>
    <m/>
    <s v="Mixed-Use Corridor"/>
    <m/>
    <n v="0"/>
    <n v="0"/>
    <n v="0"/>
    <n v="13962.6456301"/>
    <n v="0"/>
    <n v="0"/>
    <n v="0"/>
    <n v="0"/>
    <n v="13"/>
    <n v="0.5"/>
    <n v="60"/>
    <n v="0.05"/>
    <n v="0.5"/>
    <n v="30000"/>
    <n v="535.61632518252804"/>
    <n v="13962.603898098183"/>
    <s v="Yes"/>
    <n v="71.97"/>
    <n v="0.84"/>
    <n v="60.454799999999999"/>
    <n v="535.61632518252804"/>
    <n v="13962.603898098183"/>
    <n v="0"/>
    <n v="19"/>
    <n v="19"/>
    <n v="0"/>
    <n v="19"/>
    <n v="0"/>
    <s v="KEEP"/>
    <m/>
    <s v="KEEP"/>
    <m/>
    <m/>
  </r>
  <r>
    <n v="17006058"/>
    <x v="2"/>
    <s v="El Camino Real"/>
    <s v="P(38)"/>
    <x v="0"/>
    <s v="SUPERMARKET"/>
    <s v="CRA"/>
    <n v="7.4907327999999995E-2"/>
    <n v="1984"/>
    <m/>
    <n v="0"/>
    <s v="Constraints"/>
    <n v="1"/>
    <n v="0"/>
    <s v="Not Used in Prior Housing Element"/>
    <s v="Not Used"/>
    <n v="0.32404960273286348"/>
    <s v="LAMPERT ANDREY TRUSTEE &amp; ET AL"/>
    <s v="PO BOX 7824"/>
    <s v="MENLO PARK  CA"/>
    <s v="94026"/>
    <m/>
    <s v="SHOPPING CENTERS"/>
    <m/>
    <s v="NEIGHBORHOOD (Centers Containing a Supermarket)"/>
    <s v="1949"/>
    <m/>
    <s v="W"/>
    <s v="EL CAMINO REAL"/>
    <m/>
    <m/>
    <s v="MOUNTAIN VIEW"/>
    <s v="CA"/>
    <s v="94040-2216"/>
    <n v="1"/>
    <n v="0"/>
    <s v="MU-3Cor"/>
    <n v="1.85"/>
    <m/>
    <s v="Mixed-Use Corridor (ECR Village Center)"/>
    <m/>
    <n v="0"/>
    <n v="0"/>
    <n v="0"/>
    <n v="14115.5517762"/>
    <n v="0"/>
    <n v="0"/>
    <n v="0"/>
    <n v="0"/>
    <n v="13"/>
    <n v="0.5"/>
    <n v="60"/>
    <n v="0.05"/>
    <n v="0.5"/>
    <n v="30000"/>
    <n v="455.57649692730797"/>
    <n v="14115.544232697213"/>
    <s v="Yes"/>
    <n v="53.98"/>
    <n v="0.84"/>
    <n v="45.343199999999996"/>
    <n v="455.57649692730797"/>
    <n v="14115.544232697213"/>
    <n v="0"/>
    <n v="14"/>
    <n v="14"/>
    <n v="0"/>
    <n v="14"/>
    <n v="0"/>
    <s v="KEEP"/>
    <s v="look at whole shopping center"/>
    <s v="KEEP"/>
    <s v="look at whole shopping center"/>
    <m/>
  </r>
  <r>
    <n v="19313010"/>
    <x v="2"/>
    <s v="El Camino Real"/>
    <s v="P(38)"/>
    <x v="0"/>
    <s v="VACANT LAND (NEC)"/>
    <s v="CRA"/>
    <n v="0"/>
    <m/>
    <m/>
    <n v="0"/>
    <s v="Screened for environmental constraints"/>
    <n v="1"/>
    <n v="0"/>
    <s v="Used in Prior Housing Element - Non-Vacant - treat like new"/>
    <s v="Both"/>
    <n v="0.35274372043868263"/>
    <s v="EL CAMINO HOSP DIST"/>
    <s v="133 W EL CAMINO REAL"/>
    <s v="MOUNTAIN VIEW  CA"/>
    <s v="94040"/>
    <s v="2603"/>
    <s v="OTHER URBAN"/>
    <m/>
    <s v="ACTUALLY VACANT"/>
    <m/>
    <m/>
    <s v="W"/>
    <s v="EL CAMINO REAL"/>
    <m/>
    <m/>
    <s v="MOUNTAIN VIEW"/>
    <s v="CA"/>
    <s v="94040-2602"/>
    <n v="1"/>
    <n v="0"/>
    <s v="MU-3Cor"/>
    <n v="1.85"/>
    <m/>
    <s v="Mixed-Use Corridor"/>
    <m/>
    <n v="0"/>
    <n v="0"/>
    <n v="0"/>
    <n v="15365.4273505"/>
    <n v="0"/>
    <n v="0"/>
    <n v="0"/>
    <n v="0"/>
    <n v="13"/>
    <n v="0.5"/>
    <n v="60"/>
    <n v="0.05"/>
    <n v="0.5"/>
    <n v="30000"/>
    <n v="619.61505149519508"/>
    <n v="15365.455000304624"/>
    <s v="Yes"/>
    <n v="71.97"/>
    <n v="0.84"/>
    <n v="60.454799999999999"/>
    <n v="619.61505149519508"/>
    <n v="15365.455000304624"/>
    <n v="0"/>
    <n v="21"/>
    <n v="21"/>
    <n v="0"/>
    <n v="21"/>
    <n v="0"/>
    <s v="KEEP"/>
    <s v="&lt;Null&gt;"/>
    <s v="KEEP"/>
    <m/>
    <m/>
  </r>
  <r>
    <n v="15801001"/>
    <x v="0"/>
    <s v="El Camino Real"/>
    <s v="P(38)"/>
    <x v="0"/>
    <s v="COMMERCIAL BUILDING"/>
    <s v="CRA"/>
    <n v="0.67360923500000003"/>
    <n v="1965"/>
    <n v="4975"/>
    <n v="0.31527249699999998"/>
    <s v="Constraints"/>
    <n v="1"/>
    <n v="0"/>
    <s v="Not Used in Prior Housing Element"/>
    <s v="Not Used"/>
    <n v="0.3622868681490734"/>
    <s v="CORNERSTONE PROPERTIES II S LLC ET AL"/>
    <s v="1435 N MCDOWELL BLVD STE 110"/>
    <s v="PETALUMA  CA"/>
    <s v="94954"/>
    <s v="6548"/>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30"/>
    <m/>
    <s v="W"/>
    <s v="EL CAMINO REAL"/>
    <m/>
    <m/>
    <s v="MOUNTAIN VIEW"/>
    <s v="CA"/>
    <s v="94040"/>
    <n v="3"/>
    <n v="0"/>
    <s v="MU-3Cor"/>
    <n v="1.85"/>
    <m/>
    <s v="Mixed-Use Corridor (ECR Village Center)"/>
    <m/>
    <n v="0"/>
    <n v="4975"/>
    <n v="0"/>
    <n v="15781.1471738"/>
    <n v="0"/>
    <n v="0"/>
    <n v="0.31524957883033616"/>
    <n v="13732.271653849442"/>
    <n v="13"/>
    <n v="0.5"/>
    <n v="60"/>
    <n v="0.05"/>
    <n v="0.5"/>
    <n v="30000"/>
    <n v="505.15194998587731"/>
    <n v="15781.152851772853"/>
    <s v="Yes"/>
    <n v="53.98"/>
    <n v="0.84"/>
    <n v="45.343199999999996"/>
    <n v="505.15194998587731"/>
    <n v="15781.152851772853"/>
    <n v="0"/>
    <n v="16"/>
    <n v="16"/>
    <n v="0"/>
    <n v="16"/>
    <n v="0"/>
    <s v="KEEP"/>
    <m/>
    <s v="KEEP"/>
    <s v=" "/>
    <m/>
  </r>
  <r>
    <n v="19313030"/>
    <x v="2"/>
    <s v="El Camino Real"/>
    <s v="P(38)"/>
    <x v="0"/>
    <s v="VACANT LAND (NEC)"/>
    <s v="CRA"/>
    <n v="0"/>
    <m/>
    <m/>
    <n v="0"/>
    <s v="Screened for environmental constraints"/>
    <n v="1"/>
    <n v="0"/>
    <s v="Used in Prior Housing Element - Non-Vacant - treat like new"/>
    <s v="RHNA5"/>
    <n v="0.37587892260528039"/>
    <s v="EL CAMINO HOSP DIST"/>
    <s v="133 W EL CAMINO REAL"/>
    <s v="MOUNTAIN VIEW  CA"/>
    <s v="94040"/>
    <s v="2603"/>
    <s v="OTHER URBAN"/>
    <m/>
    <s v="ACTUALLY VACANT"/>
    <s v="133"/>
    <m/>
    <s v="W"/>
    <s v="EL CAMINO REAL"/>
    <m/>
    <m/>
    <s v="MOUNTAIN VIEW"/>
    <s v="CA"/>
    <s v="94040-2603"/>
    <n v="1"/>
    <n v="0"/>
    <s v="MU-3Cor"/>
    <n v="1.85"/>
    <m/>
    <s v="Mixed-Use Corridor"/>
    <m/>
    <n v="0"/>
    <n v="0"/>
    <n v="0"/>
    <n v="16373.232369400001"/>
    <n v="0"/>
    <n v="0"/>
    <n v="0"/>
    <n v="0"/>
    <n v="13"/>
    <n v="0.5"/>
    <n v="60"/>
    <n v="0.05"/>
    <n v="0.5"/>
    <n v="30000"/>
    <n v="567.1599304904687"/>
    <n v="16373.220375608029"/>
    <s v="Yes"/>
    <n v="71.97"/>
    <n v="0.84"/>
    <n v="60.454799999999999"/>
    <n v="567.1599304904687"/>
    <n v="16373.220375608029"/>
    <n v="0"/>
    <n v="22"/>
    <n v="22"/>
    <n v="0"/>
    <n v="22"/>
    <n v="0"/>
    <s v="KEEP"/>
    <s v="&lt;Null&gt;"/>
    <s v="KEEP"/>
    <m/>
    <m/>
  </r>
  <r>
    <n v="19304006"/>
    <x v="2"/>
    <s v="El Camino Real"/>
    <s v="P(38)"/>
    <x v="0"/>
    <s v="COMMERCIAL BUILDING"/>
    <s v="CRA"/>
    <n v="0.858823"/>
    <n v="1959"/>
    <n v="1296"/>
    <n v="7.6663999999999996E-2"/>
    <s v="Constraints"/>
    <n v="1"/>
    <n v="0"/>
    <s v="Not Used in Prior Housing Element"/>
    <s v="Not Used"/>
    <n v="0.38836999999999999"/>
    <s v="RUSSELL MARK E"/>
    <s v="PO BOX 620268"/>
    <s v="WOODSIDE  CA"/>
    <n v="94062"/>
    <n v="268"/>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n v="215"/>
    <m/>
    <s v="W"/>
    <s v="EL CAMINO REAL"/>
    <m/>
    <m/>
    <s v="MOUNTAIN VIEW"/>
    <s v="CA"/>
    <s v="94040-2605"/>
    <n v="1"/>
    <n v="0"/>
    <s v="MU-3Cor"/>
    <n v="1.35"/>
    <m/>
    <s v="Mixed-Use Corridor (ECR Low)"/>
    <s v="GP Density = 1.85 FAR; Zoning Density = 1.35 FAR"/>
    <n v="0"/>
    <n v="1296"/>
    <n v="0"/>
    <n v="16917.299397999999"/>
    <n v="0"/>
    <n v="0"/>
    <n v="7.6607999999999996E-2"/>
    <n v="3337.0432639999999"/>
    <n v="13"/>
    <n v="0.5"/>
    <n v="60"/>
    <n v="0.05"/>
    <n v="0.5"/>
    <n v="30000"/>
    <m/>
    <m/>
    <s v="Yes"/>
    <n v="45.74"/>
    <n v="0.84"/>
    <n v="38.421599999999998"/>
    <n v="540.4581290576906"/>
    <n v="17340.4788647155"/>
    <n v="0"/>
    <n v="14"/>
    <n v="14"/>
    <n v="0"/>
    <n v="14"/>
    <n v="0"/>
    <m/>
    <m/>
    <s v="KEEP"/>
    <m/>
    <m/>
  </r>
  <r>
    <n v="19314001"/>
    <x v="2"/>
    <s v="El Camino Real"/>
    <s v="P(38)"/>
    <x v="0"/>
    <s v="COMMERCIAL BUILDING"/>
    <s v="CRA"/>
    <n v="0.104631576"/>
    <n v="1965"/>
    <n v="1620"/>
    <n v="9.5383890999999998E-2"/>
    <s v="Constraints"/>
    <n v="1"/>
    <n v="0"/>
    <s v="Not Used in Prior Housing Element"/>
    <s v="Not Used"/>
    <n v="0.39000081450673707"/>
    <s v="975 BAY STREET LLC"/>
    <s v="854 BRIARWOOD WAY"/>
    <s v="CAMPBELL  CA"/>
    <s v="95008"/>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975"/>
    <m/>
    <m/>
    <s v="BAY"/>
    <s v="ST"/>
    <m/>
    <s v="MOUNTAIN VIEW"/>
    <s v="CA"/>
    <s v="94040-2626"/>
    <n v="1"/>
    <n v="0"/>
    <s v="MU-3Cor"/>
    <n v="1.85"/>
    <m/>
    <s v="Mixed-Use Corridor (ECR Village Center)"/>
    <m/>
    <n v="0"/>
    <n v="1620"/>
    <n v="0"/>
    <n v="16988.3555423"/>
    <n v="0"/>
    <n v="0"/>
    <n v="9.5359435818628588E-2"/>
    <n v="4153.8570242594615"/>
    <n v="13"/>
    <n v="0.5"/>
    <n v="60"/>
    <n v="0.05"/>
    <n v="0.5"/>
    <n v="30000"/>
    <n v="520.28284237559706"/>
    <n v="16988.367526239497"/>
    <s v="Yes"/>
    <n v="53.98"/>
    <n v="0.84"/>
    <n v="45.343199999999996"/>
    <n v="520.28284237559706"/>
    <n v="16988.367526239497"/>
    <n v="0"/>
    <n v="17"/>
    <n v="17"/>
    <n v="0"/>
    <n v="17"/>
    <n v="0"/>
    <s v="KEEP"/>
    <s v="&lt;Null&gt;"/>
    <s v="KEEP"/>
    <m/>
    <m/>
  </r>
  <r>
    <n v="14815021"/>
    <x v="3"/>
    <m/>
    <s v="P(40)"/>
    <x v="2"/>
    <s v="COMMERCIAL BUILDING"/>
    <s v="CRA"/>
    <n v="0.59037151300000001"/>
    <n v="1964"/>
    <n v="1848"/>
    <n v="0.106783774"/>
    <s v="Screened for environmental constraints"/>
    <n v="1"/>
    <n v="0"/>
    <s v="Used in Prior Housing Element - Non-Vacant - treat like new"/>
    <s v="RHNA5"/>
    <n v="0.3973008511656913"/>
    <s v="LEE PEK HA TRUSTEE &amp; ET AL"/>
    <s v="1781 LAURENTIAN WAY"/>
    <s v="SUNNYVALE  CA"/>
    <s v="94087"/>
    <s v="5235"/>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633"/>
    <m/>
    <m/>
    <s v="CALIFORNIA"/>
    <s v="ST"/>
    <m/>
    <s v="MOUNTAIN VIEW"/>
    <s v="CA"/>
    <s v="94040-1205"/>
    <n v="1"/>
    <n v="0"/>
    <s v="MU-3Cor"/>
    <n v="1.85"/>
    <m/>
    <s v="Mixed-Use Corridor"/>
    <m/>
    <n v="0"/>
    <n v="1708"/>
    <n v="0"/>
    <n v="17306.397390099999"/>
    <n v="0"/>
    <n v="0"/>
    <n v="9.869182831644957E-2"/>
    <n v="4299.0160414645434"/>
    <n v="13"/>
    <n v="0.5"/>
    <n v="60"/>
    <n v="0.05"/>
    <n v="0.5"/>
    <n v="30000"/>
    <n v="529.05091492089991"/>
    <n v="17306.355851146429"/>
    <s v="Yes"/>
    <n v="71.97"/>
    <n v="0.84"/>
    <n v="60.454799999999999"/>
    <n v="529.05091492089991"/>
    <n v="17306.355851146429"/>
    <n v="0"/>
    <n v="24"/>
    <n v="24"/>
    <n v="0"/>
    <n v="24"/>
    <n v="0"/>
    <s v="KEEP"/>
    <s v="&lt;Null&gt;"/>
    <s v="KEEP"/>
    <m/>
    <m/>
  </r>
  <r>
    <n v="19807008"/>
    <x v="4"/>
    <s v="El Camino Real"/>
    <s v="P(38)"/>
    <x v="0"/>
    <s v="COMMERCIAL BUILDING"/>
    <s v="CRA"/>
    <n v="2.1451846E-2"/>
    <n v="1963"/>
    <n v="1021"/>
    <n v="5.8973025999999998E-2"/>
    <s v="Constraints"/>
    <n v="1"/>
    <n v="0"/>
    <s v="Not Used in Prior Housing Element"/>
    <s v="Not Used"/>
    <n v="0.3975643219261934"/>
    <s v="LEE ROBERT AND ALICE"/>
    <s v="891 E EL CAMINO REAL"/>
    <s v="MOUNTAIN VIEW  CA"/>
    <s v="94040"/>
    <s v="2807"/>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891"/>
    <m/>
    <s v="E"/>
    <s v="EL CAMINO REAL"/>
    <m/>
    <m/>
    <s v="MOUNTAIN VIEW"/>
    <s v="CA"/>
    <s v="94040-2807"/>
    <n v="1"/>
    <n v="0"/>
    <s v="MU-3Cor"/>
    <n v="1.85"/>
    <m/>
    <s v="Mixed-Use Corridor"/>
    <m/>
    <n v="0"/>
    <n v="1021"/>
    <n v="0"/>
    <n v="17317.815947200001"/>
    <n v="0"/>
    <n v="0"/>
    <n v="5.8956626119189039E-2"/>
    <n v="2568.1506337518745"/>
    <n v="13"/>
    <n v="0.5"/>
    <n v="60"/>
    <n v="0.05"/>
    <n v="0.5"/>
    <n v="30000"/>
    <n v="517.67170056936607"/>
    <n v="17317.832591566799"/>
    <s v="Yes"/>
    <n v="71.97"/>
    <n v="0.84"/>
    <n v="60.454799999999999"/>
    <n v="517.67170056936607"/>
    <n v="17317.832591566799"/>
    <n v="0"/>
    <n v="24"/>
    <n v="24"/>
    <n v="0"/>
    <n v="24"/>
    <n v="0"/>
    <s v="KEEP"/>
    <m/>
    <s v="KEEP"/>
    <s v=" "/>
    <m/>
  </r>
  <r>
    <n v="19303044"/>
    <x v="2"/>
    <s v="El Camino Real"/>
    <s v="P(38)"/>
    <x v="0"/>
    <s v="COMMERCIAL BUILDING"/>
    <s v="CRA"/>
    <n v="0.58339545999999998"/>
    <n v="1981"/>
    <n v="4500"/>
    <n v="0.25959042399999999"/>
    <s v="Constraints"/>
    <n v="1"/>
    <n v="0"/>
    <s v="Not Used in Prior Housing Element"/>
    <s v="Not Used"/>
    <n v="0.39808421090080465"/>
    <s v="DEL SECCO 1993 FAMILY PARTNERSHIP ET AL"/>
    <s v="1220 CALIFORNIA AVE UNIT 1"/>
    <s v="SANTA MONICA  CA"/>
    <s v="90403"/>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595"/>
    <m/>
    <s v="W"/>
    <s v="EL CAMINO REAL"/>
    <m/>
    <m/>
    <s v="MOUNTAIN VIEW"/>
    <s v="CA"/>
    <s v="94040-2641"/>
    <n v="2"/>
    <n v="0"/>
    <s v="MU-3Cor"/>
    <n v="1.35"/>
    <m/>
    <s v="Mixed-Use Corridor (ECR Low)"/>
    <s v="GP Density = 1.85 FAR; Zoning Density = 1.35 FAR"/>
    <n v="0"/>
    <n v="4500"/>
    <n v="0"/>
    <n v="17340.475127000002"/>
    <n v="0"/>
    <n v="0"/>
    <n v="0.25950846023782076"/>
    <n v="11304.188527959472"/>
    <n v="13"/>
    <n v="0.5"/>
    <n v="60"/>
    <n v="0.05"/>
    <n v="0.5"/>
    <n v="30000"/>
    <n v="540.4581290576906"/>
    <n v="17340.4788647155"/>
    <s v="Yes"/>
    <n v="45.74"/>
    <n v="0.84"/>
    <n v="38.421599999999998"/>
    <n v="540.4581290576906"/>
    <n v="17340.4788647155"/>
    <n v="0"/>
    <n v="15"/>
    <n v="15"/>
    <n v="0"/>
    <n v="15"/>
    <n v="0"/>
    <s v="KEEP"/>
    <s v="&lt;Null&gt;"/>
    <s v="KEEP"/>
    <m/>
    <m/>
  </r>
  <r>
    <n v="14836001"/>
    <x v="3"/>
    <s v="El Camino Real"/>
    <s v="P(38)"/>
    <x v="0"/>
    <s v="COMMERCIAL BUILDING"/>
    <s v="CRA"/>
    <n v="0.480892349"/>
    <n v="1969"/>
    <n v="6799"/>
    <n v="0.39185061399999999"/>
    <s v="Constraints"/>
    <n v="1"/>
    <n v="0"/>
    <s v="Not Used in Prior Housing Element"/>
    <s v="Not Used"/>
    <n v="0.40018399999999998"/>
    <s v="O'RIORDAN COLLETTE TRUSTEE &amp; ET AL"/>
    <s v="336 NITA AVE"/>
    <s v="MOUNTAIN VIEW  CA"/>
    <s v=" "/>
    <s v=" "/>
    <s v="OTHER SHOPPING AREAS"/>
    <n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n v="2320"/>
    <m/>
    <s v="W"/>
    <s v="EL CAMINO REAL"/>
    <s v=" "/>
    <m/>
    <s v="MOUNTAIN VIEW"/>
    <s v="CA"/>
    <s v="94040-1420"/>
    <n v="1"/>
    <n v="0"/>
    <s v="MU-3Cor"/>
    <n v="1.85"/>
    <n v="0"/>
    <s v="Mixed-Use Corridor"/>
    <m/>
    <m/>
    <m/>
    <m/>
    <m/>
    <n v="0"/>
    <n v="0"/>
    <n v="0"/>
    <n v="0"/>
    <n v="0"/>
    <n v="0"/>
    <n v="0"/>
    <n v="0"/>
    <n v="0"/>
    <n v="0"/>
    <s v=" "/>
    <m/>
    <s v=" "/>
    <n v="71.97"/>
    <n v="0.84"/>
    <n v="60.454799999999999"/>
    <m/>
    <m/>
    <n v="0"/>
    <n v="24"/>
    <n v="24"/>
    <n v="0"/>
    <n v="24"/>
    <n v="0"/>
    <m/>
    <m/>
    <s v="ADDED"/>
    <m/>
    <m/>
  </r>
  <r>
    <n v="15807025"/>
    <x v="0"/>
    <s v="El Camino Real"/>
    <s v="P(38)"/>
    <x v="0"/>
    <s v="OFFICE BUILDING"/>
    <s v="CRA"/>
    <n v="1.013300052"/>
    <n v="1945"/>
    <n v="5230"/>
    <n v="0.28601115599999999"/>
    <s v="Constraints"/>
    <n v="1"/>
    <n v="0"/>
    <s v="Not Used in Prior Housing Element"/>
    <s v="Not Used"/>
    <n v="0.4205533995003255"/>
    <s v="GAZZERA STEPHEN III TRUSTEE &amp; ET AL"/>
    <s v="199 VIA MAGNOLIA"/>
    <s v="PASO ROBLES  CA"/>
    <s v="93446"/>
    <m/>
    <s v="OTHER SHOPPING AREAS"/>
    <s v="59"/>
    <s v="OFFICES, HIGH-RISE OFC BLDGS, BANKS AND CLINICS (Category also includes parking for existing office buildings)"/>
    <s v="1128"/>
    <m/>
    <s v="W"/>
    <s v="EL CAMINO REAL"/>
    <m/>
    <m/>
    <s v="MOUNTAIN VIEW"/>
    <s v="CA"/>
    <s v="94040-2518"/>
    <n v="1"/>
    <n v="0"/>
    <s v="MU-3Cor"/>
    <n v="1.85"/>
    <m/>
    <s v="Mixed-Use Corridor"/>
    <m/>
    <m/>
    <m/>
    <m/>
    <m/>
    <n v="0"/>
    <n v="0"/>
    <n v="0.28549163581734255"/>
    <n v="12436.015656203441"/>
    <n v="13"/>
    <n v="0.5"/>
    <n v="60"/>
    <n v="0.05"/>
    <n v="0.5"/>
    <n v="30000"/>
    <m/>
    <m/>
    <s v="Yes"/>
    <n v="71.97"/>
    <n v="0.84"/>
    <n v="60.454799999999999"/>
    <m/>
    <m/>
    <n v="0"/>
    <n v="25"/>
    <n v="25"/>
    <n v="0"/>
    <n v="25"/>
    <n v="0"/>
    <s v="KEEP"/>
    <s v="ADDED"/>
    <s v="KEEP"/>
    <s v=" "/>
    <m/>
  </r>
  <r>
    <n v="15805113"/>
    <x v="0"/>
    <s v="El Camino Real"/>
    <s v="P(38)"/>
    <x v="0"/>
    <s v="COMMERCIAL BUILDING"/>
    <s v="CRA"/>
    <n v="1.2022174910000001"/>
    <n v="1980"/>
    <n v="2708"/>
    <n v="0.146086206"/>
    <s v="Constraints"/>
    <n v="1"/>
    <n v="0"/>
    <s v="Not Used in Prior Housing Element"/>
    <s v="Not Used"/>
    <n v="0.42580598662920094"/>
    <s v="KOSHIYAMA FAMILY LLC ET AL"/>
    <s v="2301 MARKHAM AVE"/>
    <s v="SAN JOSE  CA"/>
    <s v="19512"/>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86"/>
    <m/>
    <s v="W"/>
    <s v="EL CAMINO REAL"/>
    <m/>
    <m/>
    <s v="MOUNTAIN VIEW"/>
    <s v="CA"/>
    <s v="94040-2606"/>
    <n v="1"/>
    <n v="0"/>
    <s v="MU-3Cor"/>
    <n v="1.35"/>
    <m/>
    <s v="Mixed-Use Corridor (ECR Low)"/>
    <s v="GP Density = 1.85 FAR; Zoning Density = 1.35 FAR"/>
    <m/>
    <m/>
    <m/>
    <m/>
    <n v="0"/>
    <n v="0"/>
    <n v="0.14599928591575653"/>
    <n v="6359.7288944903548"/>
    <n v="13"/>
    <n v="0.5"/>
    <n v="60"/>
    <n v="0.05"/>
    <n v="0.5"/>
    <n v="30000"/>
    <m/>
    <m/>
    <s v="Yes"/>
    <n v="45.74"/>
    <n v="0.84"/>
    <n v="38.421599999999998"/>
    <m/>
    <m/>
    <n v="0"/>
    <n v="16"/>
    <n v="16"/>
    <n v="0"/>
    <n v="16"/>
    <n v="0"/>
    <s v="KEEP"/>
    <s v="ADDED"/>
    <s v="KEEP"/>
    <s v=" "/>
    <m/>
  </r>
  <r>
    <n v="15805112"/>
    <x v="0"/>
    <s v="El Camino Real"/>
    <s v="P(38)"/>
    <x v="0"/>
    <s v="COMMERCIAL BUILDING"/>
    <s v="CRA"/>
    <n v="0.15564629499999999"/>
    <n v="1969"/>
    <n v="2664"/>
    <n v="0.13729835600000001"/>
    <s v="Constraints"/>
    <n v="1"/>
    <n v="0"/>
    <s v="Not Used in Prior Housing Element"/>
    <s v="Not Used"/>
    <n v="0.44548818662032152"/>
    <s v="KINGS FAMILY LTD PARTNERSHIP"/>
    <s v="35 HERON DR"/>
    <s v="MILL VALLEY  CA"/>
    <s v="94941"/>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0"/>
    <m/>
    <s v="W"/>
    <s v="EL CAMINO REAL"/>
    <m/>
    <m/>
    <s v="MOUNTAIN VIEW"/>
    <s v="CA"/>
    <s v="94040-2606"/>
    <n v="2"/>
    <n v="0"/>
    <s v="MU-3Cor"/>
    <n v="1.35"/>
    <m/>
    <s v="Mixed-Use Corridor (ECR Low)"/>
    <s v="GP Density = 1.85 FAR; Zoning Density = 1.35 FAR"/>
    <n v="0"/>
    <n v="2550"/>
    <n v="0"/>
    <n v="19405.399550999999"/>
    <n v="0"/>
    <n v="0"/>
    <n v="0.13140672488078678"/>
    <n v="5724.076935807072"/>
    <n v="13"/>
    <n v="0.5"/>
    <n v="60"/>
    <n v="0.05"/>
    <n v="0.5"/>
    <n v="30000"/>
    <n v="552.12437390804132"/>
    <n v="19405.387787397187"/>
    <s v="Yes"/>
    <n v="45.74"/>
    <n v="0.84"/>
    <n v="38.421599999999998"/>
    <n v="552.12437390804132"/>
    <n v="19405.387787397187"/>
    <n v="0"/>
    <n v="17"/>
    <n v="17"/>
    <n v="0"/>
    <n v="17"/>
    <n v="0"/>
    <s v="KEEP"/>
    <m/>
    <s v="KEEP"/>
    <s v=" "/>
    <m/>
  </r>
  <r>
    <n v="15437008"/>
    <x v="3"/>
    <s v="El Camino Real"/>
    <s v="P(38)"/>
    <x v="0"/>
    <s v="COMMERCIAL BUILDING"/>
    <s v="CRA"/>
    <n v="6.4813958000000005E-2"/>
    <n v="1966"/>
    <n v="1950"/>
    <n v="0.100308642"/>
    <s v="Constraints"/>
    <n v="1"/>
    <n v="0"/>
    <s v="Not Used in Prior Housing Element"/>
    <s v="Not Used"/>
    <n v="0.4463700682986208"/>
    <s v="SPIEKERMAN LOREN TRUSTEE"/>
    <s v="162 ALBACORE LN"/>
    <s v="FOSTER CITY  CA"/>
    <s v="94404"/>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98"/>
    <m/>
    <s v="W"/>
    <s v="EL CAMINO REAL"/>
    <m/>
    <m/>
    <s v="MOUNTAIN VIEW"/>
    <s v="CA"/>
    <s v="94040-2104"/>
    <n v="1"/>
    <n v="0"/>
    <s v="MU-3Cor"/>
    <n v="1.85"/>
    <m/>
    <s v="Mixed-Use Corridor"/>
    <m/>
    <n v="0"/>
    <n v="1950"/>
    <n v="0"/>
    <n v="19443.8012595"/>
    <n v="0"/>
    <n v="0"/>
    <n v="0.10028903165461302"/>
    <n v="4368.5902188749433"/>
    <n v="13"/>
    <n v="0.5"/>
    <n v="60"/>
    <n v="0.05"/>
    <n v="0.5"/>
    <n v="30000"/>
    <n v="572.3815469730323"/>
    <n v="19443.802399644992"/>
    <s v="Yes"/>
    <n v="71.97"/>
    <n v="0.84"/>
    <n v="60.454799999999999"/>
    <n v="572.3815469730323"/>
    <n v="19443.802399644992"/>
    <n v="0"/>
    <n v="26"/>
    <n v="26"/>
    <n v="0"/>
    <n v="26"/>
    <n v="0"/>
    <s v="KEEP"/>
    <m/>
    <s v="KEEP"/>
    <s v=" "/>
    <m/>
  </r>
  <r>
    <n v="16028005"/>
    <x v="1"/>
    <m/>
    <s v="P(41)"/>
    <x v="1"/>
    <s v="COMMERCIAL BUILDING"/>
    <s v="CN"/>
    <n v="1.7000973610000001"/>
    <n v="1980"/>
    <n v="1700"/>
    <n v="8.6496387999999994E-2"/>
    <s v="Constraints"/>
    <n v="1"/>
    <n v="0"/>
    <s v="Not Used in Prior Housing Element"/>
    <s v="Not Used"/>
    <n v="0.45102657681114922"/>
    <s v="PETRINI BRUNO AND ANA L TRUSTEE"/>
    <s v="PO BOX 432512"/>
    <s v="SAN YSIDRO  CA"/>
    <s v="92143"/>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95"/>
    <m/>
    <s v="E"/>
    <s v="MIDDLEFIELD"/>
    <s v="RD"/>
    <m/>
    <s v="MOUNTAIN VIEW"/>
    <s v="CA"/>
    <s v="94043-3909"/>
    <n v="1"/>
    <n v="0"/>
    <s v="MU-9EW-V"/>
    <n v="1.35"/>
    <m/>
    <s v="East Whisman Mixed-Use (Village Center)"/>
    <m/>
    <m/>
    <m/>
    <m/>
    <m/>
    <n v="0"/>
    <n v="0"/>
    <n v="8.6528857737687953E-2"/>
    <n v="3769.1970430536871"/>
    <n v="14"/>
    <n v="0.35"/>
    <n v="43"/>
    <n v="0"/>
    <n v="0.5"/>
    <n v="21500"/>
    <m/>
    <m/>
    <s v="Yes"/>
    <n v="45"/>
    <n v="0.84"/>
    <n v="37.799999999999997"/>
    <m/>
    <m/>
    <n v="0"/>
    <n v="17"/>
    <n v="17"/>
    <n v="0"/>
    <n v="17"/>
    <n v="0"/>
    <s v="KEEP"/>
    <s v="ADDED"/>
    <s v="KEEP"/>
    <s v=" "/>
    <m/>
  </r>
  <r>
    <n v="15437006"/>
    <x v="3"/>
    <s v="El Camino Real"/>
    <s v="P(38)"/>
    <x v="0"/>
    <s v="COMMERCIAL BUILDING"/>
    <s v="CRA"/>
    <n v="0.44944673099999999"/>
    <n v="1968"/>
    <n v="2945"/>
    <n v="0.14921970000000001"/>
    <s v="Constraints"/>
    <n v="1"/>
    <n v="0"/>
    <s v="Not Used in Prior Housing Element"/>
    <s v="Not Used"/>
    <n v="0.4531006257895161"/>
    <s v="FAMILY THRIFTY CARWASH LLC"/>
    <s v="854 BRIARWOOD WAY"/>
    <s v="CAMPBELL  CA"/>
    <s v="95008"/>
    <s v="5636"/>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80"/>
    <m/>
    <s v="W"/>
    <s v="EL CAMINO REAL"/>
    <m/>
    <m/>
    <s v="MOUNTAIN VIEW"/>
    <s v="CA"/>
    <s v="94040-2104"/>
    <n v="1"/>
    <n v="0"/>
    <s v="MU-3Cor"/>
    <n v="1.85"/>
    <m/>
    <s v="Mixed-Use Corridor"/>
    <m/>
    <n v="0"/>
    <n v="2945"/>
    <n v="0"/>
    <n v="19736.980478000001"/>
    <n v="0"/>
    <n v="0"/>
    <n v="0.14921228722309729"/>
    <n v="6499.687231438118"/>
    <n v="13"/>
    <n v="0.5"/>
    <n v="60"/>
    <n v="0.05"/>
    <n v="0.5"/>
    <n v="30000"/>
    <n v="589.66272311596776"/>
    <n v="19736.984311217228"/>
    <s v="Yes"/>
    <n v="71.97"/>
    <n v="0.84"/>
    <n v="60.454799999999999"/>
    <n v="589.66272311596776"/>
    <n v="19736.984311217228"/>
    <n v="0"/>
    <n v="27"/>
    <n v="27"/>
    <n v="0"/>
    <n v="27"/>
    <n v="0"/>
    <s v="KEEP"/>
    <m/>
    <s v="KEEP"/>
    <s v=" "/>
    <m/>
  </r>
  <r>
    <n v="17005016"/>
    <x v="2"/>
    <s v="El Camino Real"/>
    <s v="P(38)"/>
    <x v="0"/>
    <s v="COMMERCIAL BUILDING"/>
    <s v="P(15)"/>
    <n v="3.0923999000000001E-2"/>
    <n v="1970"/>
    <n v="1680"/>
    <n v="8.3640347000000004E-2"/>
    <s v="Constraints"/>
    <n v="1"/>
    <n v="0"/>
    <s v="Not Used in Prior Housing Element"/>
    <s v="Not Used"/>
    <n v="0.46123108578312322"/>
    <s v="WEST COAST PIZZA INVRS LP"/>
    <s v="940 EMMETT AVE STE 200"/>
    <s v="BELMONT  CA"/>
    <s v="94002"/>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53"/>
    <m/>
    <s v="W"/>
    <s v="EL CAMINO REAL"/>
    <m/>
    <m/>
    <s v="MOUNTAIN VIEW"/>
    <s v="CA"/>
    <s v="94040-2262"/>
    <n v="1"/>
    <n v="0"/>
    <s v="MU-3Cor"/>
    <n v="1.85"/>
    <m/>
    <s v="Mixed-Use Corridor"/>
    <m/>
    <n v="0"/>
    <n v="1680"/>
    <n v="0"/>
    <n v="20091.162412400001"/>
    <n v="0"/>
    <n v="0"/>
    <n v="8.3618855172019627E-2"/>
    <n v="3642.4373312931748"/>
    <n v="13"/>
    <n v="0.5"/>
    <n v="60"/>
    <n v="0.05"/>
    <n v="0.5"/>
    <n v="30000"/>
    <n v="556.74227143292023"/>
    <n v="20091.145731888821"/>
    <s v="Yes"/>
    <n v="71.97"/>
    <n v="0.84"/>
    <n v="60.454799999999999"/>
    <n v="556.74227143292023"/>
    <n v="20091.145731888821"/>
    <n v="0"/>
    <n v="27"/>
    <n v="27"/>
    <n v="0"/>
    <n v="27"/>
    <n v="0"/>
    <s v="KEEP"/>
    <s v="&lt;Null&gt;"/>
    <s v="KEEP"/>
    <m/>
    <m/>
  </r>
  <r>
    <n v="16028003"/>
    <x v="1"/>
    <m/>
    <s v="P(41)"/>
    <x v="1"/>
    <s v="COMMERCIAL BUILDING"/>
    <s v="CN"/>
    <n v="0"/>
    <m/>
    <m/>
    <n v="0"/>
    <s v="Constraints"/>
    <n v="1"/>
    <n v="0"/>
    <s v="Not Used in Prior Housing Element"/>
    <s v="Not Used"/>
    <n v="0.49741957756916505"/>
    <s v="EAST MIDDLEFIELD LLC ET AL"/>
    <s v="PO BOX 1238"/>
    <s v="LOS ALTOS  CA"/>
    <s v="94022"/>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m/>
    <m/>
    <s v="N"/>
    <s v="WHISMAN"/>
    <s v="RD"/>
    <m/>
    <s v="MOUNTAIN VIEW"/>
    <s v="CA"/>
    <s v="94043"/>
    <n v="1"/>
    <n v="0"/>
    <s v="MU-9EW-V"/>
    <n v="1.35"/>
    <m/>
    <s v="East Whisman Mixed-Use (Village Center)"/>
    <m/>
    <n v="0"/>
    <n v="0"/>
    <n v="0"/>
    <n v="21667.492460500001"/>
    <n v="0"/>
    <n v="0"/>
    <n v="0"/>
    <n v="0"/>
    <n v="14"/>
    <n v="0.35"/>
    <n v="43"/>
    <n v="0"/>
    <n v="0.5"/>
    <n v="21500"/>
    <n v="664.08462573647682"/>
    <n v="21667.510128612299"/>
    <s v="Yes"/>
    <n v="45"/>
    <n v="0.84"/>
    <n v="37.799999999999997"/>
    <n v="664.08462573647682"/>
    <n v="21667.510128612299"/>
    <n v="0"/>
    <n v="18"/>
    <n v="18"/>
    <n v="0"/>
    <n v="18"/>
    <n v="0"/>
    <s v="KEEP"/>
    <m/>
    <s v="KEEP"/>
    <s v=" "/>
    <m/>
  </r>
  <r>
    <n v="14711029"/>
    <x v="5"/>
    <m/>
    <m/>
    <x v="4"/>
    <s v="WAREHOUSE"/>
    <s v="CRA"/>
    <n v="0.22387933300000001"/>
    <n v="1963"/>
    <n v="8184"/>
    <n v="0.37354511800000001"/>
    <s v="Constraints"/>
    <n v="1"/>
    <n v="0"/>
    <s v="Not Used in Prior Housing Element"/>
    <s v="Not Used"/>
    <n v="0.50297053472460196"/>
    <s v="FAIR OAKS LLC"/>
    <s v="221 MAIN ST STE 1203"/>
    <s v="LOS ALTOS  CA"/>
    <s v="94022"/>
    <m/>
    <s v="INDUSTRIAL NONMANUFACTURING"/>
    <s v="11"/>
    <s v="PUBLIC WAREHOUSING (including mini-storage facilities)"/>
    <s v="2485"/>
    <m/>
    <m/>
    <s v="OLD MIDDLEFIELD"/>
    <s v="WY"/>
    <m/>
    <s v="MOUNTAIN VIEW"/>
    <s v="CA"/>
    <s v="94043-2316"/>
    <n v="1"/>
    <n v="0"/>
    <s v="MU-2G"/>
    <m/>
    <n v="43"/>
    <s v="General Mixed-Use"/>
    <s v="GP Density = 1.35 FAR; Zoning Density = 43 DU/ac"/>
    <m/>
    <m/>
    <m/>
    <m/>
    <m/>
    <m/>
    <m/>
    <m/>
    <m/>
    <m/>
    <m/>
    <m/>
    <m/>
    <m/>
    <n v="752.3001615509512"/>
    <n v="21909.308855105322"/>
    <m/>
    <n v="43"/>
    <n v="0.84"/>
    <n v="36.119999999999997"/>
    <n v="752.3001615509512"/>
    <n v="21909.308855105322"/>
    <n v="0"/>
    <n v="18"/>
    <n v="18"/>
    <n v="0"/>
    <n v="18"/>
    <n v="0"/>
    <s v="KEEP"/>
    <m/>
    <s v="KEEP"/>
    <m/>
    <m/>
  </r>
  <r>
    <n v="15430015"/>
    <x v="0"/>
    <s v="El Camino Real"/>
    <s v="P(38)"/>
    <x v="0"/>
    <s v="COMMERCIAL BUILDING"/>
    <s v="CRA"/>
    <n v="0.52704600099999999"/>
    <n v="1975"/>
    <n v="6660"/>
    <n v="0.29088050300000001"/>
    <s v="Constraints"/>
    <n v="1"/>
    <n v="0"/>
    <s v="Not Used in Prior Housing Element"/>
    <s v="Not Used"/>
    <n v="0.52569539272915455"/>
    <s v="MOORE ARNOLD WAI YAN ET AL"/>
    <s v="21601 SCENIC HEIGHTS WAY"/>
    <s v="SARATOGA  CA"/>
    <s v="95070"/>
    <s v="6543"/>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398"/>
    <m/>
    <s v="W"/>
    <s v="EL CAMINO REAL"/>
    <m/>
    <m/>
    <s v="MOUNTAIN VIEW"/>
    <s v="CA"/>
    <s v="94040-2404"/>
    <n v="1"/>
    <n v="0"/>
    <s v="MU-3Cor"/>
    <n v="1.35"/>
    <m/>
    <s v="Mixed-Use Corridor (ECR Low)"/>
    <s v="GP Density = 1.85 FAR; Zoning Density = 1.35 FAR"/>
    <n v="0"/>
    <n v="6449"/>
    <n v="0"/>
    <n v="22899.210091000001"/>
    <n v="0"/>
    <n v="0"/>
    <n v="0.28162543486749481"/>
    <n v="12267.603942828075"/>
    <n v="13"/>
    <n v="0.5"/>
    <n v="60"/>
    <n v="0.05"/>
    <n v="0.5"/>
    <n v="30000"/>
    <n v="636.97642098046788"/>
    <n v="22899.199710208337"/>
    <s v="Yes"/>
    <n v="45.74"/>
    <n v="0.84"/>
    <n v="38.421599999999998"/>
    <n v="636.97642098046788"/>
    <n v="22899.199710208337"/>
    <n v="0"/>
    <n v="20"/>
    <n v="20"/>
    <n v="0"/>
    <n v="20"/>
    <n v="0"/>
    <s v="KEEP"/>
    <m/>
    <s v="KEEP"/>
    <s v=" "/>
    <m/>
  </r>
  <r>
    <n v="16028004"/>
    <x v="1"/>
    <m/>
    <s v="P(41)"/>
    <x v="1"/>
    <s v="COMMERCIAL BUILDING"/>
    <s v="CN"/>
    <n v="0.224598731"/>
    <n v="1984"/>
    <n v="3888"/>
    <n v="0.161354582"/>
    <s v="Constraints"/>
    <n v="1"/>
    <n v="0"/>
    <s v="Not Used in Prior Housing Element"/>
    <s v="Not Used"/>
    <n v="0.55317938528332333"/>
    <s v="EAST MIDDLEFIELD LLC ET AL"/>
    <s v="PO BOX 1238"/>
    <s v="LOS ALTOS  CA"/>
    <s v="94022"/>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9"/>
    <m/>
    <s v="E"/>
    <s v="MIDDLEFIELD"/>
    <s v="RD"/>
    <m/>
    <s v="MOUNTAIN VIEW"/>
    <s v="CA"/>
    <s v="94043-3909"/>
    <n v="1"/>
    <n v="0"/>
    <s v="MU-9EW-V"/>
    <n v="1.35"/>
    <m/>
    <s v="East Whisman Mixed-Use (Village Center)"/>
    <m/>
    <n v="0"/>
    <n v="3888"/>
    <n v="0"/>
    <n v="24096.408325299999"/>
    <n v="0"/>
    <n v="0"/>
    <n v="0.16135184744183631"/>
    <n v="7028.4864745663899"/>
    <n v="14"/>
    <n v="0.35"/>
    <n v="43"/>
    <n v="0"/>
    <n v="0.5"/>
    <n v="21500"/>
    <n v="623.87211187544165"/>
    <n v="24096.397637061851"/>
    <s v="Yes"/>
    <n v="45"/>
    <n v="0.84"/>
    <n v="37.799999999999997"/>
    <n v="623.87211187544165"/>
    <n v="24096.397637061851"/>
    <n v="0"/>
    <n v="20"/>
    <n v="20"/>
    <n v="0"/>
    <n v="20"/>
    <n v="0"/>
    <s v="KEEP"/>
    <m/>
    <s v="KEEP"/>
    <s v=" "/>
    <m/>
  </r>
  <r>
    <n v="14711034"/>
    <x v="5"/>
    <m/>
    <m/>
    <x v="4"/>
    <s v="OFFICE BUILDING"/>
    <s v="CRA"/>
    <n v="3.1959847039999998"/>
    <n v="1977"/>
    <n v="4120"/>
    <n v="0.16810151400000001"/>
    <s v="Constraints"/>
    <n v="1"/>
    <n v="0"/>
    <s v="Not Used in Prior Housing Element"/>
    <s v="Not Used"/>
    <n v="0.56306218096736338"/>
    <s v="KIMES WILLIAM MICHAEL TRUSTEE"/>
    <s v="PO BOX 656"/>
    <s v="LOS ALTOS  CA"/>
    <s v="94023"/>
    <m/>
    <s v="OTHER SHOPPING AREAS"/>
    <s v="59"/>
    <s v="OFFICES, HIGH-RISE OFC BLDGS, BANKS AND CLINICS (Category also includes parking for existing office buildings)"/>
    <s v="2495"/>
    <m/>
    <m/>
    <s v="OLD MIDDLEFIELD"/>
    <s v="WY"/>
    <m/>
    <s v="MOUNTAIN VIEW"/>
    <s v="CA"/>
    <s v="94043-2316"/>
    <n v="2"/>
    <n v="0"/>
    <s v="MU-2G"/>
    <m/>
    <n v="43"/>
    <s v="General Mixed-Use"/>
    <s v="GP Density = 1.35 FAR; Zoning Density = 43 DU/ac"/>
    <m/>
    <m/>
    <m/>
    <m/>
    <n v="0"/>
    <n v="0"/>
    <n v="0.16797855018840346"/>
    <n v="7317.1456462068545"/>
    <n v="28"/>
    <n v="0.5"/>
    <n v="43"/>
    <n v="0.05"/>
    <n v="0.5"/>
    <n v="21780"/>
    <m/>
    <m/>
    <s v="Yes"/>
    <n v="43"/>
    <n v="0.84"/>
    <n v="36.119999999999997"/>
    <m/>
    <m/>
    <n v="0"/>
    <n v="20"/>
    <n v="20"/>
    <n v="0"/>
    <n v="20"/>
    <n v="0"/>
    <s v="KEEP"/>
    <s v="ADDED"/>
    <s v="KEEP"/>
    <m/>
    <m/>
  </r>
  <r>
    <n v="14821008"/>
    <x v="3"/>
    <m/>
    <s v="P(40)"/>
    <x v="2"/>
    <s v="COMMERCIAL BUILDING"/>
    <s v="P(9)"/>
    <n v="0.3"/>
    <n v="1981"/>
    <n v="5731"/>
    <n v="0.17520635900000001"/>
    <s v="Constraints"/>
    <n v="1"/>
    <n v="0"/>
    <s v="Not Used in Prior Housing Element"/>
    <s v="Not Used"/>
    <n v="0.75092394296466325"/>
    <s v="FR SAN ANTONIO CENTER LLC"/>
    <s v="356 SANTANA ROW STE 1005"/>
    <s v="SAN JOSE  CA"/>
    <s v="95128"/>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560"/>
    <m/>
    <s v="W"/>
    <s v="EL CAMINO REAL"/>
    <m/>
    <m/>
    <s v="MOUNTAIN VIEW"/>
    <s v="CA"/>
    <s v="94040-1307"/>
    <n v="1"/>
    <n v="0"/>
    <s v="MU-7CtrSA"/>
    <n v="2.35"/>
    <m/>
    <s v="Mixed-Use Center"/>
    <m/>
    <n v="0"/>
    <n v="5731"/>
    <n v="0"/>
    <n v="32710.101204499999"/>
    <n v="0"/>
    <n v="0"/>
    <n v="0.17520581682613609"/>
    <n v="7631.965380946488"/>
    <n v="32"/>
    <n v="0.75"/>
    <n v="100"/>
    <n v="0.1"/>
    <n v="0.5"/>
    <n v="50000"/>
    <n v="978.33833077360555"/>
    <n v="32710.11611468374"/>
    <s v="Yes"/>
    <n v="65"/>
    <n v="0.6"/>
    <n v="39"/>
    <n v="978.33833077360555"/>
    <n v="32710.11611468374"/>
    <n v="0"/>
    <n v="29"/>
    <n v="29"/>
    <n v="0"/>
    <n v="29"/>
    <n v="0"/>
    <s v="KEEP"/>
    <s v="&lt;Null&gt;"/>
    <s v="KEEP"/>
    <m/>
    <m/>
  </r>
  <r>
    <n v="14816015"/>
    <x v="3"/>
    <s v="El Camino Real"/>
    <s v="P(38)"/>
    <x v="0"/>
    <s v="OFFICE BUILDING"/>
    <s v="CRA"/>
    <n v="0.92307531499999995"/>
    <n v="1972"/>
    <n v="4140"/>
    <n v="0.190458665"/>
    <s v="Constraints"/>
    <n v="1"/>
    <n v="0"/>
    <s v="Not Used in Prior Housing Element"/>
    <s v="Not Used"/>
    <n v="0.4991253923609601"/>
    <s v="WELLS FARGO AND COMPANY"/>
    <s v="P O BOX 2609"/>
    <s v="CARLSBAD  CA"/>
    <s v="92078"/>
    <m/>
    <s v="OTHER SHOPPING AREAS"/>
    <m/>
    <s v="OFFICES, HIGH-RISE OFC BLDGS, BANKS AND CLINICS (Category also includes parking for existing office buildings)"/>
    <s v="2600"/>
    <m/>
    <s v="W"/>
    <s v="EL CAMINO REAL"/>
    <m/>
    <m/>
    <s v="MOUNTAIN VIEW"/>
    <s v="CA"/>
    <s v="94040-1117"/>
    <n v="1"/>
    <n v="0"/>
    <s v="MU-3Cor"/>
    <n v="1.85"/>
    <m/>
    <s v="Mixed-Use Corridor (ECR Village Center)"/>
    <m/>
    <n v="0"/>
    <n v="4140"/>
    <n v="0"/>
    <n v="21741.828307"/>
    <n v="0"/>
    <n v="0"/>
    <n v="0.19041636892455294"/>
    <n v="8294.5370303535256"/>
    <n v="13"/>
    <n v="0.5"/>
    <n v="60"/>
    <n v="0.05"/>
    <n v="0.5"/>
    <n v="30000"/>
    <n v="612.62837239858709"/>
    <n v="21741.815123722019"/>
    <s v="Yes"/>
    <n v="53.98"/>
    <n v="0.84"/>
    <n v="45.343199999999996"/>
    <n v="612.62837239858709"/>
    <n v="21741.815123722019"/>
    <n v="0"/>
    <n v="22"/>
    <n v="22"/>
    <n v="0"/>
    <n v="22"/>
    <n v="0"/>
    <s v="KEEP"/>
    <s v="&lt;Null&gt;"/>
    <s v="KEEP"/>
    <m/>
    <m/>
  </r>
  <r>
    <n v="14817001"/>
    <x v="3"/>
    <m/>
    <s v="P(40)"/>
    <x v="2"/>
    <s v="COMMERCIAL BUILDING"/>
    <s v="P(8)"/>
    <n v="2.7633965549999999"/>
    <n v="1966"/>
    <n v="5725"/>
    <n v="0.25825514300000002"/>
    <s v="Constraints"/>
    <n v="1"/>
    <n v="0"/>
    <s v="Not Used in Prior Housing Element"/>
    <s v="Not Used"/>
    <n v="0.50899892972724259"/>
    <s v="100 SAN ANTONIO CIRCLE LLC"/>
    <s v="100 SAN ANTONIO CIRCLE"/>
    <s v="MOUNTAIN VIEW  CA"/>
    <s v="94040"/>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00"/>
    <m/>
    <m/>
    <s v="SAN ANTONIO"/>
    <s v="CL"/>
    <m/>
    <s v="MOUNTAIN VIEW"/>
    <s v="CA"/>
    <s v="94040-1210"/>
    <n v="1"/>
    <n v="0"/>
    <s v="MU-3Cor"/>
    <n v="1.85"/>
    <m/>
    <s v="Mixed-Use Corridor"/>
    <m/>
    <m/>
    <m/>
    <m/>
    <m/>
    <n v="0"/>
    <n v="0"/>
    <n v="0.25820907297190981"/>
    <n v="11247.587218656392"/>
    <n v="13"/>
    <n v="0.5"/>
    <n v="60"/>
    <n v="0.05"/>
    <n v="0.5"/>
    <n v="30000"/>
    <m/>
    <m/>
    <s v="Yes"/>
    <n v="71.97"/>
    <n v="0.84"/>
    <n v="60.454799999999999"/>
    <m/>
    <m/>
    <n v="0"/>
    <n v="30"/>
    <n v="30"/>
    <n v="0"/>
    <n v="30"/>
    <n v="0"/>
    <s v="KEEP"/>
    <s v="ADDED"/>
    <s v="KEEP"/>
    <m/>
    <m/>
  </r>
  <r>
    <n v="14836029"/>
    <x v="3"/>
    <s v="El Camino Real"/>
    <s v="P(38)"/>
    <x v="0"/>
    <s v="COMMERCIAL BUILDING"/>
    <s v="CRA"/>
    <n v="1.39250491"/>
    <n v="1960"/>
    <n v="4000"/>
    <n v="0.17625027500000001"/>
    <s v="Constraints"/>
    <n v="1"/>
    <n v="0"/>
    <s v="Not Used in Prior Housing Element"/>
    <s v="Not Used"/>
    <n v="0.52105078650072056"/>
    <s v="EL CAMINO VILLAGE INC"/>
    <s v="4020 MOORPARK AVE STE 218"/>
    <s v="SAN JOSE  CA"/>
    <s v="95117"/>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100"/>
    <m/>
    <s v="W"/>
    <s v="EL CAMINO REAL"/>
    <m/>
    <m/>
    <s v="MOUNTAIN VIEW"/>
    <s v="CA"/>
    <s v="94040-1612"/>
    <n v="1"/>
    <n v="0"/>
    <s v="MU-3Cor"/>
    <n v="1.85"/>
    <m/>
    <s v="Mixed-Use Corridor"/>
    <m/>
    <m/>
    <m/>
    <m/>
    <m/>
    <n v="0"/>
    <n v="0"/>
    <n v="0.17623564298630431"/>
    <n v="7676.8246084834163"/>
    <n v="13"/>
    <n v="0.5"/>
    <n v="60"/>
    <n v="0.05"/>
    <n v="0.5"/>
    <n v="30000"/>
    <m/>
    <m/>
    <s v="Yes"/>
    <n v="71.97"/>
    <n v="0.84"/>
    <n v="60.454799999999999"/>
    <m/>
    <m/>
    <n v="0"/>
    <n v="31"/>
    <n v="31"/>
    <n v="0"/>
    <n v="31"/>
    <n v="0"/>
    <s v="KEEP"/>
    <s v="ADDED"/>
    <s v="KEEP"/>
    <s v=" "/>
    <m/>
  </r>
  <r>
    <n v="15437018"/>
    <x v="3"/>
    <s v="El Camino Real"/>
    <s v="P(38)"/>
    <x v="0"/>
    <s v="VACANT LAND (NEC)"/>
    <s v="CRA"/>
    <n v="0"/>
    <m/>
    <m/>
    <n v="0"/>
    <s v="Screened for environmental constraints"/>
    <n v="1"/>
    <n v="0"/>
    <s v="Used in Prior Housing Element - Non-Vacant - treat like new"/>
    <s v="RHNA5"/>
    <n v="0.52244882206779597"/>
    <s v="ARBORETUM MANAGEMENT I LLC"/>
    <s v="9707 CRENATA COVE"/>
    <s v="AUSTIN  TX"/>
    <s v="78759"/>
    <m/>
    <s v="OTHER URBAN"/>
    <m/>
    <s v="VACANT URBAN"/>
    <s v="2026"/>
    <m/>
    <s v="W"/>
    <s v="EL CAMINO REAL"/>
    <m/>
    <m/>
    <s v="MOUNTAIN VIEW"/>
    <s v="CA"/>
    <s v="94040-2104"/>
    <n v="1"/>
    <n v="0"/>
    <s v="MU-3Cor"/>
    <n v="1.85"/>
    <m/>
    <s v="Mixed-Use Corridor"/>
    <m/>
    <n v="0"/>
    <n v="3918"/>
    <n v="0"/>
    <n v="22757.7771115"/>
    <n v="0"/>
    <n v="0"/>
    <n v="0.17216092682532466"/>
    <n v="7499.3299725111419"/>
    <n v="13"/>
    <n v="0.5"/>
    <n v="60"/>
    <n v="0.05"/>
    <n v="0.5"/>
    <n v="30000"/>
    <n v="904.49951464639992"/>
    <n v="22757.779657881463"/>
    <s v="Yes"/>
    <n v="71.97"/>
    <n v="0.84"/>
    <n v="60.454799999999999"/>
    <n v="904.49951464639992"/>
    <n v="22757.779657881463"/>
    <n v="0"/>
    <n v="31"/>
    <n v="31"/>
    <n v="0"/>
    <n v="31"/>
    <n v="0"/>
    <s v="KEEP"/>
    <m/>
    <s v="KEEP"/>
    <s v=" "/>
    <m/>
  </r>
  <r>
    <n v="14815017"/>
    <x v="3"/>
    <m/>
    <s v="P(40)"/>
    <x v="2"/>
    <s v="SUPERMARKET"/>
    <s v="CRA"/>
    <n v="1.697111958"/>
    <n v="1965"/>
    <n v="6884"/>
    <n v="0.29766074300000001"/>
    <s v="Constraints"/>
    <n v="1"/>
    <n v="0"/>
    <s v="Not Used in Prior Housing Element"/>
    <s v="Not Used"/>
    <n v="0.53099891677475963"/>
    <s v="HAROLD ROSE PROP LLC"/>
    <s v="250 HUBBARD AVE"/>
    <s v="REDWOOD CITY  CA"/>
    <s v="94062"/>
    <m/>
    <s v="SHOPPING CENTERS"/>
    <s v="52"/>
    <s v="NEIGHBORHOOD (Centers Containing a Supermarket)"/>
    <s v="298"/>
    <m/>
    <m/>
    <s v="SAN ANTONIO"/>
    <s v="RD"/>
    <m/>
    <s v="MOUNTAIN VIEW"/>
    <s v="CA"/>
    <s v="94040-1212"/>
    <n v="1"/>
    <n v="0"/>
    <s v="MU-3Cor"/>
    <n v="1.85"/>
    <m/>
    <s v="Mixed-Use Corridor"/>
    <m/>
    <m/>
    <m/>
    <m/>
    <m/>
    <n v="0"/>
    <n v="0"/>
    <n v="0.29761866661577868"/>
    <n v="12964.269117783319"/>
    <n v="13"/>
    <n v="0.5"/>
    <n v="60"/>
    <n v="0.05"/>
    <n v="0.5"/>
    <n v="30000"/>
    <m/>
    <m/>
    <s v="Yes"/>
    <n v="71.97"/>
    <n v="0.84"/>
    <n v="60.454799999999999"/>
    <m/>
    <m/>
    <n v="0"/>
    <n v="32"/>
    <n v="32"/>
    <n v="0"/>
    <n v="32"/>
    <n v="0"/>
    <s v="KEEP"/>
    <s v="ADDED"/>
    <s v="KEEP"/>
    <m/>
    <m/>
  </r>
  <r>
    <n v="15437007"/>
    <x v="3"/>
    <s v="El Camino Real"/>
    <s v="P(38)"/>
    <x v="0"/>
    <s v="COMMERCIAL BUILDING"/>
    <s v="CRA"/>
    <n v="3.3000000000000003E-5"/>
    <n v="1958"/>
    <n v="1034"/>
    <n v="4.2750238000000003E-2"/>
    <s v="Constraints"/>
    <n v="1"/>
    <n v="0"/>
    <s v="Not Used in Prior Housing Element"/>
    <s v="Not Used"/>
    <n v="0.55526320836173138"/>
    <s v="WENG KEN K TRUSTEE &amp; ET AL"/>
    <s v="19466 BURGUNDY WAY"/>
    <s v="SARATOGA  CA"/>
    <s v="95070"/>
    <s v="6130"/>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90"/>
    <m/>
    <s v="W"/>
    <s v="EL CAMINO REAL"/>
    <m/>
    <m/>
    <s v="MOUNTAIN VIEW"/>
    <s v="CA"/>
    <s v="94040-2104"/>
    <n v="1"/>
    <n v="0"/>
    <s v="MU-3Cor"/>
    <n v="1.85"/>
    <m/>
    <s v="Mixed-Use Corridor"/>
    <m/>
    <n v="0"/>
    <n v="1034"/>
    <n v="0"/>
    <n v="24187.2050843"/>
    <n v="0"/>
    <n v="0"/>
    <n v="4.2749875250000381E-2"/>
    <n v="1862.1845658900165"/>
    <n v="13"/>
    <n v="0.5"/>
    <n v="60"/>
    <n v="0.05"/>
    <n v="0.5"/>
    <n v="30000"/>
    <n v="635.42681312044874"/>
    <n v="24187.168607272335"/>
    <s v="Yes"/>
    <n v="71.97"/>
    <n v="0.84"/>
    <n v="60.454799999999999"/>
    <n v="635.42681312044874"/>
    <n v="24187.168607272335"/>
    <n v="0"/>
    <n v="33"/>
    <n v="33"/>
    <n v="0"/>
    <n v="33"/>
    <n v="0"/>
    <s v="KEEP"/>
    <m/>
    <s v="KEEP"/>
    <s v=" "/>
    <m/>
  </r>
  <r>
    <n v="19313032"/>
    <x v="2"/>
    <s v="El Camino Real"/>
    <s v="P(38)"/>
    <x v="0"/>
    <s v="VACANT LAND (NEC)"/>
    <s v="CRA"/>
    <n v="0"/>
    <m/>
    <m/>
    <n v="0"/>
    <s v="Screened for environmental constraints"/>
    <n v="1"/>
    <n v="0"/>
    <s v="Used in Prior Housing Element - Non-Vacant - treat like new"/>
    <s v="Both"/>
    <n v="0.57373061069256559"/>
    <s v="EL CAMINO HOSP DIST"/>
    <s v="133 W EL CAMINO REAL"/>
    <s v="MOUNTAIN VIEW  CA"/>
    <s v="94040"/>
    <s v="2603"/>
    <s v="OTHER URBAN"/>
    <m/>
    <s v="ACTUALLY VACANT"/>
    <m/>
    <m/>
    <s v="W"/>
    <s v="EL CAMINO REAL"/>
    <m/>
    <m/>
    <s v="MOUNTAIN VIEW"/>
    <s v="CA"/>
    <s v="94040-2602"/>
    <n v="1"/>
    <n v="0"/>
    <s v="MU-3Cor"/>
    <n v="1.85"/>
    <m/>
    <s v="Mixed-Use Corridor"/>
    <m/>
    <n v="0"/>
    <n v="0"/>
    <n v="0"/>
    <n v="24991.5970676"/>
    <n v="0"/>
    <n v="0"/>
    <n v="0"/>
    <n v="0"/>
    <n v="13"/>
    <n v="0.5"/>
    <n v="60"/>
    <n v="0.05"/>
    <n v="0.5"/>
    <n v="30000"/>
    <n v="689.50612436758001"/>
    <n v="24991.605435046509"/>
    <s v="Yes"/>
    <n v="71.97"/>
    <n v="0.84"/>
    <n v="60.454799999999999"/>
    <n v="689.50612436758001"/>
    <n v="24991.605435046509"/>
    <n v="0"/>
    <n v="34"/>
    <n v="34"/>
    <n v="0"/>
    <n v="34"/>
    <n v="0"/>
    <s v="KEEP"/>
    <s v="&lt;Null&gt;"/>
    <s v="KEEP"/>
    <m/>
    <m/>
  </r>
  <r>
    <n v="15849002"/>
    <x v="1"/>
    <m/>
    <m/>
    <x v="4"/>
    <s v="SERVICE STATION"/>
    <s v="CRA"/>
    <n v="1.1367053090000001"/>
    <n v="1968"/>
    <n v="1667"/>
    <n v="4.0001920000000003E-2"/>
    <s v="Constraints"/>
    <n v="1"/>
    <n v="0"/>
    <s v="Not Used in Prior Housing Element"/>
    <s v="Not Used"/>
    <n v="0.95684725802162252"/>
    <s v="SPEAR VOICE SYSTEMS INC"/>
    <s v="495 MOFFETT BLVD"/>
    <s v="MOUNTAIN VIEW  CA"/>
    <s v="94043"/>
    <s v="4727"/>
    <s v="OTHER URBAN"/>
    <s v="61"/>
    <s v="SERVICE STATIONS"/>
    <s v="495"/>
    <m/>
    <m/>
    <s v="MOFFETT"/>
    <s v="BL"/>
    <m/>
    <s v="MOUNTAIN VIEW"/>
    <s v="CA"/>
    <s v="94043-4727"/>
    <n v="1"/>
    <n v="0"/>
    <s v="MU-3Cor"/>
    <m/>
    <n v="43"/>
    <s v="Mixed-Use Corridor (Moffett)"/>
    <s v="GP Density = 1.85 FAR; Zoning Density = 43 DU/ac"/>
    <m/>
    <m/>
    <m/>
    <m/>
    <n v="0"/>
    <n v="0"/>
    <n v="3.9995079224837304E-2"/>
    <n v="1742.185651033913"/>
    <n v="13"/>
    <n v="0.5"/>
    <n v="60"/>
    <n v="0.05"/>
    <n v="0.5"/>
    <n v="30000"/>
    <m/>
    <m/>
    <s v="Yes"/>
    <n v="43"/>
    <n v="0.84"/>
    <n v="36.119999999999997"/>
    <m/>
    <m/>
    <n v="0"/>
    <n v="34"/>
    <n v="34"/>
    <n v="0"/>
    <n v="34"/>
    <n v="0"/>
    <s v="KEEP"/>
    <s v="ADDED"/>
    <s v="KEEP"/>
    <s v=" "/>
    <m/>
  </r>
  <r>
    <n v="19742003"/>
    <x v="4"/>
    <s v="El Camino Real"/>
    <s v="P(38)"/>
    <x v="0"/>
    <s v="SERVICE STATION"/>
    <s v="CRA"/>
    <n v="0"/>
    <n v="1967"/>
    <n v="1610"/>
    <n v="6.3258810999999998E-2"/>
    <s v="Constraints"/>
    <n v="1"/>
    <n v="0"/>
    <s v="Not Used in Prior Housing Element"/>
    <s v="Not Used"/>
    <n v="0.58440568176827612"/>
    <s v="V O LIMITED PARTS"/>
    <s v="960 N SAN ANTONIO RD STE 114"/>
    <s v="LOS ALTOS  CA"/>
    <s v="94022"/>
    <m/>
    <s v="OTHER URBAN"/>
    <m/>
    <s v="SERVICE STATIONS"/>
    <s v="101"/>
    <m/>
    <s v="E"/>
    <s v="EL CAMINO REAL"/>
    <m/>
    <m/>
    <s v="MOUNTAIN VIEW"/>
    <s v="CA"/>
    <s v="94040-2701"/>
    <n v="1"/>
    <n v="0"/>
    <s v="MU-3Cor"/>
    <n v="1.85"/>
    <m/>
    <s v="Mixed-Use Corridor (ECR Village Center)"/>
    <m/>
    <n v="0"/>
    <n v="1610"/>
    <n v="0"/>
    <n v="25456.633513500001"/>
    <n v="0"/>
    <n v="0"/>
    <n v="6.3244811971944162E-2"/>
    <n v="2754.9440094978877"/>
    <n v="13"/>
    <n v="0.5"/>
    <n v="60"/>
    <n v="0.05"/>
    <n v="0.5"/>
    <n v="30000"/>
    <n v="629.10273406367196"/>
    <n v="25456.609671081937"/>
    <s v="Yes"/>
    <n v="53.98"/>
    <n v="0.84"/>
    <n v="45.343199999999996"/>
    <n v="629.10273406367196"/>
    <n v="25456.609671081937"/>
    <n v="0"/>
    <n v="26"/>
    <n v="26"/>
    <n v="0"/>
    <n v="26"/>
    <n v="0"/>
    <s v="KEEP"/>
    <m/>
    <s v="KEEP"/>
    <s v=" "/>
    <m/>
  </r>
  <r>
    <n v="19313033"/>
    <x v="2"/>
    <s v="El Camino Real"/>
    <s v="P(38)"/>
    <x v="0"/>
    <s v="VACANT LAND (NEC)"/>
    <s v="CRA"/>
    <n v="0"/>
    <m/>
    <m/>
    <n v="0"/>
    <s v="Screened for environmental constraints"/>
    <n v="1"/>
    <n v="0"/>
    <s v="Used in Prior Housing Element - Non-Vacant - treat like new"/>
    <s v="Both"/>
    <n v="0.59439890402342865"/>
    <s v="EL CAMINO HOSP DIST"/>
    <s v="133 W EL CAMINO REAL"/>
    <s v="MOUNTAIN VIEW  CA"/>
    <s v="94040"/>
    <s v="2603"/>
    <s v="OTHER URBAN"/>
    <m/>
    <s v="ACTUALLY VACANT"/>
    <s v="111"/>
    <m/>
    <s v="W"/>
    <s v="EL CAMINO REAL"/>
    <m/>
    <m/>
    <s v="MOUNTAIN VIEW"/>
    <s v="CA"/>
    <s v="94040"/>
    <n v="2"/>
    <n v="0"/>
    <s v="MU-3Cor"/>
    <n v="1.85"/>
    <m/>
    <s v="Mixed-Use Corridor"/>
    <m/>
    <n v="0"/>
    <n v="0"/>
    <n v="0"/>
    <n v="25891.904780299999"/>
    <n v="0"/>
    <n v="0"/>
    <n v="0"/>
    <n v="0"/>
    <n v="13"/>
    <n v="0.5"/>
    <n v="60"/>
    <n v="0.05"/>
    <n v="0.5"/>
    <n v="30000"/>
    <n v="697.18064829989589"/>
    <n v="25891.912691299076"/>
    <s v="Yes"/>
    <n v="71.97"/>
    <n v="0.84"/>
    <n v="60.454799999999999"/>
    <n v="697.18064829989589"/>
    <n v="25891.912691299076"/>
    <n v="0"/>
    <n v="35"/>
    <n v="35"/>
    <n v="0"/>
    <n v="35"/>
    <n v="0"/>
    <s v="KEEP"/>
    <s v="&lt;Null&gt;"/>
    <s v="KEEP"/>
    <m/>
    <m/>
  </r>
  <r>
    <n v="15437009"/>
    <x v="3"/>
    <s v="El Camino Real"/>
    <s v="P(38)"/>
    <x v="0"/>
    <s v="COMMERCIAL BUILDING"/>
    <s v="CRA"/>
    <n v="2.2499442549999999"/>
    <n v="1974"/>
    <n v="5360"/>
    <n v="0.20660679200000001"/>
    <s v="Constraints"/>
    <n v="1"/>
    <n v="0"/>
    <s v="Not Used in Prior Housing Element"/>
    <s v="Not Used"/>
    <n v="0.59569250208149316"/>
    <s v="FOOKSMAN VALERA TRUSTEE"/>
    <s v="930 FAR CREEK WAY"/>
    <s v="REDWOOD CITY  CA"/>
    <s v="94062"/>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615"/>
    <m/>
    <s v="S"/>
    <s v="RENGSTORFF"/>
    <s v="AV"/>
    <m/>
    <s v="MOUNTAIN VIEW"/>
    <s v="CA"/>
    <s v="94040-2105"/>
    <n v="1"/>
    <n v="0"/>
    <s v="MU-3Cor"/>
    <n v="1.85"/>
    <m/>
    <s v="Mixed-Use Corridor"/>
    <m/>
    <m/>
    <m/>
    <m/>
    <m/>
    <n v="0"/>
    <n v="0"/>
    <n v="0.2065647741506742"/>
    <n v="8997.9615620033674"/>
    <n v="13"/>
    <n v="0.5"/>
    <n v="60"/>
    <n v="0.05"/>
    <n v="0.5"/>
    <n v="30000"/>
    <m/>
    <m/>
    <s v="Yes"/>
    <n v="71.97"/>
    <n v="0.84"/>
    <n v="60.454799999999999"/>
    <m/>
    <m/>
    <n v="0"/>
    <n v="36"/>
    <n v="36"/>
    <n v="0"/>
    <n v="36"/>
    <n v="0"/>
    <s v="KEEP"/>
    <s v="ADDED"/>
    <s v="KEEP"/>
    <s v=" "/>
    <m/>
  </r>
  <r>
    <n v="14828005"/>
    <x v="3"/>
    <s v="El Camino Real"/>
    <s v="P(38)"/>
    <x v="0"/>
    <s v="COMMERCIAL BUILDING"/>
    <s v="CRA"/>
    <n v="0.85471298699999998"/>
    <n v="1984"/>
    <n v="4464"/>
    <n v="0.16715970799999999"/>
    <s v="Constraints"/>
    <n v="1"/>
    <n v="0"/>
    <s v="Not Used in Prior Housing Element"/>
    <s v="Not Used"/>
    <n v="0.61308001211954688"/>
    <s v="LEWIS MARJORIE K TRUSTEE &amp; ET AL"/>
    <s v="542 LAKESIDE DR UNIT 2A"/>
    <s v="SUNNYVALE  CA"/>
    <s v="94085"/>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464"/>
    <m/>
    <s v="W"/>
    <s v="EL CAMINO REAL"/>
    <m/>
    <m/>
    <s v="MOUNTAIN VIEW"/>
    <s v="CA"/>
    <s v="94040-1421"/>
    <n v="1"/>
    <n v="0"/>
    <s v="MU-3Cor"/>
    <n v="1.85"/>
    <m/>
    <s v="Mixed-Use Corridor (ECR Village Center)"/>
    <m/>
    <n v="0"/>
    <n v="4464"/>
    <n v="0"/>
    <n v="26705.7139006"/>
    <n v="0"/>
    <n v="0"/>
    <n v="0.1671552393849208"/>
    <n v="7281.2822276071502"/>
    <n v="13"/>
    <n v="0.5"/>
    <n v="60"/>
    <n v="0.05"/>
    <n v="0.5"/>
    <n v="30000"/>
    <n v="660.28835603670245"/>
    <n v="26705.658504972966"/>
    <s v="Yes"/>
    <n v="53.98"/>
    <n v="0.84"/>
    <n v="45.343199999999996"/>
    <n v="660.28835603670245"/>
    <n v="26705.658504972966"/>
    <n v="0"/>
    <n v="27"/>
    <n v="27"/>
    <n v="0"/>
    <n v="27"/>
    <n v="0"/>
    <s v="KEEP"/>
    <m/>
    <s v="KEEP"/>
    <s v=" "/>
    <m/>
  </r>
  <r>
    <n v="15807026"/>
    <x v="0"/>
    <s v="El Camino Real"/>
    <s v="P(38)"/>
    <x v="0"/>
    <s v="OFFICE BUILDING"/>
    <s v="P(38)"/>
    <n v="2.6921754999999999E-2"/>
    <n v="1951"/>
    <n v="4268"/>
    <n v="0.15383506299999999"/>
    <s v="Constraints"/>
    <n v="1"/>
    <n v="0"/>
    <s v="Not Used in Prior Housing Element"/>
    <s v="Not Used"/>
    <n v="0.63736295753275352"/>
    <s v="GAZZERA STEPHEN III TRUSTEE"/>
    <s v="199 VIA MAGNOLIA"/>
    <s v="PASO ROBLES  CA"/>
    <s v="93446"/>
    <m/>
    <s v="OTHER SHOPPING AREAS"/>
    <m/>
    <s v="OFFICES, HIGH-RISE OFC BLDGS, BANKS AND CLINICS (Category also includes parking for existing office buildings)"/>
    <s v="1134"/>
    <m/>
    <s v="W"/>
    <s v="EL CAMINO REAL"/>
    <m/>
    <m/>
    <s v="MOUNTAIN VIEW"/>
    <s v="CA"/>
    <s v="94040-2518"/>
    <n v="3"/>
    <n v="0"/>
    <s v="MU-3Cor"/>
    <n v="1.85"/>
    <m/>
    <s v="Mixed-Use Corridor"/>
    <m/>
    <n v="0"/>
    <n v="0"/>
    <n v="4268"/>
    <n v="27763.3954524"/>
    <n v="0"/>
    <n v="0"/>
    <n v="0.15372759457024748"/>
    <n v="6696.3740194799802"/>
    <n v="13"/>
    <n v="0.5"/>
    <n v="60"/>
    <n v="0.05"/>
    <n v="0.5"/>
    <n v="30000"/>
    <n v="668.42955777213535"/>
    <n v="27763.419376116071"/>
    <s v="Yes"/>
    <n v="71.97"/>
    <n v="0.84"/>
    <n v="60.454799999999999"/>
    <n v="668.42955777213535"/>
    <n v="27763.419376116071"/>
    <n v="0"/>
    <n v="38"/>
    <n v="38"/>
    <n v="0"/>
    <n v="38"/>
    <n v="0"/>
    <s v="KEEP"/>
    <s v="Keep 158-07-026,158-07-025 and 158-07-007"/>
    <s v="KEEP"/>
    <s v="Keep 158-07-026,158-07-025 and 158-07-007"/>
    <m/>
  </r>
  <r>
    <n v="15437016"/>
    <x v="3"/>
    <s v="El Camino Real"/>
    <s v="P(38)"/>
    <x v="0"/>
    <s v="COMMERCIAL BUILDING"/>
    <s v="CRA"/>
    <n v="0.317061863"/>
    <n v="1951"/>
    <n v="2150"/>
    <n v="7.7199281999999994E-2"/>
    <s v="Constraints"/>
    <n v="1"/>
    <n v="0"/>
    <s v="Not Used in Prior Housing Element"/>
    <s v="Not Used"/>
    <n v="0.63935527207240728"/>
    <s v="SARRAF ESKANDER AND BRIGITTE W TRUSTEE"/>
    <s v="11997 HILLTOP DR"/>
    <s v="LOS ALTOS HILLS  CA"/>
    <s v="94024"/>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20"/>
    <m/>
    <s v="W"/>
    <s v="EL CAMINO REAL"/>
    <m/>
    <m/>
    <s v="MOUNTAIN VIEW"/>
    <s v="CA"/>
    <s v="94040-2104"/>
    <n v="1"/>
    <n v="0"/>
    <s v="MU-3Cor"/>
    <n v="1.85"/>
    <m/>
    <s v="Mixed-Use Corridor"/>
    <m/>
    <n v="0"/>
    <n v="2150"/>
    <n v="0"/>
    <n v="27850.223138599998"/>
    <n v="0"/>
    <n v="0"/>
    <n v="7.7198663339258192E-2"/>
    <n v="3362.7737750580868"/>
    <n v="13"/>
    <n v="0.5"/>
    <n v="60"/>
    <n v="0.05"/>
    <n v="0.5"/>
    <n v="30000"/>
    <n v="732.87975324221736"/>
    <n v="27850.204250322851"/>
    <s v="Yes"/>
    <n v="71.97"/>
    <n v="0.84"/>
    <n v="60.454799999999999"/>
    <n v="732.87975324221736"/>
    <n v="27850.204250322851"/>
    <n v="0"/>
    <n v="38"/>
    <n v="38"/>
    <n v="0"/>
    <n v="38"/>
    <n v="0"/>
    <s v="KEEP"/>
    <m/>
    <s v="KEEP"/>
    <s v=" "/>
    <m/>
  </r>
  <r>
    <n v="19313031"/>
    <x v="2"/>
    <s v="El Camino Real"/>
    <s v="P(38)"/>
    <x v="0"/>
    <s v="VACANT LAND (NEC)"/>
    <s v="CRA"/>
    <n v="0"/>
    <m/>
    <m/>
    <n v="0"/>
    <s v="Screened for environmental constraints"/>
    <n v="1"/>
    <n v="0"/>
    <s v="Used in Prior Housing Element - Non-Vacant - treat like new"/>
    <s v="Both"/>
    <n v="0.71424611885472777"/>
    <s v="EL CAMINO HOSP DIST"/>
    <s v="133 W EL CAMINO REAL"/>
    <s v="MOUNTAIN VIEW  CA"/>
    <s v="94040"/>
    <s v="2603"/>
    <s v="OTHER URBAN"/>
    <m/>
    <s v="ACTUALLY VACANT"/>
    <s v="111"/>
    <m/>
    <s v="W"/>
    <s v="EL CAMINO REAL"/>
    <m/>
    <m/>
    <s v="MOUNTAIN VIEW"/>
    <s v="CA"/>
    <s v="94040-2603"/>
    <n v="1"/>
    <n v="0"/>
    <s v="MU-3Cor"/>
    <n v="1.85"/>
    <m/>
    <s v="Mixed-Use Corridor"/>
    <m/>
    <n v="0"/>
    <n v="0"/>
    <n v="0"/>
    <n v="31112.441778600001"/>
    <n v="0"/>
    <n v="0"/>
    <n v="0"/>
    <n v="0"/>
    <n v="13"/>
    <n v="0.5"/>
    <n v="60"/>
    <n v="0.05"/>
    <n v="0.5"/>
    <n v="30000"/>
    <n v="741.47115460228122"/>
    <n v="31112.436487192637"/>
    <s v="Yes"/>
    <n v="71.97"/>
    <n v="0.84"/>
    <n v="60.454799999999999"/>
    <n v="741.47115460228122"/>
    <n v="31112.436487192637"/>
    <n v="0"/>
    <n v="43"/>
    <n v="43"/>
    <n v="0"/>
    <n v="43"/>
    <n v="0"/>
    <s v="KEEP"/>
    <s v="&lt;Null&gt;"/>
    <s v="KEEP"/>
    <m/>
    <m/>
  </r>
  <r>
    <n v="14836027"/>
    <x v="3"/>
    <s v="El Camino Real"/>
    <s v="P(38)"/>
    <x v="0"/>
    <s v="COMMERCIAL BUILDING"/>
    <s v="CRA"/>
    <n v="0.85983467199999997"/>
    <n v="1954"/>
    <m/>
    <n v="0.51580184299999998"/>
    <m/>
    <n v="1"/>
    <m/>
    <s v="Not Used in Prior Housing Element"/>
    <s v="Not Used"/>
    <n v="0.74238628102497761"/>
    <s v="EL CAMINO VILLAGE INC"/>
    <s v="4020 MOORPARK AVE STE 218"/>
    <s v="SAN JOSE  CA"/>
    <s v="95117"/>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124"/>
    <m/>
    <s v="W"/>
    <s v="EL CAMINO REAL"/>
    <m/>
    <m/>
    <s v="MOUNTAIN VIEW"/>
    <s v="CA"/>
    <s v="94040-1612"/>
    <n v="1"/>
    <n v="1"/>
    <m/>
    <m/>
    <m/>
    <s v="Mixed-Use Corridor"/>
    <m/>
    <m/>
    <m/>
    <m/>
    <m/>
    <m/>
    <m/>
    <m/>
    <m/>
    <m/>
    <m/>
    <m/>
    <m/>
    <m/>
    <m/>
    <m/>
    <m/>
    <m/>
    <n v="71.97"/>
    <n v="0.84"/>
    <n v="60.454799999999999"/>
    <m/>
    <m/>
    <n v="0"/>
    <n v="44"/>
    <n v="43"/>
    <n v="0"/>
    <n v="43"/>
    <n v="0"/>
    <s v="KEEP"/>
    <s v="ADDED"/>
    <s v="KEEP"/>
    <s v=" "/>
    <m/>
  </r>
  <r>
    <n v="15437015"/>
    <x v="3"/>
    <s v="El Camino Real"/>
    <s v="P(38)"/>
    <x v="0"/>
    <s v="COMMERCIAL BUILDING"/>
    <s v="CRA"/>
    <n v="9.5890338000000006E-2"/>
    <n v="1960"/>
    <n v="7024"/>
    <n v="0.221325939"/>
    <s v="Constraints"/>
    <n v="1"/>
    <n v="0"/>
    <s v="Not Used in Prior Housing Element"/>
    <s v="Not Used"/>
    <n v="0.7285840106665884"/>
    <s v="COLMA LLC"/>
    <s v="599 HAWTHORNE PL"/>
    <s v="LIVERMORE  CA"/>
    <s v="94550"/>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34"/>
    <m/>
    <s v="W"/>
    <s v="EL CAMINO REAL"/>
    <m/>
    <m/>
    <s v="MOUNTAIN VIEW"/>
    <s v="CA"/>
    <s v="94040-2104"/>
    <n v="1"/>
    <n v="0"/>
    <s v="MU-3Cor"/>
    <n v="1.85"/>
    <m/>
    <s v="Mixed-Use Corridor"/>
    <m/>
    <n v="0"/>
    <n v="7024"/>
    <n v="0"/>
    <n v="31736.987415"/>
    <n v="0"/>
    <n v="0"/>
    <n v="0.22131905300753954"/>
    <n v="9640.6579490084223"/>
    <n v="13"/>
    <n v="0.5"/>
    <n v="60"/>
    <n v="0.05"/>
    <n v="0.5"/>
    <n v="30000"/>
    <n v="714.9974642819576"/>
    <n v="31736.992556285513"/>
    <s v="Yes"/>
    <n v="71.97"/>
    <n v="0.84"/>
    <n v="60.454799999999999"/>
    <n v="714.9974642819576"/>
    <n v="31736.992556285513"/>
    <n v="0"/>
    <n v="44"/>
    <n v="44"/>
    <n v="0"/>
    <n v="44"/>
    <n v="0"/>
    <s v="KEEP"/>
    <m/>
    <s v="KEEP"/>
    <s v=" "/>
    <m/>
  </r>
  <r>
    <n v="15436007"/>
    <x v="3"/>
    <s v="El Camino Real"/>
    <s v="P(38)"/>
    <x v="0"/>
    <s v="COMMERCIAL BUILDING"/>
    <s v="CRA"/>
    <n v="1.345839225"/>
    <n v="1964"/>
    <n v="8610"/>
    <n v="0.26568333999999999"/>
    <s v="Constraints"/>
    <n v="1"/>
    <n v="0"/>
    <s v="Not Used in Prior Housing Element"/>
    <s v="Not Used"/>
    <n v="0.74402543057312398"/>
    <s v="ROSENBERG RUTH W TRUSTEE"/>
    <s v="20060 WINTER LN"/>
    <s v="SARATOGA  CA"/>
    <s v="95070"/>
    <s v="4361"/>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05"/>
    <m/>
    <m/>
    <s v="LATHAM"/>
    <s v="ST"/>
    <m/>
    <s v="MOUNTAIN VIEW"/>
    <s v="CA"/>
    <s v="94040-2107"/>
    <n v="10"/>
    <n v="0"/>
    <s v="MU-3Cor"/>
    <n v="1.85"/>
    <m/>
    <s v="Mixed-Use Corridor"/>
    <m/>
    <m/>
    <m/>
    <m/>
    <m/>
    <n v="0"/>
    <n v="0"/>
    <n v="0.26566137307640736"/>
    <n v="11572.209411208305"/>
    <n v="13"/>
    <n v="0.5"/>
    <n v="60"/>
    <n v="0.05"/>
    <n v="0.5"/>
    <n v="30000"/>
    <m/>
    <m/>
    <s v="Yes"/>
    <n v="71.97"/>
    <n v="0.84"/>
    <n v="60.454799999999999"/>
    <m/>
    <m/>
    <n v="0"/>
    <n v="44"/>
    <n v="44"/>
    <n v="0"/>
    <n v="44"/>
    <n v="0"/>
    <s v="KEEP"/>
    <s v="ADDED"/>
    <s v="KEEP"/>
    <s v=" "/>
    <m/>
  </r>
  <r>
    <n v="16026007"/>
    <x v="1"/>
    <m/>
    <s v="P(41)"/>
    <x v="1"/>
    <s v="COMMERCIAL BUILDING"/>
    <s v="R2"/>
    <n v="0.233707314"/>
    <m/>
    <m/>
    <n v="0"/>
    <s v="Constraints"/>
    <n v="1"/>
    <n v="0"/>
    <s v="Not Used in Prior Housing Element"/>
    <s v="Not Used"/>
    <n v="1.1893582144713351"/>
    <s v="GAZZERA &amp; ALBERT GP"/>
    <s v="994 SOLANA CT"/>
    <s v="MOUNTAIN VIEW  CA"/>
    <s v="94040"/>
    <m/>
    <s v="OTHER SHOPPING AREAS"/>
    <m/>
    <s v="ACTUALLY VACANT"/>
    <s v="282"/>
    <m/>
    <s v="E"/>
    <s v="MIDDLEFIELD"/>
    <s v="RD"/>
    <m/>
    <s v="MOUNTAIN VIEW"/>
    <s v="CA"/>
    <s v="94043-3910"/>
    <n v="3"/>
    <n v="0"/>
    <s v="MU-9EW-V"/>
    <n v="1.35"/>
    <m/>
    <s v="East Whisman Mixed-Use (Village Center)"/>
    <m/>
    <n v="0"/>
    <n v="0"/>
    <n v="0"/>
    <n v="51808.243552899999"/>
    <n v="0"/>
    <n v="0"/>
    <n v="0"/>
    <n v="0"/>
    <n v="14"/>
    <n v="0.35"/>
    <n v="43"/>
    <n v="0"/>
    <n v="0.5"/>
    <n v="21500"/>
    <n v="1124.2889613592529"/>
    <n v="51808.236588803287"/>
    <s v="Yes"/>
    <n v="45"/>
    <n v="0.84"/>
    <n v="37.799999999999997"/>
    <n v="1124.2889613592529"/>
    <n v="51808.236588803287"/>
    <n v="0"/>
    <n v="44"/>
    <n v="44"/>
    <n v="0"/>
    <n v="44"/>
    <n v="0"/>
    <s v="KEEP"/>
    <m/>
    <s v="KEEP"/>
    <s v=" "/>
    <m/>
  </r>
  <r>
    <n v="11614109"/>
    <x v="6"/>
    <m/>
    <s v="P(39)"/>
    <x v="5"/>
    <s v="INDUSTRIAL (NEC)"/>
    <s v="MM-40"/>
    <n v="0.53427054600000001"/>
    <n v="1980"/>
    <n v="6084"/>
    <n v="0.152115212"/>
    <s v="Constraints"/>
    <n v="1"/>
    <n v="0"/>
    <s v="Not Used in Prior Housing Element"/>
    <s v="Not Used"/>
    <n v="0.91819139738352074"/>
    <s v="MONICA STEFAN TRUSTEE &amp; ET AL"/>
    <s v="3763 REDWOOD CIR"/>
    <s v="PALO ALTO  CA"/>
    <s v="94306"/>
    <m/>
    <s v="INDUSTRIAL NONMANUFACTURING"/>
    <m/>
    <s v="GENERAL INDUSTRIAL NONMANUFACTURING OR COMBINATION OF MFG AND NON-MFG (Includes shell buildings and parking for existing industrial buildings)"/>
    <s v="1080"/>
    <m/>
    <m/>
    <s v="LA AVENIDA"/>
    <m/>
    <s v="A"/>
    <s v="MOUNTAIN VIEW"/>
    <s v="CA"/>
    <s v="94043-1422"/>
    <n v="2"/>
    <n v="0"/>
    <s v="MU-4NBS-1"/>
    <n v="1.85"/>
    <m/>
    <s v="North Bayshore Mixed-Use (Edge)"/>
    <m/>
    <n v="0"/>
    <n v="0"/>
    <n v="13240"/>
    <n v="39996.282597500001"/>
    <n v="0"/>
    <n v="0"/>
    <n v="0.33103076436477563"/>
    <n v="14419.700095729626"/>
    <n v="20"/>
    <n v="0.45"/>
    <n v="75"/>
    <n v="0.3"/>
    <n v="0.5"/>
    <n v="37500"/>
    <n v="884.07765218019108"/>
    <n v="39996.257284517058"/>
    <s v="Yes"/>
    <n v="71"/>
    <n v="0.7"/>
    <n v="49.699999999999996"/>
    <n v="884.07765218019108"/>
    <n v="39996.257284517058"/>
    <n v="0"/>
    <n v="45"/>
    <n v="45"/>
    <n v="0"/>
    <n v="45"/>
    <n v="0"/>
    <s v="KEEP"/>
    <s v="&lt;Null&gt;"/>
    <s v="KEEP"/>
    <m/>
    <m/>
  </r>
  <r>
    <n v="11614110"/>
    <x v="6"/>
    <m/>
    <s v="P(39)"/>
    <x v="5"/>
    <s v="INDUSTRIAL (NEC)"/>
    <s v="MM-40"/>
    <n v="1.7193543840000001"/>
    <n v="1980"/>
    <n v="5728"/>
    <n v="0.13708268500000001"/>
    <s v="Constraints"/>
    <n v="1"/>
    <n v="0"/>
    <s v="Not Used in Prior Housing Element"/>
    <s v="Not Used"/>
    <n v="0.95932371608794831"/>
    <s v="GEHRKE-NEUMANN BERND AND FREDERIKA TRUSTEE"/>
    <s v="PO BOX 419"/>
    <s v="CAMINO  CA"/>
    <s v="95709"/>
    <m/>
    <s v="INDUSTRIAL NONMANUFACTURING"/>
    <s v="16"/>
    <s v="GENERAL INDUSTRIAL NONMANUFACTURING OR COMBINATION OF MFG AND NON-MFG (Includes shell buildings and parking for existing industrial buildings)"/>
    <s v="1090"/>
    <m/>
    <m/>
    <s v="LA AVENIDA"/>
    <m/>
    <m/>
    <s v="MOUNTAIN VIEW"/>
    <s v="CA"/>
    <s v="94043-1422"/>
    <n v="1"/>
    <n v="0"/>
    <s v="MU-4NBS-1"/>
    <n v="1.85"/>
    <m/>
    <s v="North Bayshore Mixed-Use (Edge)"/>
    <m/>
    <m/>
    <m/>
    <m/>
    <m/>
    <n v="0"/>
    <n v="0"/>
    <n v="0.30994515485656665"/>
    <n v="13501.210945552044"/>
    <n v="20"/>
    <n v="0.45"/>
    <n v="75"/>
    <n v="0.3"/>
    <n v="0.5"/>
    <n v="37500"/>
    <m/>
    <m/>
    <s v="Yes"/>
    <n v="71"/>
    <n v="0.7"/>
    <n v="49.699999999999996"/>
    <m/>
    <m/>
    <n v="0"/>
    <n v="47"/>
    <n v="47"/>
    <n v="0"/>
    <n v="47"/>
    <n v="0"/>
    <s v="KEEP"/>
    <s v="ADDED"/>
    <s v="KEEP"/>
    <m/>
    <m/>
  </r>
  <r>
    <n v="15436012"/>
    <x v="3"/>
    <s v="El Camino Real"/>
    <s v="P(38)"/>
    <x v="0"/>
    <s v="COMMERCIAL BUILDING"/>
    <s v="CRA"/>
    <n v="9.5235622000000006E-2"/>
    <n v="1971"/>
    <n v="4252"/>
    <n v="0.122585481"/>
    <s v="Constraints"/>
    <n v="1"/>
    <n v="0"/>
    <s v="Not Used in Prior Housing Element"/>
    <s v="Not Used"/>
    <n v="0.79630410821994835"/>
    <s v="LIN KATHY M AND YIP HENRY C"/>
    <s v="810 CORRIENTE POINT DR"/>
    <s v="REDOWOOD CITY  CA"/>
    <s v="94065"/>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62"/>
    <m/>
    <s v="W"/>
    <s v="EL CAMINO REAL"/>
    <m/>
    <m/>
    <s v="MOUNTAIN VIEW"/>
    <s v="CA"/>
    <s v="94040-2002"/>
    <n v="1"/>
    <n v="0"/>
    <s v="MU-3Cor"/>
    <n v="1.85"/>
    <m/>
    <s v="Mixed-Use Corridor"/>
    <m/>
    <n v="0"/>
    <n v="4252"/>
    <n v="0"/>
    <n v="34686.916522799998"/>
    <n v="0"/>
    <n v="0"/>
    <n v="0.12258224213170188"/>
    <n v="5339.6824672569337"/>
    <n v="13"/>
    <n v="0.5"/>
    <n v="60"/>
    <n v="0.05"/>
    <n v="0.5"/>
    <n v="30000"/>
    <n v="789.47164655392135"/>
    <n v="34686.868206171872"/>
    <s v="Yes"/>
    <n v="71.97"/>
    <n v="0.84"/>
    <n v="60.454799999999999"/>
    <n v="789.47164655392135"/>
    <n v="34686.868206171872"/>
    <n v="0"/>
    <n v="48"/>
    <n v="48"/>
    <n v="0"/>
    <n v="48"/>
    <n v="0"/>
    <s v="KEEP"/>
    <m/>
    <s v="KEEP"/>
    <s v=" "/>
    <m/>
  </r>
  <r>
    <n v="14711025"/>
    <x v="5"/>
    <m/>
    <s v=" "/>
    <x v="4"/>
    <s v="OFFICE BUILDING"/>
    <s v="CRA"/>
    <n v="0.27837775999999997"/>
    <n v="1973"/>
    <n v="23306"/>
    <n v="0.39815495000000001"/>
    <s v="Constraints"/>
    <n v="1"/>
    <n v="0"/>
    <s v="Not Used in Prior Housing Element"/>
    <s v="Not Used"/>
    <n v="1.3437939999999999"/>
    <s v="FAIR OAKS LLC"/>
    <s v="221 MAIN ST UNIT #1203"/>
    <s v="LOS ALTOS  CA"/>
    <n v="94022"/>
    <s v=" "/>
    <s v="OTHER SHOPPING AREAS"/>
    <n v="59"/>
    <s v="OFFICES, HIGH-RISE OFC BLDGS, BANKS AND CLINICS (Category also includes parking for existing office buildings)"/>
    <n v="2483"/>
    <m/>
    <s v=" "/>
    <s v="OLD MIDDLEFIELD"/>
    <s v="WY"/>
    <m/>
    <s v="MOUNTAIN VIEW"/>
    <s v="CA"/>
    <s v="94043-2330"/>
    <n v="0"/>
    <n v="0"/>
    <s v="MU-2G"/>
    <n v="0"/>
    <n v="43"/>
    <s v="General Mixed-Use"/>
    <m/>
    <m/>
    <m/>
    <m/>
    <m/>
    <n v="0"/>
    <n v="0"/>
    <n v="0"/>
    <n v="0"/>
    <n v="0"/>
    <n v="0"/>
    <n v="0"/>
    <n v="0"/>
    <n v="0"/>
    <n v="0"/>
    <s v=" "/>
    <m/>
    <s v=" "/>
    <n v="43"/>
    <n v="0.84"/>
    <n v="36.119999999999997"/>
    <m/>
    <m/>
    <n v="0"/>
    <n v="48"/>
    <n v="48"/>
    <n v="0"/>
    <n v="48"/>
    <n v="0"/>
    <m/>
    <m/>
    <s v="ADDED"/>
    <m/>
    <m/>
  </r>
  <r>
    <n v="11614108"/>
    <x v="6"/>
    <m/>
    <s v="P(39)"/>
    <x v="5"/>
    <s v="INDUSTRIAL (NEC)"/>
    <s v="MM-40"/>
    <n v="4.2530273980000004"/>
    <n v="1980"/>
    <n v="15556"/>
    <n v="0.33410652899999999"/>
    <s v="Constraints"/>
    <n v="1"/>
    <n v="0"/>
    <s v="Not Used in Prior Housing Element"/>
    <s v="Not Used"/>
    <n v="1.0688772908116939"/>
    <s v="KNECHT SUZANNE C TRUSTEE"/>
    <s v="8237 GERMONE RD"/>
    <s v="SEBASTOPOL  CA"/>
    <s v="95472"/>
    <m/>
    <s v="INDUSTRIAL NONMANUFACTURING"/>
    <s v="16"/>
    <s v="GENERAL INDUSTRIAL NONMANUFACTURING OR COMBINATION OF MFG AND NON-MFG (Includes shell buildings and parking for existing industrial buildings)"/>
    <s v="1070"/>
    <m/>
    <m/>
    <s v="LA AVENIDA"/>
    <m/>
    <m/>
    <s v="MOUNTAIN VIEW"/>
    <s v="CA"/>
    <s v="94043-1422"/>
    <n v="1"/>
    <n v="0"/>
    <s v="MU-4NBS-1"/>
    <n v="1.85"/>
    <m/>
    <s v="North Bayshore Mixed-Use (Edge)"/>
    <m/>
    <m/>
    <m/>
    <m/>
    <m/>
    <n v="0"/>
    <n v="0"/>
    <n v="0.33410584388003278"/>
    <n v="14553.650559414227"/>
    <n v="20"/>
    <n v="0.45"/>
    <n v="75"/>
    <n v="0.3"/>
    <n v="0.5"/>
    <n v="37500"/>
    <m/>
    <m/>
    <s v="Yes"/>
    <n v="71"/>
    <n v="0.7"/>
    <n v="49.699999999999996"/>
    <m/>
    <m/>
    <n v="1"/>
    <n v="53"/>
    <n v="53"/>
    <n v="53"/>
    <n v="0"/>
    <n v="0"/>
    <s v="KEEP"/>
    <s v="ADDED"/>
    <s v="KEEP"/>
    <s v=" "/>
    <m/>
  </r>
  <r>
    <n v="15430044"/>
    <x v="0"/>
    <s v="El Camino Real"/>
    <s v="P(38)"/>
    <x v="0"/>
    <s v="SERVICE STATION"/>
    <s v="CRA"/>
    <n v="0.25370994200000002"/>
    <n v="1972"/>
    <n v="2467"/>
    <n v="5.8862827999999999E-2"/>
    <s v="Constraints"/>
    <n v="1"/>
    <n v="0"/>
    <s v="Not Used in Prior Housing Element"/>
    <s v="Not Used"/>
    <n v="0.96239288125417632"/>
    <s v="AU ENERGY LLC"/>
    <s v="41805 ALBRAE ST, 2ND FLOOR"/>
    <s v="FREMONT  CA"/>
    <s v="94538"/>
    <m/>
    <s v="OTHER URBAN"/>
    <m/>
    <s v="SERVICE STATIONS"/>
    <s v="1288"/>
    <m/>
    <s v="W"/>
    <s v="EL CAMINO REAL"/>
    <m/>
    <m/>
    <s v="MOUNTAIN VIEW"/>
    <s v="CA"/>
    <s v="94040-2402"/>
    <n v="1"/>
    <n v="0"/>
    <s v="MU-3Cor"/>
    <n v="1.85"/>
    <m/>
    <s v="Mixed-Use Corridor"/>
    <m/>
    <n v="0"/>
    <n v="2467"/>
    <n v="0"/>
    <n v="41921.654098699997"/>
    <n v="0"/>
    <n v="0"/>
    <n v="5.884786879333806E-2"/>
    <n v="2563.4131646378059"/>
    <n v="13"/>
    <n v="0.5"/>
    <n v="60"/>
    <n v="0.05"/>
    <n v="0.5"/>
    <n v="30000"/>
    <n v="888.08034018493822"/>
    <n v="41921.666220263971"/>
    <s v="Yes"/>
    <n v="71.97"/>
    <n v="0.84"/>
    <n v="60.454799999999999"/>
    <n v="888.08034018493822"/>
    <n v="41921.666220263971"/>
    <n v="1"/>
    <n v="58"/>
    <n v="58"/>
    <n v="58"/>
    <n v="0"/>
    <n v="0"/>
    <s v="KEEP"/>
    <m/>
    <s v="KEEP"/>
    <s v=" "/>
    <m/>
  </r>
  <r>
    <n v="14815022"/>
    <x v="3"/>
    <m/>
    <s v="P(40)"/>
    <x v="2"/>
    <s v="OFFICE BUILDING"/>
    <s v="CRA"/>
    <n v="0.60156012000000003"/>
    <n v="1971"/>
    <n v="10723"/>
    <n v="0.25246627300000002"/>
    <s v="Screened for environmental constraints"/>
    <n v="1"/>
    <n v="0"/>
    <s v="Used in Prior Housing Element - Non-Vacant - treat like new"/>
    <s v="RHNA5"/>
    <n v="0.97520995073012928"/>
    <s v="BANK OF AMERICA NT &amp; SA"/>
    <s v="101 N TRYON ST"/>
    <s v="CHARLOTTE  NC"/>
    <s v="28255"/>
    <m/>
    <s v="OTHER SHOPPING AREAS"/>
    <m/>
    <s v="OFFICES, HIGH-RISE OFC BLDGS, BANKS AND CLINICS (Category also includes parking for existing office buildings)"/>
    <s v="384"/>
    <m/>
    <m/>
    <s v="SAN ANTONIO"/>
    <s v="RD"/>
    <m/>
    <s v="MOUNTAIN VIEW"/>
    <s v="CA"/>
    <s v="94040-1214"/>
    <n v="1"/>
    <n v="0"/>
    <s v="MU-3Cor"/>
    <n v="1.85"/>
    <m/>
    <s v="Mixed-Use Corridor"/>
    <m/>
    <n v="0"/>
    <n v="10723"/>
    <n v="0"/>
    <n v="42479.993949900003"/>
    <n v="0"/>
    <n v="0"/>
    <n v="0.2524247063840564"/>
    <n v="10995.620210089497"/>
    <n v="13"/>
    <n v="0.5"/>
    <n v="60"/>
    <n v="0.05"/>
    <n v="0.5"/>
    <n v="30000"/>
    <n v="922.34452169815779"/>
    <n v="42479.975533392528"/>
    <s v="Yes"/>
    <n v="71.97"/>
    <n v="0.84"/>
    <n v="60.454799999999999"/>
    <n v="922.34452169815779"/>
    <n v="42479.975533392528"/>
    <n v="1"/>
    <n v="58"/>
    <n v="58"/>
    <n v="58"/>
    <n v="0"/>
    <n v="0"/>
    <s v="KEEP"/>
    <s v="&lt;Null&gt;"/>
    <s v="KEEP"/>
    <m/>
    <m/>
  </r>
  <r>
    <n v="14836028"/>
    <x v="3"/>
    <s v="El Camino Real"/>
    <s v="P(38)"/>
    <x v="0"/>
    <s v="COMMERCIAL BUILDING"/>
    <s v="CRA"/>
    <n v="1.3113234659999999"/>
    <n v="1995"/>
    <n v="7946"/>
    <n v="0.18168514899999999"/>
    <s v="Constraints"/>
    <n v="1"/>
    <n v="0"/>
    <s v="Not Used in Prior Housing Element"/>
    <s v="Not Used"/>
    <n v="1.004043769209271"/>
    <s v="EL CAMINO VILLAGE INC"/>
    <s v="4020 MOORPARK AVE STE 218"/>
    <s v="SAN JOSE  CA"/>
    <s v="95117"/>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116"/>
    <m/>
    <s v="W"/>
    <s v="EL CAMINO REAL"/>
    <m/>
    <m/>
    <s v="MOUNTAIN VIEW"/>
    <s v="CA"/>
    <s v="94040-1612"/>
    <n v="1"/>
    <n v="0"/>
    <s v="MU-3Cor"/>
    <n v="1.85"/>
    <m/>
    <s v="Mixed-Use Corridor"/>
    <m/>
    <m/>
    <m/>
    <m/>
    <m/>
    <n v="0"/>
    <n v="0"/>
    <n v="0.17006593756696867"/>
    <n v="7408.0722404171547"/>
    <n v="13"/>
    <n v="0.5"/>
    <n v="60"/>
    <n v="0.05"/>
    <n v="0.5"/>
    <n v="30000"/>
    <m/>
    <m/>
    <s v="Yes"/>
    <n v="71.97"/>
    <n v="0.84"/>
    <n v="60.454799999999999"/>
    <m/>
    <m/>
    <n v="1"/>
    <n v="60"/>
    <n v="60"/>
    <n v="60"/>
    <n v="0"/>
    <n v="0"/>
    <s v="KEEP"/>
    <s v="ADDED"/>
    <s v="KEEP"/>
    <s v=" "/>
    <m/>
  </r>
  <r>
    <n v="15436014"/>
    <x v="3"/>
    <s v="El Camino Real"/>
    <s v="P(38)"/>
    <x v="0"/>
    <s v="COMMERCIAL BUILDING"/>
    <s v="CRA"/>
    <n v="0.81489141899999995"/>
    <n v="0"/>
    <n v="0"/>
    <n v="0"/>
    <s v="Constraints"/>
    <n v="1"/>
    <n v="0"/>
    <s v="Not Used in Prior Housing Element"/>
    <s v="Not Used"/>
    <n v="1.025093"/>
    <s v="1952 EL CAMINO LLC"/>
    <s v="2225 SHOWERS DR"/>
    <s v="MOUNTAIN VIEW  CA"/>
    <n v="94040"/>
    <s v=" "/>
    <s v="OTHER SHOPPING AREAS"/>
    <n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n v="1952"/>
    <m/>
    <s v="W"/>
    <s v="EL CAMINO REAL"/>
    <s v=" "/>
    <m/>
    <s v="MOUNTAIN VIEW"/>
    <s v="CA"/>
    <s v="94040-2002"/>
    <n v="1"/>
    <n v="0"/>
    <s v="MU-3Cor"/>
    <n v="1.85"/>
    <n v="0"/>
    <s v="Mixed-Use Corridor (ECR Village Center)"/>
    <m/>
    <m/>
    <m/>
    <m/>
    <m/>
    <n v="0"/>
    <n v="0"/>
    <n v="0"/>
    <n v="0"/>
    <n v="0"/>
    <n v="0"/>
    <n v="0"/>
    <n v="0"/>
    <n v="0"/>
    <n v="0"/>
    <s v=" "/>
    <m/>
    <s v=" "/>
    <n v="53.98"/>
    <n v="0.84"/>
    <n v="45.343199999999996"/>
    <m/>
    <m/>
    <n v="0"/>
    <n v="46"/>
    <n v="46"/>
    <n v="0"/>
    <n v="46"/>
    <n v="0"/>
    <m/>
    <m/>
    <s v="ADDED"/>
    <m/>
    <m/>
  </r>
  <r>
    <n v="14816017"/>
    <x v="3"/>
    <m/>
    <s v="P(40)"/>
    <x v="2"/>
    <s v="OFFICE BUILDING"/>
    <s v="CRA"/>
    <n v="1.360138066"/>
    <n v="1970"/>
    <n v="9894"/>
    <n v="0.221575258"/>
    <s v="Constraints"/>
    <n v="1"/>
    <n v="0"/>
    <s v="Not Used in Prior Housing Element"/>
    <s v="Not Used"/>
    <n v="1.0252743448116979"/>
    <s v="HAGIOS PNEUMA LLC"/>
    <s v="P.O.BOX 30508"/>
    <s v="TAMPA  FL"/>
    <s v="33630"/>
    <m/>
    <s v="OTHER SHOPPING AREAS"/>
    <s v="59"/>
    <s v="OFFICES, HIGH-RISE OFC BLDGS, BANKS AND CLINICS (Category also includes parking for existing office buildings)"/>
    <s v="608"/>
    <m/>
    <m/>
    <s v="SAN ANTONIO"/>
    <s v="RD"/>
    <m/>
    <s v="MOUNTAIN VIEW"/>
    <s v="CA"/>
    <s v="94040-1304"/>
    <n v="5"/>
    <n v="0"/>
    <s v="MU-3Cor"/>
    <n v="1.85"/>
    <m/>
    <s v="Mixed-Use Corridor"/>
    <m/>
    <m/>
    <m/>
    <m/>
    <m/>
    <n v="0"/>
    <n v="0"/>
    <n v="0.2215363586942215"/>
    <n v="9650.1237847202883"/>
    <n v="13"/>
    <n v="0.5"/>
    <n v="60"/>
    <n v="0.05"/>
    <n v="0.5"/>
    <n v="30000"/>
    <m/>
    <m/>
    <s v="Yes"/>
    <n v="71.97"/>
    <n v="0.84"/>
    <n v="60.454799999999999"/>
    <m/>
    <m/>
    <n v="1"/>
    <n v="61"/>
    <n v="61"/>
    <n v="61"/>
    <n v="0"/>
    <n v="0"/>
    <s v="KEEP"/>
    <s v="ADDED"/>
    <s v="KEEP"/>
    <m/>
    <m/>
  </r>
  <r>
    <n v="11614107"/>
    <x v="6"/>
    <m/>
    <s v="P(39)"/>
    <x v="5"/>
    <s v="INDUSTRIAL (NEC)"/>
    <s v="MM-40"/>
    <n v="1.5939517679999999"/>
    <n v="1980"/>
    <n v="19706"/>
    <n v="0.364285054"/>
    <s v="Constraints"/>
    <n v="1"/>
    <n v="0"/>
    <s v="Not Used in Prior Housing Element"/>
    <s v="Not Used"/>
    <n v="1.2418595355251099"/>
    <s v="KELLY LAWRENCE J JR AND LINDA G"/>
    <s v="22825 ASPEN DR"/>
    <s v="LOS ALTOS  CA"/>
    <s v="94024"/>
    <s v="7125"/>
    <s v="INDUSTRIAL NONMANUFACTURING"/>
    <s v="16"/>
    <s v="GENERAL INDUSTRIAL NONMANUFACTURING OR COMBINATION OF MFG AND NON-MFG (Includes shell buildings and parking for existing industrial buildings)"/>
    <s v="1060"/>
    <m/>
    <m/>
    <s v="LA AVENIDA"/>
    <m/>
    <m/>
    <s v="MOUNTAIN VIEW"/>
    <s v="CA"/>
    <s v="94043-1422"/>
    <n v="1"/>
    <n v="0"/>
    <s v="MU-4NBS-1"/>
    <n v="1.85"/>
    <m/>
    <s v="North Bayshore Mixed-Use (Edge)"/>
    <m/>
    <m/>
    <m/>
    <m/>
    <m/>
    <n v="0"/>
    <n v="0"/>
    <n v="0.36428390885640138"/>
    <n v="15868.207069784845"/>
    <n v="20"/>
    <n v="0.45"/>
    <n v="75"/>
    <n v="0.3"/>
    <n v="0.5"/>
    <n v="37500"/>
    <m/>
    <m/>
    <s v="Yes"/>
    <n v="71"/>
    <n v="0.7"/>
    <n v="49.699999999999996"/>
    <m/>
    <m/>
    <n v="1"/>
    <n v="61"/>
    <n v="61"/>
    <n v="61"/>
    <n v="0"/>
    <n v="0"/>
    <s v="KEEP"/>
    <s v="ADDED"/>
    <s v="KEEP"/>
    <s v=" "/>
    <m/>
  </r>
  <r>
    <n v="14816001"/>
    <x v="3"/>
    <s v="El Camino Real"/>
    <s v="P(38)"/>
    <x v="0"/>
    <s v="COMMERCIAL BUILDING"/>
    <s v="CRA"/>
    <n v="7.0415648999999997E-2"/>
    <n v="1962"/>
    <n v="306"/>
    <n v="6.7987910000000002E-3"/>
    <s v="Screened for environmental constraints"/>
    <n v="1"/>
    <n v="0"/>
    <s v="Used in Prior Housing Element - Non-Vacant - treat like new"/>
    <s v="RHNA5"/>
    <n v="1.0333616701063728"/>
    <s v="LOZANO MANUEL J TRUSTEE"/>
    <s v="2690 W EL CAMINO REAL"/>
    <s v="MOUNTAIN VIEW  CA"/>
    <s v="94040"/>
    <s v="1117"/>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690"/>
    <m/>
    <s v="W"/>
    <s v="EL CAMINO REAL"/>
    <m/>
    <m/>
    <s v="MOUNTAIN VIEW"/>
    <s v="CA"/>
    <s v="94040-1117"/>
    <n v="1"/>
    <n v="0"/>
    <s v="MU-3Cor"/>
    <n v="1.85"/>
    <m/>
    <s v="Mixed-Use Corridor"/>
    <m/>
    <n v="0"/>
    <n v="4521"/>
    <n v="0"/>
    <n v="45013.114275300002"/>
    <n v="0"/>
    <n v="0"/>
    <n v="0.10043739636297068"/>
    <n v="4375.0529855710029"/>
    <n v="13"/>
    <n v="0.5"/>
    <n v="60"/>
    <n v="0.05"/>
    <n v="0.5"/>
    <n v="30000"/>
    <n v="855.80420839182307"/>
    <n v="45013.054297076247"/>
    <s v="Yes"/>
    <n v="71.97"/>
    <n v="0.84"/>
    <n v="60.454799999999999"/>
    <n v="855.80420839182307"/>
    <n v="45013.054297076247"/>
    <n v="1"/>
    <n v="62"/>
    <n v="62"/>
    <n v="62"/>
    <n v="0"/>
    <n v="0"/>
    <s v="KEEP"/>
    <s v="&lt;Null&gt;"/>
    <s v="KEEP"/>
    <m/>
    <m/>
  </r>
  <r>
    <n v="14815018"/>
    <x v="3"/>
    <m/>
    <s v="P(40)"/>
    <x v="2"/>
    <s v="COMMERCIAL BUILDING"/>
    <s v="CRA"/>
    <n v="1.1935145039999999"/>
    <n v="1900"/>
    <n v="9330"/>
    <n v="0.20389877200000001"/>
    <s v="Screened for environmental constraints"/>
    <n v="1"/>
    <n v="0"/>
    <s v="Used in Prior Housing Element - Non-Vacant"/>
    <s v="RHNA5"/>
    <n v="1.050443"/>
    <s v="BALABAN MICHELE K"/>
    <s v="16075 CERRO VISTA DR"/>
    <s v="LOS GATOS  CA"/>
    <s v="95032"/>
    <s v=" "/>
    <s v="OTHER SHOPPING AREAS"/>
    <m/>
    <s v="RETAIL USES IN OTHER THAN REGIONAL, COMMUNITY, AND NEIGHBORHOOD SHOPPING CENTERS (This category includes strip and individual stores, restaurants, bars and fast food eateries, hotels, motels, theaters, large discount stores, auto sales, rentals and servi"/>
    <s v="2630"/>
    <m/>
    <s v=" "/>
    <s v="CALIFORNIA"/>
    <s v="ST"/>
    <m/>
    <s v="MOUNTAIN VIEW"/>
    <s v="CA"/>
    <s v="94040-1206"/>
    <n v="3"/>
    <n v="0"/>
    <s v="MU-3Cor"/>
    <n v="1.85"/>
    <n v="0"/>
    <s v="Mixed-Use Corridor"/>
    <m/>
    <m/>
    <m/>
    <m/>
    <m/>
    <n v="0"/>
    <n v="0"/>
    <n v="0.20390242671"/>
    <n v="8881.9897074700002"/>
    <n v="13"/>
    <n v="0.5"/>
    <n v="60"/>
    <n v="0.05"/>
    <n v="0.5"/>
    <n v="30000"/>
    <s v="Yes"/>
    <m/>
    <s v="Yes"/>
    <n v="71.97"/>
    <n v="0.84"/>
    <n v="60.454799999999999"/>
    <m/>
    <m/>
    <n v="1"/>
    <n v="63"/>
    <n v="63"/>
    <n v="63"/>
    <n v="0"/>
    <n v="0"/>
    <m/>
    <m/>
    <s v="ADDED"/>
    <m/>
    <m/>
  </r>
  <r>
    <n v="17006007"/>
    <x v="2"/>
    <s v="El Camino Real"/>
    <s v="P(38)"/>
    <x v="0"/>
    <s v="COMMERCIAL BUILDING"/>
    <s v="CRA"/>
    <n v="0.123707356"/>
    <n v="1952"/>
    <n v="20400"/>
    <n v="0.424407598"/>
    <s v="Constraints"/>
    <n v="1"/>
    <n v="0"/>
    <s v="Not Used in Prior Housing Element"/>
    <s v="Not Used"/>
    <n v="1.103588"/>
    <s v="BARBER FAM PROPERTIES LLC"/>
    <s v="16794 ALIOTO DR"/>
    <s v="GRASS VALLEY  CA"/>
    <n v="95949"/>
    <s v=" "/>
    <s v="OTHER SHOPPING AREAS"/>
    <n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n v="910"/>
    <m/>
    <s v=" "/>
    <s v="EL MONTE"/>
    <s v="AV"/>
    <m/>
    <s v="MOUNTAIN VIEW"/>
    <s v="CA"/>
    <s v="94040-2319"/>
    <n v="1"/>
    <n v="0"/>
    <s v="MU-3Cor"/>
    <n v="1.85"/>
    <n v="0"/>
    <s v="Mixed-Use Corridor (ECR Village Center)"/>
    <m/>
    <m/>
    <m/>
    <m/>
    <m/>
    <n v="0"/>
    <n v="0"/>
    <n v="0"/>
    <n v="0"/>
    <n v="0"/>
    <n v="0"/>
    <n v="0"/>
    <n v="0"/>
    <n v="0"/>
    <n v="0"/>
    <s v=" "/>
    <m/>
    <s v=" "/>
    <n v="53.98"/>
    <n v="0.84"/>
    <n v="45.343199999999996"/>
    <m/>
    <m/>
    <n v="1"/>
    <n v="50"/>
    <n v="50"/>
    <n v="50"/>
    <n v="0"/>
    <n v="0"/>
    <m/>
    <m/>
    <s v="ADDED"/>
    <m/>
    <m/>
  </r>
  <r>
    <n v="16059002"/>
    <x v="1"/>
    <m/>
    <s v="P(41)"/>
    <x v="1"/>
    <s v="R&amp;D FACILITY"/>
    <s v="ML"/>
    <n v="1.7131786369999999"/>
    <n v="1966"/>
    <n v="15000"/>
    <n v="0.38085565599999999"/>
    <s v="Constraints"/>
    <n v="1"/>
    <n v="0"/>
    <s v="Not Used in Prior Housing Element"/>
    <s v="Not Used"/>
    <n v="0.90416888065651801"/>
    <s v="SAWTELLE COURTYARD PARTNERS LP"/>
    <s v="72 BEVERLY"/>
    <s v="BEVERLY HILLS  CA"/>
    <s v="90210"/>
    <s v="1542"/>
    <s v="INDUSTRIAL NONMANUFACTURING"/>
    <s v="14"/>
    <s v="RESEARCH &amp; DEVELOPMENT BRANCHES OF MFG FIRMS (Includes shell buildings)"/>
    <s v="835"/>
    <m/>
    <m/>
    <s v="MAUDE"/>
    <s v="AV"/>
    <m/>
    <s v="MOUNTAIN VIEW"/>
    <s v="CA"/>
    <s v="94043-4021"/>
    <n v="1"/>
    <n v="0"/>
    <s v="MU-9EW-2"/>
    <n v="2.5"/>
    <m/>
    <s v="East Whisman Mixed-Use (Medium)"/>
    <m/>
    <m/>
    <m/>
    <m/>
    <m/>
    <n v="0"/>
    <n v="0"/>
    <n v="0.38085126342917514"/>
    <n v="16589.881034974867"/>
    <n v="14"/>
    <n v="0.4"/>
    <n v="90"/>
    <n v="0.3"/>
    <n v="0.5"/>
    <n v="45000"/>
    <m/>
    <m/>
    <s v="Yes"/>
    <n v="112"/>
    <n v="0.7"/>
    <n v="78.399999999999991"/>
    <m/>
    <m/>
    <n v="1"/>
    <n v="70"/>
    <n v="70"/>
    <n v="70"/>
    <n v="0"/>
    <n v="0"/>
    <s v="KEEP"/>
    <s v="ADDED"/>
    <s v="KEEP"/>
    <s v=" "/>
    <m/>
  </r>
  <r>
    <n v="19807004"/>
    <x v="4"/>
    <s v="El Camino Real"/>
    <s v="P(38)"/>
    <x v="0"/>
    <s v="COMMERCIAL BUILDING"/>
    <s v="CRA"/>
    <n v="0.40372506699999999"/>
    <n v="1966"/>
    <n v="11666"/>
    <n v="0.231248018"/>
    <s v="Constraints"/>
    <n v="1"/>
    <n v="0"/>
    <s v="Not Used in Prior Housing Element"/>
    <s v="Not Used"/>
    <n v="1.1581488460137037"/>
    <s v="LGS FAMILY LP"/>
    <s v="1080 NORTH 7TH ST"/>
    <s v="SAN JOSE  CA"/>
    <s v="95112"/>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831"/>
    <m/>
    <s v="E"/>
    <s v="EL CAMINO REAL"/>
    <m/>
    <m/>
    <s v="MOUNTAIN VIEW"/>
    <s v="CA"/>
    <s v="94040-2807"/>
    <n v="2"/>
    <n v="0"/>
    <s v="MU-3Cor"/>
    <n v="1.85"/>
    <m/>
    <s v="Mixed-Use Corridor"/>
    <m/>
    <n v="0"/>
    <n v="11666"/>
    <n v="0"/>
    <n v="50448.730257800002"/>
    <n v="0"/>
    <n v="0"/>
    <n v="0.23124467038883087"/>
    <n v="10073.017842137473"/>
    <n v="13"/>
    <n v="0.5"/>
    <n v="60"/>
    <n v="0.05"/>
    <n v="0.5"/>
    <n v="30000"/>
    <n v="1010.5544194827449"/>
    <n v="50448.761936703784"/>
    <s v="Yes"/>
    <n v="71.97"/>
    <n v="0.84"/>
    <n v="60.454799999999999"/>
    <n v="1010.5544194827449"/>
    <n v="50448.761936703784"/>
    <n v="1"/>
    <n v="70"/>
    <n v="70"/>
    <n v="70"/>
    <n v="0"/>
    <n v="0"/>
    <s v="KEEP"/>
    <m/>
    <s v="KEEP"/>
    <s v=" "/>
    <m/>
  </r>
  <r>
    <n v="16052011"/>
    <x v="1"/>
    <m/>
    <s v="P(41)"/>
    <x v="1"/>
    <s v="R&amp;D FACILITY"/>
    <s v="ML"/>
    <n v="1.2395437149999999"/>
    <n v="1982"/>
    <n v="14400"/>
    <n v="0.35720487200000001"/>
    <s v="Constraints"/>
    <n v="1"/>
    <n v="0"/>
    <s v="Not Used in Prior Housing Element"/>
    <s v="Not Used"/>
    <n v="0.92547930546808199"/>
    <s v="SAWTELLE COURTYARD PARTNERS LP"/>
    <s v="11400 W OLYPMIC BLVD UNIT 850"/>
    <s v="LOS ANGELES  CA"/>
    <s v="90064"/>
    <m/>
    <s v="INDUSTRIAL NONMANUFACTURING"/>
    <s v="14"/>
    <s v="RESEARCH &amp; DEVELOPMENT BRANCHES OF MFG FIRMS (Includes shell buildings)"/>
    <s v="335"/>
    <m/>
    <s v="E"/>
    <s v="MIDDLEFIELD"/>
    <s v="RD"/>
    <m/>
    <s v="MOUNTAIN VIEW"/>
    <s v="CA"/>
    <s v="94043-4028"/>
    <n v="1"/>
    <n v="0"/>
    <s v="MU-9EW-2"/>
    <n v="2.5"/>
    <m/>
    <s v="East Whisman Mixed-Use (Medium)"/>
    <m/>
    <m/>
    <m/>
    <m/>
    <m/>
    <n v="0"/>
    <n v="0"/>
    <n v="0.35719826019473572"/>
    <n v="15559.556214082688"/>
    <n v="14"/>
    <n v="0.4"/>
    <n v="90"/>
    <n v="0.3"/>
    <n v="0.5"/>
    <n v="45000"/>
    <m/>
    <m/>
    <s v="Yes"/>
    <n v="112"/>
    <n v="0.7"/>
    <n v="78.399999999999991"/>
    <m/>
    <m/>
    <n v="1"/>
    <n v="72"/>
    <n v="72"/>
    <n v="72"/>
    <n v="0"/>
    <n v="0"/>
    <s v="KEEP"/>
    <s v="ADDED"/>
    <s v="KEEP"/>
    <s v=" "/>
    <m/>
  </r>
  <r>
    <n v="16059001"/>
    <x v="1"/>
    <m/>
    <s v="P(41)"/>
    <x v="1"/>
    <s v="R&amp;D FACILITY"/>
    <s v="ML"/>
    <n v="0.40220885499999998"/>
    <n v="1962"/>
    <n v="8500"/>
    <n v="0.21022432199999999"/>
    <s v="Constraints"/>
    <n v="1"/>
    <n v="0"/>
    <s v="Not Used in Prior Housing Element"/>
    <s v="Not Used"/>
    <n v="0.92832090395415379"/>
    <s v="CENTRAL CALIF CONF ASSOC OF THE SEVENTH-DAY"/>
    <s v="PO BOX 770"/>
    <s v="CLOVIS  CA"/>
    <s v="93613"/>
    <s v="0770"/>
    <s v="INDUSTRIAL NONMANUFACTURING"/>
    <m/>
    <s v="RESEARCH &amp; DEVELOPMENT BRANCHES OF MFG FIRMS (Includes shell buildings)"/>
    <s v="815"/>
    <m/>
    <m/>
    <s v="MAUDE"/>
    <s v="AV"/>
    <m/>
    <s v="MOUNTAIN VIEW"/>
    <s v="CA"/>
    <s v="94043-4021"/>
    <n v="1"/>
    <n v="0"/>
    <s v="MU-9EW-2"/>
    <n v="2.5"/>
    <m/>
    <s v="East Whisman Mixed-Use (Medium)"/>
    <m/>
    <n v="0"/>
    <n v="0"/>
    <n v="8500"/>
    <n v="40437.477430699997"/>
    <n v="0"/>
    <n v="0"/>
    <n v="0.21020104467611594"/>
    <n v="9156.35750609161"/>
    <n v="14"/>
    <n v="0.4"/>
    <n v="90"/>
    <n v="0.3"/>
    <n v="0.5"/>
    <n v="45000"/>
    <n v="806.89099972544852"/>
    <n v="40437.496825770373"/>
    <s v="Yes"/>
    <n v="112"/>
    <n v="0.7"/>
    <n v="78.399999999999991"/>
    <n v="806.89099972544852"/>
    <n v="40437.496825770373"/>
    <n v="1"/>
    <n v="72"/>
    <n v="72"/>
    <n v="72"/>
    <n v="0"/>
    <n v="0"/>
    <s v="KEEP"/>
    <m/>
    <s v="KEEP"/>
    <s v=" "/>
    <m/>
  </r>
  <r>
    <n v="16059004"/>
    <x v="1"/>
    <m/>
    <s v="P(41)"/>
    <x v="1"/>
    <s v="INDUSTRIAL (NEC)"/>
    <s v="ML"/>
    <n v="2.3807332909999999"/>
    <n v="1963"/>
    <n v="16250"/>
    <n v="0.39001560099999999"/>
    <s v="Constraints"/>
    <n v="1"/>
    <n v="0"/>
    <s v="Not Used in Prior Housing Element"/>
    <s v="Not Used"/>
    <n v="0.95617784345064583"/>
    <s v="VOGEL RONALD AND CLAUDETTE D ET AL"/>
    <s v="PO BOX 1635"/>
    <s v="ZEPHYR COVE  NV"/>
    <s v="89448"/>
    <m/>
    <s v="INDUSTRIAL NONMANUFACTURING"/>
    <s v="16"/>
    <s v="GENERAL INDUSTRIAL NONMANUFACTURING OR COMBINATION OF MFG AND NON-MFG (Includes shell buildings and parking for existing industrial buildings)"/>
    <s v="875"/>
    <m/>
    <m/>
    <s v="MAUDE"/>
    <s v="AV"/>
    <m/>
    <s v="MOUNTAIN VIEW"/>
    <s v="CA"/>
    <s v="94043-4021"/>
    <n v="2"/>
    <n v="0"/>
    <s v="MU-9EW-2"/>
    <n v="2.5"/>
    <m/>
    <s v="East Whisman Mixed-Use (Medium)"/>
    <m/>
    <m/>
    <m/>
    <m/>
    <m/>
    <n v="0"/>
    <n v="0"/>
    <n v="0.39014789101766378"/>
    <n v="16994.842132729435"/>
    <n v="14"/>
    <n v="0.4"/>
    <n v="90"/>
    <n v="0.3"/>
    <n v="0.5"/>
    <n v="45000"/>
    <m/>
    <m/>
    <s v="Yes"/>
    <n v="112"/>
    <n v="0.7"/>
    <n v="78.399999999999991"/>
    <m/>
    <m/>
    <n v="1"/>
    <n v="74"/>
    <n v="74"/>
    <n v="74"/>
    <n v="0"/>
    <n v="0"/>
    <s v="KEEP"/>
    <s v="ADDED"/>
    <s v="KEEP"/>
    <s v=" "/>
    <m/>
  </r>
  <r>
    <n v="16059003"/>
    <x v="1"/>
    <m/>
    <s v="P(41)"/>
    <x v="1"/>
    <s v="INDUSTRIAL (NEC)"/>
    <s v="ML"/>
    <n v="11.43923425"/>
    <n v="1966"/>
    <n v="15638"/>
    <n v="0.36919517400000001"/>
    <s v="Constraints"/>
    <n v="1"/>
    <n v="0"/>
    <s v="Not Used in Prior Housing Element"/>
    <s v="Not Used"/>
    <n v="0.97274293845959092"/>
    <s v="VOGEL RONALD AND CLAUDETTE D ET AL"/>
    <s v="PO BOX 1635"/>
    <s v="ZEPHYR COVE  NV"/>
    <s v="89448"/>
    <m/>
    <s v="INDUSTRIAL NONMANUFACTURING"/>
    <s v="16"/>
    <s v="GENERAL INDUSTRIAL NONMANUFACTURING OR COMBINATION OF MFG AND NON-MFG (Includes shell buildings and parking for existing industrial buildings)"/>
    <s v="855"/>
    <m/>
    <m/>
    <s v="MAUDE"/>
    <s v="AV"/>
    <m/>
    <s v="MOUNTAIN VIEW"/>
    <s v="CA"/>
    <s v="94043-4021"/>
    <n v="2"/>
    <n v="0"/>
    <s v="MU-9EW-2"/>
    <n v="2.5"/>
    <m/>
    <s v="East Whisman Mixed-Use (Medium)"/>
    <m/>
    <m/>
    <m/>
    <m/>
    <m/>
    <n v="0"/>
    <n v="0"/>
    <n v="0.36906006268658553"/>
    <n v="16076.256330627666"/>
    <n v="14"/>
    <n v="0.4"/>
    <n v="90"/>
    <n v="0.3"/>
    <n v="0.5"/>
    <n v="45000"/>
    <m/>
    <m/>
    <s v="Yes"/>
    <n v="112"/>
    <n v="0.7"/>
    <n v="78.399999999999991"/>
    <m/>
    <m/>
    <n v="1"/>
    <n v="76"/>
    <n v="76"/>
    <n v="76"/>
    <n v="0"/>
    <n v="0"/>
    <s v="KEEP"/>
    <s v="ADDED"/>
    <s v="KEEP"/>
    <s v=" "/>
    <m/>
  </r>
  <r>
    <n v="17006060"/>
    <x v="2"/>
    <s v="El Camino Real"/>
    <s v="P(38)"/>
    <x v="0"/>
    <s v="COMMERCIAL BUILDING"/>
    <s v="CRA"/>
    <n v="0.76911592200000001"/>
    <n v="1975"/>
    <n v="15600"/>
    <n v="0.276453597"/>
    <s v="Constraints"/>
    <n v="1"/>
    <n v="0"/>
    <s v="Not Used in Prior Housing Element"/>
    <s v="Not Used"/>
    <n v="1.2954473240550239"/>
    <s v="LAMBERT ANDREY TRUSTEE &amp; ET AL"/>
    <s v="PO BOX 7824"/>
    <s v="MENLO PARK  CA"/>
    <s v="94026"/>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21"/>
    <m/>
    <s v="W"/>
    <s v="EL CAMINO REAL"/>
    <m/>
    <m/>
    <s v="MOUNTAIN VIEW"/>
    <s v="CA"/>
    <s v="94040-2216"/>
    <n v="5"/>
    <n v="0"/>
    <s v="MU-3Cor"/>
    <n v="1.85"/>
    <m/>
    <s v="Mixed-Use Corridor (ECR Village Center)"/>
    <m/>
    <n v="0"/>
    <n v="15600"/>
    <n v="0"/>
    <n v="56429.502590999997"/>
    <n v="0"/>
    <n v="0"/>
    <n v="0.27645113431299428"/>
    <n v="12042.211410674032"/>
    <n v="13"/>
    <n v="0.5"/>
    <n v="60"/>
    <n v="0.05"/>
    <n v="0.5"/>
    <n v="30000"/>
    <n v="951.43696533361378"/>
    <n v="56429.459717320802"/>
    <s v="Yes"/>
    <n v="53.98"/>
    <n v="0.84"/>
    <n v="45.343199999999996"/>
    <n v="951.43696533361378"/>
    <n v="56429.459717320802"/>
    <n v="1"/>
    <n v="58"/>
    <n v="58"/>
    <n v="58"/>
    <n v="0"/>
    <n v="0"/>
    <s v="KEEP"/>
    <s v="look at whole shopping center"/>
    <s v="KEEP"/>
    <s v="look at whole shopping center"/>
    <m/>
  </r>
  <r>
    <n v="17005026"/>
    <x v="2"/>
    <s v="El Camino Real"/>
    <s v="P(38)"/>
    <x v="0"/>
    <s v="COMMERCIAL BUILDING"/>
    <s v="P(15)"/>
    <n v="1.6342916439999999"/>
    <n v="1980"/>
    <n v="14450"/>
    <n v="0.25045497900000002"/>
    <s v="Constraints"/>
    <n v="1"/>
    <n v="0"/>
    <s v="Not Used in Prior Housing Element"/>
    <s v="Not Used"/>
    <n v="1.3245189994392175"/>
    <s v="B T &amp; T DEVELOPMENT CO"/>
    <s v="153 SECOND UNIT 101"/>
    <s v="LOS ALTOS  CA"/>
    <s v="94022"/>
    <m/>
    <s v="OTHER SHOPPING AREAS"/>
    <s v="58"/>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2065"/>
    <m/>
    <s v="W"/>
    <s v="EL CAMINO"/>
    <m/>
    <m/>
    <s v="MOUNTAIN VIEW"/>
    <s v="CA"/>
    <s v="94040"/>
    <n v="1"/>
    <n v="0"/>
    <s v="MU-3Cor"/>
    <n v="1.85"/>
    <m/>
    <s v="Mixed-Use Corridor"/>
    <m/>
    <m/>
    <m/>
    <m/>
    <m/>
    <n v="0"/>
    <n v="0"/>
    <n v="0.24750478226218442"/>
    <n v="10781.308315340753"/>
    <n v="13"/>
    <n v="0.5"/>
    <n v="60"/>
    <n v="0.05"/>
    <n v="0.5"/>
    <n v="30000"/>
    <m/>
    <m/>
    <s v="Yes"/>
    <n v="71.97"/>
    <n v="0.84"/>
    <n v="60.454799999999999"/>
    <m/>
    <m/>
    <n v="1"/>
    <n v="80"/>
    <n v="80"/>
    <n v="80"/>
    <n v="0"/>
    <n v="0"/>
    <s v="KEEP"/>
    <s v="ADDED"/>
    <s v="KEEP"/>
    <m/>
    <m/>
  </r>
  <r>
    <n v="16110003"/>
    <x v="4"/>
    <s v="El Camino Real"/>
    <s v="P(38)"/>
    <x v="0"/>
    <s v="COMMERCIAL BUILDING"/>
    <s v="CRA"/>
    <n v="0.67673981800000005"/>
    <n v="1971"/>
    <n v="14000"/>
    <n v="0.235037354"/>
    <s v="Constraints"/>
    <n v="1"/>
    <n v="0"/>
    <s v="Not Used in Prior Housing Element"/>
    <s v="Not Used"/>
    <n v="1.3674400022604756"/>
    <s v="BORELLO PIERINO J TRUSTEE &amp; ET AL"/>
    <s v="1231 WAGNER LN"/>
    <s v="LOS ALTOS  CA"/>
    <s v="94024"/>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820"/>
    <m/>
    <s v="E"/>
    <s v="EL CAMINO REAL"/>
    <m/>
    <m/>
    <s v="MOUNTAIN VIEW"/>
    <s v="CA"/>
    <s v="94040-2836"/>
    <n v="1"/>
    <n v="0"/>
    <s v="MU-3Cor"/>
    <n v="1.85"/>
    <m/>
    <s v="Mixed-Use Corridor"/>
    <m/>
    <n v="0"/>
    <n v="14000"/>
    <n v="0"/>
    <n v="59565.412747000002"/>
    <n v="0"/>
    <n v="0"/>
    <n v="0.23503572550506849"/>
    <n v="10238.156203000783"/>
    <n v="13"/>
    <n v="0.5"/>
    <n v="60"/>
    <n v="0.05"/>
    <n v="0.5"/>
    <n v="30000"/>
    <n v="1186.9505119347486"/>
    <n v="59565.448235958567"/>
    <s v="Yes"/>
    <n v="71.97"/>
    <n v="0.84"/>
    <n v="60.454799999999999"/>
    <n v="1186.9505119347486"/>
    <n v="59565.448235958567"/>
    <n v="1"/>
    <n v="82"/>
    <n v="82"/>
    <n v="82"/>
    <n v="0"/>
    <n v="0"/>
    <s v="KEEP"/>
    <m/>
    <s v="KEEP"/>
    <s v=" "/>
    <m/>
  </r>
  <r>
    <n v="16060021"/>
    <x v="1"/>
    <m/>
    <s v="P(37)"/>
    <x v="6"/>
    <s v="MULTI FAMILY DWELLING"/>
    <s v="ML"/>
    <n v="0"/>
    <n v="2017"/>
    <m/>
    <n v="0"/>
    <s v="Screened for environmental constraints"/>
    <n v="1"/>
    <n v="0"/>
    <s v="Not Used in Prior Housing Element"/>
    <s v="Not Used"/>
    <n v="2.7665552983048478"/>
    <s v="EFL DEVELOPMENT COMPANY"/>
    <s v="507 SYLVAN AVE"/>
    <s v="MOUNTAIN VIEW  CA"/>
    <s v="94041"/>
    <m/>
    <s v="RESIDENTIAL (Classified by Dwelling Type)"/>
    <m/>
    <s v="ACTUALLY VACANT"/>
    <m/>
    <m/>
    <m/>
    <m/>
    <m/>
    <m/>
    <m/>
    <m/>
    <m/>
    <n v="0"/>
    <n v="0"/>
    <s v="R-4MHD"/>
    <m/>
    <n v="35"/>
    <s v="Medium High-Density Residential"/>
    <s v="GP Density = 35 DU/ac; Zoning Density varies (graduated)"/>
    <n v="0"/>
    <n v="0"/>
    <n v="0"/>
    <n v="120510.704679"/>
    <n v="0"/>
    <n v="0"/>
    <n v="0"/>
    <n v="0"/>
    <n v="4"/>
    <n v="0"/>
    <n v="35"/>
    <n v="0"/>
    <n v="0.5"/>
    <n v="17500"/>
    <n v="1423.6440371957904"/>
    <n v="120510.666750046"/>
    <s v="Yes"/>
    <n v="35"/>
    <n v="0.85"/>
    <n v="30"/>
    <n v="1423.6440371957904"/>
    <n v="120510.666750046"/>
    <n v="1"/>
    <n v="82"/>
    <n v="82"/>
    <n v="82"/>
    <n v="0"/>
    <n v="0"/>
    <s v="KEEP"/>
    <m/>
    <s v="KEEP"/>
    <s v=" "/>
    <m/>
  </r>
  <r>
    <n v="16052012"/>
    <x v="1"/>
    <m/>
    <s v="P(41)"/>
    <x v="1"/>
    <s v="INDUSTRIAL (NEC)"/>
    <s v="ML"/>
    <n v="1.1210139299999999"/>
    <n v="1959"/>
    <n v="15850"/>
    <n v="0.33861009600000003"/>
    <s v="Constraints"/>
    <n v="1"/>
    <n v="0"/>
    <s v="Not Used in Prior Housing Element"/>
    <s v="Not Used"/>
    <n v="1.0746029061545692"/>
    <s v="SAWTELLE COURTYARD PARTNERS LP"/>
    <s v="11400 W OLYPMIC BLVD UNIT 850"/>
    <s v="LOS ANGELES  CA"/>
    <s v="90064"/>
    <m/>
    <s v="MANUFACTURING"/>
    <s v="36"/>
    <s v="ELECTRICAL MACHINERY AND ELECTRONICS"/>
    <s v="345"/>
    <m/>
    <s v="E"/>
    <s v="MIDDLEFIELD"/>
    <s v="RD"/>
    <m/>
    <s v="MOUNTAIN VIEW"/>
    <s v="CA"/>
    <s v="94043-4067"/>
    <n v="1"/>
    <n v="0"/>
    <s v="MU-9EW-2"/>
    <n v="2.5"/>
    <m/>
    <s v="East Whisman Mixed-Use (Medium)"/>
    <m/>
    <m/>
    <m/>
    <m/>
    <m/>
    <n v="0"/>
    <n v="0"/>
    <n v="0.33860643983708677"/>
    <n v="14749.696519303499"/>
    <n v="14"/>
    <n v="0.4"/>
    <n v="90"/>
    <n v="0.3"/>
    <n v="0.5"/>
    <n v="45000"/>
    <m/>
    <m/>
    <s v="Yes"/>
    <n v="112"/>
    <n v="0.7"/>
    <n v="78.399999999999991"/>
    <m/>
    <m/>
    <n v="1"/>
    <n v="84"/>
    <n v="84"/>
    <n v="84"/>
    <n v="0"/>
    <n v="0"/>
    <s v="KEEP"/>
    <s v="ADDED"/>
    <s v="KEEP"/>
    <s v=" "/>
    <m/>
  </r>
  <r>
    <n v="11614114"/>
    <x v="6"/>
    <m/>
    <s v="P(39)"/>
    <x v="5"/>
    <s v="R&amp;D FACILITY"/>
    <s v="MM-40"/>
    <n v="0.50684849499999995"/>
    <n v="1987"/>
    <n v="12175"/>
    <n v="0.33151803899999999"/>
    <s v="Constraints"/>
    <n v="1"/>
    <n v="0"/>
    <s v="Not Used in Prior Housing Element"/>
    <s v="Not Used"/>
    <n v="0.84310611724269813"/>
    <s v="BERTOLOTTI JOHN J"/>
    <s v="505 LAURELWOOD RD"/>
    <s v="SANTA CLARA  CA"/>
    <s v="95054"/>
    <s v="2419"/>
    <s v="INDUSTRIAL NONMANUFACTURING"/>
    <m/>
    <s v="RESEARCH &amp; DEVELOPMENT BRANCHES OF MFG FIRMS (Includes shell buildings)"/>
    <s v="1350"/>
    <m/>
    <m/>
    <s v="PEAR"/>
    <s v="AV"/>
    <m/>
    <s v="MOUNTAIN VIEW"/>
    <s v="CA"/>
    <s v="94043-1302"/>
    <n v="1"/>
    <n v="0"/>
    <s v="MU-4NBS-2"/>
    <n v="3.5"/>
    <m/>
    <s v="North Bayshore Mixed-Use (General)"/>
    <m/>
    <n v="0"/>
    <n v="0"/>
    <n v="12175"/>
    <n v="36725.535186300003"/>
    <n v="0"/>
    <n v="0"/>
    <n v="0.33151320840497184"/>
    <n v="14440.715358120573"/>
    <n v="20"/>
    <n v="0.45"/>
    <n v="140"/>
    <n v="0.3"/>
    <n v="0.5"/>
    <n v="70000"/>
    <n v="971.35934369063227"/>
    <n v="36725.555564428956"/>
    <s v="Yes"/>
    <n v="157"/>
    <n v="0.7"/>
    <n v="109.89999999999999"/>
    <n v="971.35934369063227"/>
    <n v="36725.555564428956"/>
    <n v="1"/>
    <n v="92"/>
    <n v="92"/>
    <n v="92"/>
    <n v="0"/>
    <n v="0"/>
    <s v="KEEP"/>
    <s v="&lt;Null&gt;"/>
    <s v="KEEP"/>
    <m/>
    <m/>
  </r>
  <r>
    <n v="15801003"/>
    <x v="0"/>
    <s v="El Camino Real"/>
    <s v="P(38)"/>
    <x v="0"/>
    <s v="COMMERCIAL BUILDING"/>
    <s v="CRA"/>
    <n v="0.78048266799999999"/>
    <n v="1979"/>
    <n v="2400"/>
    <n v="3.5497182000000002E-2"/>
    <s v="Constraints"/>
    <n v="1"/>
    <n v="0"/>
    <s v="Not Used in Prior Housing Element"/>
    <s v="Not Used"/>
    <n v="1.5521589177781858"/>
    <s v="U-HAUL REAL ESTATE COMPANY"/>
    <s v="P.O. BOX 29046"/>
    <s v="PHOENIX  AZ"/>
    <s v="85038"/>
    <s v="9046"/>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62"/>
    <m/>
    <s v="W"/>
    <s v="EL CAMINO REAL"/>
    <m/>
    <m/>
    <s v="MOUNTAIN VIEW"/>
    <s v="CA"/>
    <s v="94040"/>
    <n v="1"/>
    <n v="0"/>
    <s v="MU-3Cor"/>
    <n v="1.85"/>
    <m/>
    <s v="Mixed-Use Corridor (ECR Village Center)"/>
    <m/>
    <n v="0"/>
    <n v="2400"/>
    <n v="0"/>
    <n v="67611.804061699993"/>
    <n v="0"/>
    <n v="0"/>
    <n v="3.5496760267036361E-2"/>
    <n v="1546.238877232104"/>
    <n v="13"/>
    <n v="0.5"/>
    <n v="60"/>
    <n v="0.05"/>
    <n v="0.5"/>
    <n v="30000"/>
    <n v="1237.3102790343578"/>
    <n v="67611.772010518369"/>
    <s v="Yes"/>
    <n v="53.98"/>
    <n v="0.84"/>
    <n v="45.343199999999996"/>
    <n v="1237.3102790343578"/>
    <n v="67611.772010518369"/>
    <n v="1"/>
    <n v="70"/>
    <n v="70"/>
    <n v="70"/>
    <n v="0"/>
    <n v="0"/>
    <s v="KEEP"/>
    <m/>
    <s v="KEEP"/>
    <s v=" "/>
    <m/>
  </r>
  <r>
    <n v="17006062"/>
    <x v="2"/>
    <s v="El Camino Real"/>
    <s v="P(38)"/>
    <x v="0"/>
    <s v="SUPERMARKET"/>
    <s v="CRA"/>
    <n v="2.0739039209999999"/>
    <n v="1959"/>
    <m/>
    <n v="0.41189226499999998"/>
    <m/>
    <n v="1"/>
    <m/>
    <s v="Not Used in Prior Housing Element"/>
    <s v="Not Used"/>
    <n v="1.6619936865452716"/>
    <s v="LAMBERT ANDREY TRUSTEE &amp; ET AL"/>
    <s v="PO BOX 7824"/>
    <s v="MENLO PARK  CA"/>
    <s v="94026"/>
    <m/>
    <s v="SHOPPING CENTERS"/>
    <s v="52"/>
    <s v="NEIGHBORHOOD (Centers Containing a Supermarket)"/>
    <s v="1935"/>
    <m/>
    <s v="W"/>
    <s v="EL CAMINO REAL"/>
    <m/>
    <m/>
    <s v="MOUNTAIN VIEW"/>
    <s v="CA"/>
    <s v="94040-2216"/>
    <n v="4"/>
    <n v="1"/>
    <m/>
    <m/>
    <m/>
    <s v="Mixed-Use Corridor (ECR Village Center)"/>
    <m/>
    <m/>
    <m/>
    <m/>
    <m/>
    <m/>
    <m/>
    <m/>
    <m/>
    <m/>
    <m/>
    <m/>
    <m/>
    <m/>
    <m/>
    <m/>
    <m/>
    <m/>
    <n v="53.98"/>
    <n v="0.84"/>
    <n v="45.343199999999996"/>
    <m/>
    <m/>
    <n v="1"/>
    <n v="75"/>
    <n v="74"/>
    <n v="74"/>
    <n v="0"/>
    <n v="0"/>
    <s v="KEEP"/>
    <s v="ADDED"/>
    <s v="KEEP"/>
    <s v=" "/>
    <m/>
  </r>
  <r>
    <n v="11614071"/>
    <x v="6"/>
    <m/>
    <s v="P(39)"/>
    <x v="5"/>
    <s v="INDUSTRIAL (NEC)"/>
    <s v="ML"/>
    <n v="1.2656269499999999"/>
    <n v="1959"/>
    <n v="17842"/>
    <n v="0.41972288200000002"/>
    <s v="Constraints"/>
    <n v="1"/>
    <n v="0"/>
    <s v="Not Used in Prior Housing Element"/>
    <s v="Not Used"/>
    <n v="0.97587641267167968"/>
    <s v="PICKERING LABORATORIES INC"/>
    <s v="1280 SPACE PARK WAY"/>
    <s v="MOUNTAIN VIEW  CA"/>
    <s v="94043"/>
    <s v="1434"/>
    <s v="INDUSTRIAL NONMANUFACTURING"/>
    <s v="16"/>
    <s v="GENERAL INDUSTRIAL NONMANUFACTURING OR COMBINATION OF MFG AND NON-MFG (Includes shell buildings and parking for existing industrial buildings)"/>
    <s v="1280"/>
    <m/>
    <m/>
    <s v="SPACE PARK"/>
    <s v="WY"/>
    <m/>
    <s v="MOUNTAIN VIEW"/>
    <s v="CA"/>
    <s v="94043-1434"/>
    <n v="1"/>
    <n v="0"/>
    <s v="MU-4NBS-2"/>
    <n v="3.5"/>
    <m/>
    <s v="North Bayshore Mixed-Use (General)"/>
    <m/>
    <m/>
    <m/>
    <m/>
    <m/>
    <n v="0"/>
    <n v="0"/>
    <n v="0.4197228269143084"/>
    <n v="18283.126340387273"/>
    <n v="20"/>
    <n v="0.45"/>
    <n v="140"/>
    <n v="0.3"/>
    <n v="0.5"/>
    <n v="70000"/>
    <m/>
    <m/>
    <s v="Yes"/>
    <n v="157"/>
    <n v="0.7"/>
    <n v="109.89999999999999"/>
    <m/>
    <m/>
    <n v="1"/>
    <n v="107"/>
    <n v="107"/>
    <n v="107"/>
    <n v="0"/>
    <n v="0"/>
    <s v="KEEP"/>
    <s v="ADDED"/>
    <s v="KEEP"/>
    <s v=" "/>
    <m/>
  </r>
  <r>
    <n v="14816012"/>
    <x v="3"/>
    <s v="El Camino Real"/>
    <s v="P(38)"/>
    <x v="0"/>
    <s v="SUPERMARKET"/>
    <s v="CRA"/>
    <n v="0.48046317300000002"/>
    <n v="1972"/>
    <n v="23937"/>
    <n v="0.30692789999999998"/>
    <s v="Constraints"/>
    <n v="1"/>
    <n v="0"/>
    <s v="Not Used in Prior Housing Element"/>
    <s v="Not Used"/>
    <n v="1.7904014682473439"/>
    <s v="CVS CAREMARK CORPORATION"/>
    <s v="1 CVS DR"/>
    <s v="WOONSOCKET  RI"/>
    <s v="02895"/>
    <m/>
    <s v="SHOPPING CENTERS"/>
    <m/>
    <s v="NEIGHBORHOOD (Centers Containing a Supermarket)"/>
    <s v="2630"/>
    <m/>
    <s v="W"/>
    <s v="EL CAMINO REAL"/>
    <m/>
    <m/>
    <s v="MOUNTAIN VIEW"/>
    <s v="CA"/>
    <s v="94040-1117"/>
    <n v="1"/>
    <n v="0"/>
    <s v="MU-3Cor"/>
    <n v="1.85"/>
    <m/>
    <s v="Mixed-Use Corridor (ECR Village Center)"/>
    <m/>
    <n v="0"/>
    <n v="23937"/>
    <n v="0"/>
    <n v="77989.703047600007"/>
    <n v="0"/>
    <n v="0"/>
    <n v="0.30692513324983889"/>
    <n v="13369.658804362982"/>
    <n v="13"/>
    <n v="0.5"/>
    <n v="60"/>
    <n v="0.05"/>
    <n v="0.5"/>
    <n v="30000"/>
    <n v="1636.7834082300656"/>
    <n v="77989.575997614418"/>
    <s v="Yes"/>
    <n v="53.98"/>
    <n v="0.84"/>
    <n v="45.343199999999996"/>
    <n v="1636.7834082300656"/>
    <n v="77989.575997614418"/>
    <n v="1"/>
    <n v="81"/>
    <n v="81"/>
    <n v="81"/>
    <n v="0"/>
    <n v="0"/>
    <s v="KEEP"/>
    <s v="&lt;Null&gt;"/>
    <s v="KEEP"/>
    <m/>
    <m/>
  </r>
  <r>
    <n v="16053006"/>
    <x v="1"/>
    <m/>
    <s v="P(41)"/>
    <x v="1"/>
    <s v="R&amp;D FACILITY"/>
    <s v="ML"/>
    <n v="1.50870763"/>
    <n v="2000"/>
    <n v="13400"/>
    <n v="0.30702960299999998"/>
    <s v="Constraints"/>
    <n v="1"/>
    <n v="0"/>
    <s v="Not Used in Prior Housing Element"/>
    <s v="Not Used"/>
    <n v="1.0019389999999999"/>
    <s v="SHAMROCK MIDDLEFIELD PARTS LLC"/>
    <s v="690 GIBRALTAR DR"/>
    <s v="MILPITAS  CA"/>
    <s v="95035"/>
    <s v="6317"/>
    <s v="INDUSTRIAL NONMANUFACTURING"/>
    <m/>
    <s v="RESEARCH &amp; DEVELOPMENT BRANCHES OF MFG FIRMS (Includes shell buildings)"/>
    <s v="450"/>
    <m/>
    <s v="E"/>
    <s v="MIDDLEFIELD"/>
    <s v="RD"/>
    <m/>
    <s v="MOUNTAIN VIEW"/>
    <s v="CA"/>
    <s v="94043-4006"/>
    <n v="2"/>
    <n v="0"/>
    <s v="MU-9EW-3"/>
    <n v="3.5"/>
    <n v="0"/>
    <s v="East Whisman Mixed-Use (High)"/>
    <m/>
    <m/>
    <m/>
    <m/>
    <m/>
    <n v="0"/>
    <n v="0"/>
    <n v="0.307027680897"/>
    <n v="13374.1257799"/>
    <n v="14"/>
    <n v="0.4"/>
    <n v="120"/>
    <n v="0.3"/>
    <n v="0.5"/>
    <n v="60000"/>
    <s v="Yes"/>
    <m/>
    <s v="Yes"/>
    <n v="157"/>
    <n v="0.7"/>
    <n v="109.89999999999999"/>
    <m/>
    <m/>
    <n v="1"/>
    <n v="110"/>
    <n v="110"/>
    <n v="110"/>
    <n v="0"/>
    <n v="0"/>
    <m/>
    <m/>
    <s v="ADDED"/>
    <m/>
    <m/>
  </r>
  <r>
    <n v="16053005"/>
    <x v="1"/>
    <m/>
    <s v="P(41)"/>
    <x v="1"/>
    <s v="INDUSTRIAL (NEC)"/>
    <s v="ML"/>
    <n v="7.5770091170000002"/>
    <n v="1977"/>
    <n v="18450"/>
    <n v="0.33321894899999999"/>
    <s v="Constraints"/>
    <n v="1"/>
    <n v="0"/>
    <s v="Not Used in Prior Housing Element"/>
    <s v="Not Used"/>
    <n v="1.271118"/>
    <s v="ORTUNO ELIANE TRUSTEE"/>
    <s v="PO BOX 12194"/>
    <s v="NEWPORT BEACH  CA"/>
    <s v="92658"/>
    <s v=" "/>
    <s v="INDUSTRIAL NONMANUFACTURING"/>
    <m/>
    <s v="GENERAL INDUSTRIAL NONMANUFACTURING OR COMBINATION OF MFG AND NON-MFG (Includes shell buildings and parking for existing industrial buildings)"/>
    <s v="460"/>
    <m/>
    <s v="E"/>
    <s v="MIDDLEFIELD"/>
    <s v="RD"/>
    <m/>
    <s v="MOUNTAIN VIEW"/>
    <s v="CA"/>
    <s v="94043-4032"/>
    <n v="1"/>
    <n v="0"/>
    <s v="MU-9EW-3"/>
    <n v="3.5"/>
    <n v="0"/>
    <s v="East Whisman Mixed-Use (High)"/>
    <m/>
    <m/>
    <m/>
    <m/>
    <m/>
    <n v="0"/>
    <n v="0"/>
    <n v="0.33321507249299998"/>
    <n v="14514.8485578"/>
    <n v="14"/>
    <n v="0.4"/>
    <n v="120"/>
    <n v="0.3"/>
    <n v="0.5"/>
    <n v="60000"/>
    <s v="Yes"/>
    <m/>
    <s v="Yes"/>
    <n v="157"/>
    <n v="0.7"/>
    <n v="109.89999999999999"/>
    <m/>
    <m/>
    <n v="1"/>
    <n v="139"/>
    <n v="139"/>
    <n v="139"/>
    <n v="0"/>
    <n v="0"/>
    <m/>
    <m/>
    <s v="ADDED"/>
    <m/>
    <m/>
  </r>
  <r>
    <n v="15436018"/>
    <x v="3"/>
    <s v="El Camino Real"/>
    <s v="P(38)"/>
    <x v="0"/>
    <s v="COMMERCIAL BUILDING"/>
    <s v="CRA"/>
    <n v="0.65614452899999998"/>
    <n v="1984"/>
    <n v="34243"/>
    <n v="0.31840032699999998"/>
    <s v="Constraints"/>
    <n v="1"/>
    <n v="0"/>
    <s v="Not Used in Prior Housing Element"/>
    <s v="Not Used"/>
    <n v="2.4689970454743921"/>
    <s v="M V CALI FAMILY PARTNERSHIP"/>
    <s v="14510 BIG BASIN WAY"/>
    <s v="SARATOGA  CA"/>
    <s v="95070"/>
    <s v="6090"/>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1910"/>
    <m/>
    <s v="W"/>
    <s v="EL CAMINO REAL"/>
    <m/>
    <m/>
    <s v="MOUNTAIN VIEW"/>
    <s v="CA"/>
    <s v="94040-2002"/>
    <n v="1"/>
    <n v="0"/>
    <s v="MU-3Cor"/>
    <n v="1.85"/>
    <m/>
    <s v="Mixed-Use Corridor (ECR Village Center)"/>
    <m/>
    <n v="0"/>
    <n v="34243"/>
    <n v="0"/>
    <n v="107549.124138"/>
    <n v="0"/>
    <n v="0"/>
    <n v="0.31839403876559352"/>
    <n v="13869.244328629255"/>
    <n v="13"/>
    <n v="0.5"/>
    <n v="60"/>
    <n v="0.05"/>
    <n v="0.5"/>
    <n v="30000"/>
    <n v="1596.6311876897655"/>
    <n v="107549.0811032495"/>
    <s v="Yes"/>
    <n v="53.98"/>
    <n v="0.84"/>
    <n v="45.343199999999996"/>
    <n v="1596.6311876897655"/>
    <n v="107549.0811032495"/>
    <n v="1"/>
    <n v="111"/>
    <n v="111"/>
    <n v="111"/>
    <n v="0"/>
    <n v="0"/>
    <s v="KEEP"/>
    <m/>
    <s v="KEEP"/>
    <s v=" "/>
    <m/>
  </r>
  <r>
    <n v="16052010"/>
    <x v="1"/>
    <m/>
    <s v="P(41)"/>
    <x v="1"/>
    <s v="INDUSTRIAL (NEC)"/>
    <s v="ML"/>
    <n v="1.048077427"/>
    <n v="1966"/>
    <n v="19280"/>
    <n v="0.21612653700000001"/>
    <s v="Constraints"/>
    <n v="1"/>
    <n v="0"/>
    <s v="Not Used in Prior Housing Element"/>
    <s v="Not Used"/>
    <n v="2.048010629616178"/>
    <s v="REAL PROPERTY INVESTMENTS LLC"/>
    <s v="PO BOX 3974"/>
    <s v="ENGLEWOOD  CO"/>
    <s v="80155"/>
    <m/>
    <s v="INDUSTRIAL NONMANUFACTURING"/>
    <s v="16"/>
    <s v="GENERAL INDUSTRIAL NONMANUFACTURING OR COMBINATION OF MFG AND NON-MFG (Includes shell buildings and parking for existing industrial buildings)"/>
    <s v="325"/>
    <m/>
    <s v="E"/>
    <s v="MIDDLEFIELD"/>
    <s v="RD"/>
    <m/>
    <s v="MOUNTAIN VIEW"/>
    <s v="CA"/>
    <s v="94043"/>
    <n v="3"/>
    <n v="0"/>
    <s v="MU-9EW-2"/>
    <n v="2.5"/>
    <m/>
    <s v="East Whisman Mixed-Use (Medium)"/>
    <m/>
    <m/>
    <m/>
    <m/>
    <m/>
    <n v="0"/>
    <n v="0"/>
    <n v="0.37342954757315705"/>
    <n v="16266.591092286721"/>
    <n v="14"/>
    <n v="0.4"/>
    <n v="90"/>
    <n v="0.3"/>
    <n v="0.5"/>
    <n v="45000"/>
    <m/>
    <m/>
    <s v="Yes"/>
    <n v="112"/>
    <n v="0.7"/>
    <n v="78.399999999999991"/>
    <m/>
    <m/>
    <n v="1"/>
    <n v="160"/>
    <n v="160"/>
    <n v="150"/>
    <n v="10"/>
    <n v="0"/>
    <s v="KEEP"/>
    <s v="ADDED"/>
    <s v="KEEP"/>
    <s v=" "/>
    <m/>
  </r>
  <r>
    <n v="14816016"/>
    <x v="3"/>
    <s v="El Camino Real"/>
    <s v="P(38)"/>
    <x v="0"/>
    <s v="COMMERCIAL BUILDING"/>
    <s v="CRA"/>
    <n v="0.87012974700000001"/>
    <n v="1972"/>
    <n v="20674"/>
    <n v="0.168463425"/>
    <s v="Constraints"/>
    <n v="1"/>
    <n v="0"/>
    <s v="Not Used in Prior Housing Element"/>
    <s v="Not Used"/>
    <n v="2.8173166515137633"/>
    <s v="WORLD PLAZA ASSOCIATES LLC"/>
    <s v="4546 EL CAMINO REAL SUITE C"/>
    <s v="LOS ALTOS  CA"/>
    <s v="94022"/>
    <s v="1041"/>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630"/>
    <m/>
    <m/>
    <s v="SAN ANTONIO"/>
    <s v="RD"/>
    <m/>
    <s v="MOUNTAIN VIEW"/>
    <s v="CA"/>
    <s v="94040"/>
    <n v="7"/>
    <n v="0"/>
    <s v="MU-3Cor"/>
    <n v="1.85"/>
    <m/>
    <s v="Mixed-Use Corridor (ECR Village Center)"/>
    <m/>
    <n v="0"/>
    <n v="35889"/>
    <n v="0"/>
    <n v="122721.98629099999"/>
    <n v="0"/>
    <n v="0"/>
    <n v="0.29244148570818868"/>
    <n v="12738.751117448699"/>
    <n v="13"/>
    <n v="0.5"/>
    <n v="60"/>
    <n v="0.05"/>
    <n v="0.5"/>
    <n v="30000"/>
    <n v="1503.8582501370959"/>
    <n v="122721.82245117702"/>
    <s v="Yes"/>
    <n v="53.98"/>
    <n v="0.84"/>
    <n v="45.343199999999996"/>
    <n v="1503.8582501370959"/>
    <n v="122721.82245117702"/>
    <n v="1"/>
    <n v="127"/>
    <n v="127"/>
    <n v="127"/>
    <n v="0"/>
    <n v="0"/>
    <s v="KEEP"/>
    <s v="&lt;Null&gt;"/>
    <s v="KEEP"/>
    <m/>
    <m/>
  </r>
  <r>
    <n v="19801003"/>
    <x v="4"/>
    <s v="El Camino Real"/>
    <s v="P(38)"/>
    <x v="0"/>
    <s v="COMMERCIAL BUILDING"/>
    <s v="P(30)"/>
    <n v="0.97740112999999995"/>
    <n v="1971"/>
    <n v="49944"/>
    <n v="0.249557787"/>
    <s v="Screened for environmental constraints"/>
    <n v="1"/>
    <n v="0"/>
    <s v="Used in Prior Housing Element - Non-Vacant - treat like new"/>
    <s v="RHNA5"/>
    <n v="4.5948856607289628"/>
    <s v="AMERICAN ESTATE COMPANY"/>
    <s v="870 E CHARLESTON RD UNIT 200"/>
    <s v="PALO ALTO  CA"/>
    <s v="94303"/>
    <m/>
    <s v="OTHER SHOPPING AREAS"/>
    <m/>
    <s v="RETAIL USES IN OTHER THAN REGIONAL, COMMUNITY, AND NEIGHBORHOOD SHOPPING CENTERS (This category includes strip and individual stores, restaurants, bars and fast food eateries, hotels, motels, theaters, large discount stores, auto sales, rentals and service centers, retail condominiums and parking for existing retail buildings. See also categories 50-52 for uses in shopping centers)"/>
    <s v="789"/>
    <m/>
    <s v="E"/>
    <s v="EL CAMINO REAL"/>
    <m/>
    <m/>
    <s v="MOUNTAIN VIEW"/>
    <s v="CA"/>
    <s v="94040-2833"/>
    <n v="7"/>
    <n v="0"/>
    <s v="MU-3Cor"/>
    <n v="1.85"/>
    <m/>
    <s v="Mixed-Use Corridor"/>
    <m/>
    <n v="0"/>
    <n v="55124"/>
    <n v="0"/>
    <n v="200152.28899299999"/>
    <n v="0"/>
    <n v="0"/>
    <n v="0.27541029022120189"/>
    <n v="11996.872242035555"/>
    <n v="13"/>
    <n v="0.5"/>
    <n v="60"/>
    <n v="0.05"/>
    <n v="0.5"/>
    <n v="30000"/>
    <n v="1776.0499065101758"/>
    <n v="200152.41876927664"/>
    <s v="Yes"/>
    <n v="71.97"/>
    <n v="0.84"/>
    <n v="60.454799999999999"/>
    <n v="1776.0499065101758"/>
    <n v="200152.41876927664"/>
    <n v="1"/>
    <n v="277"/>
    <n v="277"/>
    <n v="150"/>
    <n v="127"/>
    <n v="0"/>
    <s v="KEEP"/>
    <m/>
    <s v="KEEP"/>
    <s v=" "/>
    <m/>
  </r>
  <r>
    <n v="16058011"/>
    <x v="1"/>
    <m/>
    <s v="P(41)"/>
    <x v="1"/>
    <s v="R&amp;D FACILITY"/>
    <s v="ML"/>
    <n v="1.335068022"/>
    <n v="1966"/>
    <n v="65616"/>
    <n v="0.33511917800000002"/>
    <s v="Constraints"/>
    <n v="1"/>
    <n v="0"/>
    <s v="Not Used in Prior Housing Element"/>
    <s v="Not Used"/>
    <n v="4.494945341012885"/>
    <s v="WINTER LYNN B TRUSTEE &amp; ET AL"/>
    <s v="625 ELLIS ST STE 101"/>
    <s v="MOUNTAIN VIEW  CA"/>
    <s v="94043"/>
    <m/>
    <s v="INDUSTRIAL NONMANUFACTURING"/>
    <s v="14"/>
    <s v="RESEARCH &amp; DEVELOPMENT BRANCHES OF MFG FIRMS (Includes shell buildings)"/>
    <s v="475"/>
    <m/>
    <m/>
    <s v="ELLIS"/>
    <s v="ST"/>
    <m/>
    <s v="MOUNTAIN VIEW"/>
    <s v="CA"/>
    <s v="94043-2203"/>
    <n v="1"/>
    <n v="0"/>
    <s v="MU-9EW-2"/>
    <n v="2.5"/>
    <m/>
    <s v="East Whisman Mixed-Use (Medium)"/>
    <m/>
    <m/>
    <m/>
    <m/>
    <m/>
    <n v="0"/>
    <n v="0"/>
    <n v="0.33511909017587133"/>
    <n v="14597.787568060954"/>
    <n v="14"/>
    <n v="0.4"/>
    <n v="90"/>
    <n v="0.3"/>
    <n v="0.5"/>
    <n v="45000"/>
    <m/>
    <m/>
    <s v="Yes"/>
    <n v="112"/>
    <n v="0.7"/>
    <n v="78.399999999999991"/>
    <m/>
    <m/>
    <n v="1"/>
    <n v="352"/>
    <n v="352"/>
    <n v="150"/>
    <n v="150"/>
    <n v="52"/>
    <s v="KEEP"/>
    <s v="ADDED"/>
    <s v="KEEP"/>
    <s v=" "/>
    <m/>
  </r>
  <r>
    <n v="19742004"/>
    <x v="4"/>
    <s v="El Camino Real"/>
    <s v="P(38)"/>
    <x v="0"/>
    <s v="DEPARTMENT STORE"/>
    <s v="CRA"/>
    <n v="0.73729611399999995"/>
    <n v="1966"/>
    <n v="20020"/>
    <n v="5.7729961000000003E-2"/>
    <s v="Constraints"/>
    <n v="1"/>
    <n v="0"/>
    <s v="Not Used in Prior Housing Element"/>
    <s v="Not Used"/>
    <n v="7.9611836718812512"/>
    <s v="V O LIMITED PTNRS LP"/>
    <s v="960 N SAN ANTONIO RD STE 114"/>
    <s v="LOS ALTOS  CA"/>
    <s v="94022"/>
    <m/>
    <s v="SHOPPING CENTERS"/>
    <m/>
    <s v="COMMUNITY (Centers containing a Junior Department Store or Large Variety Store)"/>
    <s v="121"/>
    <m/>
    <s v="E"/>
    <s v="EL CAMINO REAL"/>
    <m/>
    <m/>
    <s v="MOUNTAIN VIEW"/>
    <s v="CA"/>
    <s v="94040-2701"/>
    <n v="18"/>
    <n v="0"/>
    <s v="MU-3Cor"/>
    <n v="1.85"/>
    <m/>
    <s v="Mixed-Use Corridor (ECR Village Center)"/>
    <m/>
    <n v="0"/>
    <n v="89078"/>
    <n v="0"/>
    <n v="346787.73876699997"/>
    <n v="0"/>
    <n v="0"/>
    <n v="0.25686605967303189"/>
    <n v="11189.085559357269"/>
    <n v="13"/>
    <n v="0.5"/>
    <n v="60"/>
    <n v="0.05"/>
    <n v="0.5"/>
    <n v="30000"/>
    <n v="2595.7649282070342"/>
    <n v="346787.7735918914"/>
    <s v="Yes"/>
    <n v="53.98"/>
    <n v="0.84"/>
    <n v="45.343199999999996"/>
    <n v="2595.7649282070342"/>
    <n v="346787.7735918914"/>
    <n v="1"/>
    <n v="360"/>
    <n v="360"/>
    <n v="150"/>
    <n v="150"/>
    <n v="60"/>
    <s v="KEEP"/>
    <m/>
    <s v="KEEP"/>
    <s v=" "/>
    <m/>
  </r>
  <r>
    <n v="15328060"/>
    <x v="5"/>
    <m/>
    <m/>
    <x v="4"/>
    <s v="OFFICE BUILDING"/>
    <s v="CRA"/>
    <n v="3.3747312570000001"/>
    <s v="1993"/>
    <n v="8959"/>
    <n v="0.355233941"/>
    <s v="Constraints"/>
    <s v="1"/>
    <s v="0"/>
    <s v="Not Used in Prior Housing Element"/>
    <s v="Not Used"/>
    <n v="0.57897654735510662"/>
    <s v="COMMUNITY SERVICES AGCY MT VIEW &amp; LOS ALTOS"/>
    <s v="204 STIERLIN RD"/>
    <s v="MOUNTAIN VIEW  CA"/>
    <s v="94043"/>
    <s v="4618"/>
    <s v="OTHER SHOPPING AREAS"/>
    <s v="59"/>
    <s v="OFFICES, HIGH-RISE OFC BLDGS, BANKS AND CLINICS (Category also includes parking for existing office buildings)"/>
    <s v="204"/>
    <m/>
    <m/>
    <s v="STIERLIN"/>
    <s v="RD"/>
    <m/>
    <s v="MOUNTAIN VIEW"/>
    <s v="CA"/>
    <s v="94043-4618"/>
    <s v="3"/>
    <m/>
    <s v="MU-3Cor"/>
    <n v="0"/>
    <n v="43"/>
    <s v="Mixed-Use Corridor (Moffett)"/>
    <s v="GP Density = 1.85 FAR; Zoning Density = 43 DU/ac"/>
    <m/>
    <m/>
    <m/>
    <m/>
    <m/>
    <m/>
    <m/>
    <m/>
    <m/>
    <m/>
    <m/>
    <m/>
    <m/>
    <m/>
    <m/>
    <m/>
    <m/>
    <n v="43"/>
    <n v="0.84"/>
    <n v="36.119999999999997"/>
    <m/>
    <m/>
    <n v="0"/>
    <n v="20"/>
    <n v="20"/>
    <n v="0"/>
    <n v="20"/>
    <n v="0"/>
    <s v="MOFFETT BOULEVARD"/>
    <s v="Added based on Aarti direction"/>
    <m/>
    <m/>
    <m/>
  </r>
  <r>
    <m/>
    <x v="7"/>
    <m/>
    <m/>
    <x v="4"/>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60FB21-BEE9-431F-BE4E-F33E2C04D7CB}" name="PivotTable13"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60" firstHeaderRow="1" firstDataRow="1" firstDataCol="1"/>
  <pivotFields count="7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7">
        <item x="4"/>
        <item x="12"/>
        <item x="9"/>
        <item x="2"/>
        <item x="5"/>
        <item x="10"/>
        <item x="6"/>
        <item x="0"/>
        <item x="1"/>
        <item x="7"/>
        <item x="8"/>
        <item x="11"/>
        <item x="13"/>
        <item m="1" x="14"/>
        <item m="1" x="1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9"/>
        <item x="5"/>
        <item x="4"/>
        <item x="10"/>
        <item x="8"/>
        <item x="2"/>
        <item x="6"/>
        <item x="0"/>
        <item x="1"/>
        <item x="7"/>
        <item x="11"/>
        <item m="1" x="12"/>
        <item m="1" x="13"/>
        <item x="3"/>
        <item t="default"/>
      </items>
    </pivotField>
    <pivotField axis="axisRow" showAll="0">
      <items count="7">
        <item x="1"/>
        <item x="4"/>
        <item x="3"/>
        <item x="0"/>
        <item x="2"/>
        <item x="5"/>
        <item t="default"/>
      </items>
    </pivotField>
    <pivotField axis="axisRow" showAll="0">
      <items count="15">
        <item x="9"/>
        <item x="6"/>
        <item x="4"/>
        <item x="10"/>
        <item x="8"/>
        <item x="2"/>
        <item x="5"/>
        <item x="0"/>
        <item x="1"/>
        <item x="7"/>
        <item x="11"/>
        <item m="1" x="12"/>
        <item m="1" x="13"/>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4">
    <field x="39"/>
    <field x="58"/>
    <field x="59"/>
    <field x="60"/>
  </rowFields>
  <rowItems count="57">
    <i>
      <x/>
    </i>
    <i r="1">
      <x v="2"/>
    </i>
    <i r="2">
      <x/>
    </i>
    <i r="3">
      <x v="2"/>
    </i>
    <i>
      <x v="1"/>
    </i>
    <i r="1">
      <x v="3"/>
    </i>
    <i r="2">
      <x v="2"/>
    </i>
    <i r="3">
      <x v="3"/>
    </i>
    <i>
      <x v="2"/>
    </i>
    <i r="1">
      <x v="4"/>
    </i>
    <i r="2">
      <x v="2"/>
    </i>
    <i r="3">
      <x v="4"/>
    </i>
    <i>
      <x v="3"/>
    </i>
    <i r="1">
      <x v="5"/>
    </i>
    <i r="2">
      <x v="3"/>
    </i>
    <i r="3">
      <x v="5"/>
    </i>
    <i>
      <x v="4"/>
    </i>
    <i r="1">
      <x v="1"/>
    </i>
    <i r="2">
      <x v="3"/>
    </i>
    <i r="3">
      <x v="6"/>
    </i>
    <i>
      <x v="5"/>
    </i>
    <i r="1">
      <x/>
    </i>
    <i r="2">
      <x v="1"/>
    </i>
    <i r="3">
      <x/>
    </i>
    <i>
      <x v="6"/>
    </i>
    <i r="1">
      <x v="6"/>
    </i>
    <i r="2">
      <x v="4"/>
    </i>
    <i r="3">
      <x v="1"/>
    </i>
    <i>
      <x v="7"/>
    </i>
    <i r="1">
      <x v="7"/>
    </i>
    <i r="2">
      <x v="3"/>
    </i>
    <i r="3">
      <x v="7"/>
    </i>
    <i>
      <x v="8"/>
    </i>
    <i r="1">
      <x v="8"/>
    </i>
    <i r="2">
      <x v="3"/>
    </i>
    <i r="3">
      <x v="8"/>
    </i>
    <i>
      <x v="9"/>
    </i>
    <i r="1">
      <x v="1"/>
    </i>
    <i r="2">
      <x v="3"/>
    </i>
    <i r="3">
      <x v="6"/>
    </i>
    <i>
      <x v="10"/>
    </i>
    <i r="1">
      <x v="9"/>
    </i>
    <i r="2">
      <x v="2"/>
    </i>
    <i r="3">
      <x v="9"/>
    </i>
    <i>
      <x v="11"/>
    </i>
    <i r="1">
      <x v="3"/>
    </i>
    <i r="2">
      <x v="2"/>
    </i>
    <i r="3">
      <x v="3"/>
    </i>
    <i>
      <x v="12"/>
    </i>
    <i r="1">
      <x v="10"/>
    </i>
    <i r="2">
      <x v="5"/>
    </i>
    <i r="3">
      <x v="10"/>
    </i>
    <i>
      <x v="15"/>
    </i>
    <i r="1">
      <x v="13"/>
    </i>
    <i r="2">
      <x v="3"/>
    </i>
    <i r="3">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49F1B9-2933-4D12-90D8-78A0CBADC914}" name="PivotTable7"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2" firstHeaderRow="0" firstDataRow="1" firstDataCol="1"/>
  <pivotFields count="74">
    <pivotField showAll="0"/>
    <pivotField axis="axisRow" showAll="0">
      <items count="9">
        <item x="0"/>
        <item x="4"/>
        <item x="1"/>
        <item x="5"/>
        <item x="6"/>
        <item x="3"/>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dataField="1" numFmtId="1" showAll="0"/>
    <pivotField dataField="1" numFmtId="1" showAll="0"/>
    <pivotField dataField="1" numFmtId="1" showAll="0"/>
    <pivotField dataField="1" numFmtId="1" showAll="0"/>
    <pivotField showAll="0"/>
    <pivotField showAll="0"/>
    <pivotField showAll="0"/>
    <pivotField showAll="0"/>
    <pivotField showAll="0"/>
  </pivotFields>
  <rowFields count="1">
    <field x="1"/>
  </rowFields>
  <rowItems count="9">
    <i>
      <x/>
    </i>
    <i>
      <x v="1"/>
    </i>
    <i>
      <x v="2"/>
    </i>
    <i>
      <x v="3"/>
    </i>
    <i>
      <x v="4"/>
    </i>
    <i>
      <x v="5"/>
    </i>
    <i>
      <x v="6"/>
    </i>
    <i>
      <x v="7"/>
    </i>
    <i t="grand">
      <x/>
    </i>
  </rowItems>
  <colFields count="1">
    <field x="-2"/>
  </colFields>
  <colItems count="4">
    <i>
      <x/>
    </i>
    <i i="1">
      <x v="1"/>
    </i>
    <i i="2">
      <x v="2"/>
    </i>
    <i i="3">
      <x v="3"/>
    </i>
  </colItems>
  <dataFields count="4">
    <dataField name="Sum of Low Income Capacity" fld="66" baseField="0" baseItem="0"/>
    <dataField name="Sum of Moderate Income Capacity" fld="67" baseField="0" baseItem="0"/>
    <dataField name="Sum of Above Moderate Income Capacity" fld="68" baseField="0" baseItem="0"/>
    <dataField name="Sum of Net New Capacity" fld="65" baseField="0" baseItem="0"/>
  </dataFields>
  <formats count="6">
    <format dxfId="346">
      <pivotArea type="all" dataOnly="0" outline="0" fieldPosition="0"/>
    </format>
    <format dxfId="345">
      <pivotArea outline="0" collapsedLevelsAreSubtotals="1" fieldPosition="0"/>
    </format>
    <format dxfId="344">
      <pivotArea field="1" type="button" dataOnly="0" labelOnly="1" outline="0" axis="axisRow" fieldPosition="0"/>
    </format>
    <format dxfId="343">
      <pivotArea dataOnly="0" labelOnly="1" fieldPosition="0">
        <references count="1">
          <reference field="1" count="0"/>
        </references>
      </pivotArea>
    </format>
    <format dxfId="342">
      <pivotArea dataOnly="0" labelOnly="1" grandRow="1" outline="0" fieldPosition="0"/>
    </format>
    <format dxfId="34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0865F2-E99E-4034-9A4C-465F9CD9BB88}" name="PivotTable8"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1" firstHeaderRow="0" firstDataRow="1" firstDataCol="1"/>
  <pivotFields count="74">
    <pivotField showAll="0"/>
    <pivotField showAll="0"/>
    <pivotField showAll="0"/>
    <pivotField showAll="0"/>
    <pivotField axis="axisRow" showAll="0" sortType="ascending">
      <items count="9">
        <item x="3"/>
        <item x="1"/>
        <item x="0"/>
        <item m="1" x="7"/>
        <item x="5"/>
        <item x="2"/>
        <item x="6"/>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dataField="1" numFmtId="1" showAll="0"/>
    <pivotField dataField="1" numFmtId="1" showAll="0"/>
    <pivotField dataField="1" numFmtId="1" showAll="0"/>
    <pivotField dataField="1" numFmtId="1" showAll="0"/>
    <pivotField showAll="0"/>
    <pivotField showAll="0"/>
    <pivotField showAll="0"/>
    <pivotField showAll="0"/>
    <pivotField showAll="0"/>
  </pivotFields>
  <rowFields count="1">
    <field x="4"/>
  </rowFields>
  <rowItems count="8">
    <i>
      <x/>
    </i>
    <i>
      <x v="1"/>
    </i>
    <i>
      <x v="2"/>
    </i>
    <i>
      <x v="4"/>
    </i>
    <i>
      <x v="5"/>
    </i>
    <i>
      <x v="6"/>
    </i>
    <i>
      <x v="7"/>
    </i>
    <i t="grand">
      <x/>
    </i>
  </rowItems>
  <colFields count="1">
    <field x="-2"/>
  </colFields>
  <colItems count="4">
    <i>
      <x/>
    </i>
    <i i="1">
      <x v="1"/>
    </i>
    <i i="2">
      <x v="2"/>
    </i>
    <i i="3">
      <x v="3"/>
    </i>
  </colItems>
  <dataFields count="4">
    <dataField name="Sum of Low Income Capacity" fld="66" baseField="0" baseItem="0"/>
    <dataField name="Sum of Moderate Income Capacity" fld="67" baseField="0" baseItem="0"/>
    <dataField name="Sum of Above Moderate Income Capacity" fld="68" baseField="0" baseItem="0"/>
    <dataField name="Sum of Net New Capacity" fld="65" baseField="0" baseItem="0"/>
  </dataFields>
  <formats count="2">
    <format dxfId="340">
      <pivotArea outline="0" collapsedLevelsAreSubtotals="1" fieldPosition="0"/>
    </format>
    <format dxfId="33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FC6A-4E50-4BB8-A00A-9D6061188DB9}">
  <sheetPr>
    <tabColor theme="0" tint="-0.34998626667073579"/>
  </sheetPr>
  <dimension ref="A3:A60"/>
  <sheetViews>
    <sheetView workbookViewId="0">
      <selection activeCell="D15" sqref="D15"/>
    </sheetView>
  </sheetViews>
  <sheetFormatPr defaultRowHeight="12.5" x14ac:dyDescent="0.25"/>
  <cols>
    <col min="1" max="1" width="38.54296875" bestFit="1" customWidth="1"/>
    <col min="2" max="4" width="27.1796875" bestFit="1" customWidth="1"/>
  </cols>
  <sheetData>
    <row r="3" spans="1:1" x14ac:dyDescent="0.25">
      <c r="A3" s="53" t="s">
        <v>3560</v>
      </c>
    </row>
    <row r="4" spans="1:1" x14ac:dyDescent="0.25">
      <c r="A4" s="54" t="s">
        <v>524</v>
      </c>
    </row>
    <row r="5" spans="1:1" x14ac:dyDescent="0.25">
      <c r="A5" s="74">
        <v>45.15</v>
      </c>
    </row>
    <row r="6" spans="1:1" x14ac:dyDescent="0.25">
      <c r="A6" s="75">
        <v>0.55000000000000004</v>
      </c>
    </row>
    <row r="7" spans="1:1" x14ac:dyDescent="0.25">
      <c r="A7" s="76">
        <v>24.8325</v>
      </c>
    </row>
    <row r="8" spans="1:1" x14ac:dyDescent="0.25">
      <c r="A8" s="54" t="s">
        <v>413</v>
      </c>
    </row>
    <row r="9" spans="1:1" x14ac:dyDescent="0.25">
      <c r="A9" s="74">
        <v>157</v>
      </c>
    </row>
    <row r="10" spans="1:1" x14ac:dyDescent="0.25">
      <c r="A10" s="75">
        <v>0.7</v>
      </c>
    </row>
    <row r="11" spans="1:1" x14ac:dyDescent="0.25">
      <c r="A11" s="76">
        <v>109.89999999999999</v>
      </c>
    </row>
    <row r="12" spans="1:1" x14ac:dyDescent="0.25">
      <c r="A12" s="54" t="s">
        <v>95</v>
      </c>
    </row>
    <row r="13" spans="1:1" x14ac:dyDescent="0.25">
      <c r="A13" s="74">
        <v>112</v>
      </c>
    </row>
    <row r="14" spans="1:1" x14ac:dyDescent="0.25">
      <c r="A14" s="75">
        <v>0.7</v>
      </c>
    </row>
    <row r="15" spans="1:1" x14ac:dyDescent="0.25">
      <c r="A15" s="76">
        <v>78.399999999999991</v>
      </c>
    </row>
    <row r="16" spans="1:1" x14ac:dyDescent="0.25">
      <c r="A16" s="54" t="s">
        <v>872</v>
      </c>
    </row>
    <row r="17" spans="1:1" x14ac:dyDescent="0.25">
      <c r="A17" s="74">
        <v>45</v>
      </c>
    </row>
    <row r="18" spans="1:1" x14ac:dyDescent="0.25">
      <c r="A18" s="75">
        <v>0.84</v>
      </c>
    </row>
    <row r="19" spans="1:1" x14ac:dyDescent="0.25">
      <c r="A19" s="76">
        <v>37.799999999999997</v>
      </c>
    </row>
    <row r="20" spans="1:1" x14ac:dyDescent="0.25">
      <c r="A20" s="54" t="s">
        <v>573</v>
      </c>
    </row>
    <row r="21" spans="1:1" x14ac:dyDescent="0.25">
      <c r="A21" s="74">
        <v>43</v>
      </c>
    </row>
    <row r="22" spans="1:1" x14ac:dyDescent="0.25">
      <c r="A22" s="75">
        <v>0.84</v>
      </c>
    </row>
    <row r="23" spans="1:1" x14ac:dyDescent="0.25">
      <c r="A23" s="76">
        <v>36.119999999999997</v>
      </c>
    </row>
    <row r="24" spans="1:1" x14ac:dyDescent="0.25">
      <c r="A24" s="54" t="s">
        <v>246</v>
      </c>
    </row>
    <row r="25" spans="1:1" x14ac:dyDescent="0.25">
      <c r="A25" s="74">
        <v>35</v>
      </c>
    </row>
    <row r="26" spans="1:1" x14ac:dyDescent="0.25">
      <c r="A26" s="75">
        <v>0.85</v>
      </c>
    </row>
    <row r="27" spans="1:1" x14ac:dyDescent="0.25">
      <c r="A27" s="76">
        <v>30</v>
      </c>
    </row>
    <row r="28" spans="1:1" x14ac:dyDescent="0.25">
      <c r="A28" s="54" t="s">
        <v>108</v>
      </c>
    </row>
    <row r="29" spans="1:1" x14ac:dyDescent="0.25">
      <c r="A29" s="74">
        <v>65</v>
      </c>
    </row>
    <row r="30" spans="1:1" x14ac:dyDescent="0.25">
      <c r="A30" s="75">
        <v>0.6</v>
      </c>
    </row>
    <row r="31" spans="1:1" x14ac:dyDescent="0.25">
      <c r="A31" s="76">
        <v>39</v>
      </c>
    </row>
    <row r="32" spans="1:1" x14ac:dyDescent="0.25">
      <c r="A32" s="54" t="s">
        <v>120</v>
      </c>
    </row>
    <row r="33" spans="1:1" x14ac:dyDescent="0.25">
      <c r="A33" s="74">
        <v>71.97</v>
      </c>
    </row>
    <row r="34" spans="1:1" x14ac:dyDescent="0.25">
      <c r="A34" s="75">
        <v>0.84</v>
      </c>
    </row>
    <row r="35" spans="1:1" x14ac:dyDescent="0.25">
      <c r="A35" s="76">
        <v>60.454799999999999</v>
      </c>
    </row>
    <row r="36" spans="1:1" x14ac:dyDescent="0.25">
      <c r="A36" s="54" t="s">
        <v>579</v>
      </c>
    </row>
    <row r="37" spans="1:1" x14ac:dyDescent="0.25">
      <c r="A37" s="74">
        <v>45.74</v>
      </c>
    </row>
    <row r="38" spans="1:1" x14ac:dyDescent="0.25">
      <c r="A38" s="75">
        <v>0.84</v>
      </c>
    </row>
    <row r="39" spans="1:1" x14ac:dyDescent="0.25">
      <c r="A39" s="76">
        <v>38.421599999999998</v>
      </c>
    </row>
    <row r="40" spans="1:1" x14ac:dyDescent="0.25">
      <c r="A40" s="54" t="s">
        <v>591</v>
      </c>
    </row>
    <row r="41" spans="1:1" x14ac:dyDescent="0.25">
      <c r="A41" s="74">
        <v>43</v>
      </c>
    </row>
    <row r="42" spans="1:1" x14ac:dyDescent="0.25">
      <c r="A42" s="75">
        <v>0.84</v>
      </c>
    </row>
    <row r="43" spans="1:1" x14ac:dyDescent="0.25">
      <c r="A43" s="76">
        <v>36.119999999999997</v>
      </c>
    </row>
    <row r="44" spans="1:1" x14ac:dyDescent="0.25">
      <c r="A44" s="54" t="s">
        <v>446</v>
      </c>
    </row>
    <row r="45" spans="1:1" x14ac:dyDescent="0.25">
      <c r="A45" s="74">
        <v>71</v>
      </c>
    </row>
    <row r="46" spans="1:1" x14ac:dyDescent="0.25">
      <c r="A46" s="75">
        <v>0.7</v>
      </c>
    </row>
    <row r="47" spans="1:1" x14ac:dyDescent="0.25">
      <c r="A47" s="76">
        <v>49.699999999999996</v>
      </c>
    </row>
    <row r="48" spans="1:1" x14ac:dyDescent="0.25">
      <c r="A48" s="54" t="s">
        <v>405</v>
      </c>
    </row>
    <row r="49" spans="1:1" x14ac:dyDescent="0.25">
      <c r="A49" s="74">
        <v>157</v>
      </c>
    </row>
    <row r="50" spans="1:1" x14ac:dyDescent="0.25">
      <c r="A50" s="75">
        <v>0.7</v>
      </c>
    </row>
    <row r="51" spans="1:1" x14ac:dyDescent="0.25">
      <c r="A51" s="76">
        <v>109.89999999999999</v>
      </c>
    </row>
    <row r="52" spans="1:1" x14ac:dyDescent="0.25">
      <c r="A52" s="54" t="s">
        <v>3567</v>
      </c>
    </row>
    <row r="53" spans="1:1" x14ac:dyDescent="0.25">
      <c r="A53" s="74" t="s">
        <v>3567</v>
      </c>
    </row>
    <row r="54" spans="1:1" x14ac:dyDescent="0.25">
      <c r="A54" s="75" t="s">
        <v>3567</v>
      </c>
    </row>
    <row r="55" spans="1:1" x14ac:dyDescent="0.25">
      <c r="A55" s="76" t="s">
        <v>3567</v>
      </c>
    </row>
    <row r="56" spans="1:1" x14ac:dyDescent="0.25">
      <c r="A56" s="54" t="s">
        <v>3609</v>
      </c>
    </row>
    <row r="57" spans="1:1" x14ac:dyDescent="0.25">
      <c r="A57" s="74">
        <v>53.98</v>
      </c>
    </row>
    <row r="58" spans="1:1" x14ac:dyDescent="0.25">
      <c r="A58" s="75">
        <v>0.84</v>
      </c>
    </row>
    <row r="59" spans="1:1" x14ac:dyDescent="0.25">
      <c r="A59" s="76">
        <v>45.343199999999996</v>
      </c>
    </row>
    <row r="60" spans="1:1" x14ac:dyDescent="0.25">
      <c r="A60" s="54" t="s">
        <v>3561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34998626667073579"/>
    <outlinePr summaryBelow="0" summaryRight="0"/>
  </sheetPr>
  <dimension ref="A1:BQ57688"/>
  <sheetViews>
    <sheetView zoomScaleNormal="100" workbookViewId="0">
      <selection activeCell="E16" sqref="E16"/>
    </sheetView>
  </sheetViews>
  <sheetFormatPr defaultRowHeight="12.5" x14ac:dyDescent="0.25"/>
  <cols>
    <col min="1" max="1" width="16" style="25" customWidth="1"/>
    <col min="2" max="2" width="23.453125" customWidth="1"/>
    <col min="3" max="3" width="18.453125" customWidth="1"/>
    <col min="4" max="4" width="25" customWidth="1"/>
    <col min="5" max="5" width="26.453125" customWidth="1"/>
    <col min="6" max="6" width="23.26953125" customWidth="1"/>
    <col min="7" max="7" width="16.26953125" customWidth="1"/>
    <col min="8" max="8" width="41.453125" customWidth="1"/>
    <col min="9" max="11" width="16" customWidth="1"/>
    <col min="12" max="12" width="26.26953125" customWidth="1"/>
    <col min="13" max="14" width="16" customWidth="1"/>
    <col min="15" max="15" width="50" customWidth="1"/>
    <col min="16" max="16" width="34" customWidth="1"/>
    <col min="17" max="17" width="16" style="3" customWidth="1"/>
    <col min="18" max="18" width="56" customWidth="1"/>
    <col min="19" max="19" width="43" customWidth="1"/>
    <col min="20" max="20" width="26" customWidth="1"/>
    <col min="21" max="21" width="14.453125" customWidth="1"/>
    <col min="22" max="22" width="12.453125" customWidth="1"/>
    <col min="23" max="23" width="40" customWidth="1"/>
    <col min="24" max="24" width="15.81640625" customWidth="1"/>
    <col min="25" max="25" width="34.1796875" customWidth="1"/>
    <col min="26" max="26" width="30.54296875" customWidth="1"/>
    <col min="27" max="27" width="30.7265625" customWidth="1"/>
    <col min="28" max="28" width="31.81640625" customWidth="1"/>
    <col min="29" max="29" width="22" customWidth="1"/>
    <col min="30" max="30" width="25.453125" customWidth="1"/>
    <col min="31" max="31" width="27.26953125" customWidth="1"/>
    <col min="32" max="32" width="32.54296875" customWidth="1"/>
    <col min="33" max="33" width="25.1796875" customWidth="1"/>
    <col min="34" max="34" width="35.26953125" customWidth="1"/>
    <col min="35" max="35" width="30.1796875" customWidth="1"/>
    <col min="36" max="36" width="16" customWidth="1"/>
    <col min="37" max="37" width="16.1796875" customWidth="1"/>
    <col min="38" max="39" width="16" customWidth="1"/>
    <col min="40" max="40" width="50" customWidth="1"/>
    <col min="41" max="41" width="88.54296875" customWidth="1"/>
    <col min="42" max="45" width="16" hidden="1" customWidth="1"/>
    <col min="46" max="55" width="16" style="4" customWidth="1"/>
    <col min="56" max="57" width="16" hidden="1" customWidth="1"/>
    <col min="58" max="58" width="33.54296875" style="5" customWidth="1"/>
    <col min="59" max="59" width="23.453125" style="6" customWidth="1"/>
    <col min="60" max="60" width="43.54296875" style="6" customWidth="1"/>
    <col min="61" max="61" width="26.1796875" style="6" customWidth="1"/>
    <col min="62" max="63" width="16" hidden="1" customWidth="1"/>
    <col min="64" max="64" width="16" style="6" customWidth="1"/>
    <col min="65" max="66" width="22.81640625" style="24" customWidth="1"/>
    <col min="67" max="67" width="24.7265625" style="24" customWidth="1"/>
    <col min="68" max="68" width="29.453125" style="6" customWidth="1"/>
    <col min="69" max="69" width="35.26953125" style="6" customWidth="1"/>
  </cols>
  <sheetData>
    <row r="1" spans="1:69" ht="14" x14ac:dyDescent="0.3">
      <c r="A1" s="1" t="s">
        <v>0</v>
      </c>
      <c r="B1" s="2" t="s">
        <v>3519</v>
      </c>
      <c r="BI1" s="7" t="s">
        <v>2</v>
      </c>
      <c r="BL1" s="7" t="s">
        <v>3</v>
      </c>
      <c r="BM1" s="8" t="s">
        <v>4</v>
      </c>
      <c r="BN1" s="8"/>
      <c r="BO1" s="8" t="s">
        <v>5</v>
      </c>
      <c r="BP1" s="7" t="s">
        <v>6</v>
      </c>
      <c r="BQ1" s="7" t="s">
        <v>7</v>
      </c>
    </row>
    <row r="2" spans="1:69" ht="13" x14ac:dyDescent="0.3">
      <c r="A2" s="9" t="s">
        <v>8</v>
      </c>
      <c r="B2" s="9" t="s">
        <v>9</v>
      </c>
      <c r="C2" s="9" t="s">
        <v>10</v>
      </c>
      <c r="D2" s="9" t="s">
        <v>11</v>
      </c>
      <c r="E2" s="9" t="s">
        <v>12</v>
      </c>
      <c r="F2" s="9" t="s">
        <v>13</v>
      </c>
      <c r="G2" s="9" t="s">
        <v>14</v>
      </c>
      <c r="H2" s="9" t="s">
        <v>15</v>
      </c>
      <c r="I2" s="9" t="s">
        <v>16</v>
      </c>
      <c r="J2" s="9" t="s">
        <v>17</v>
      </c>
      <c r="K2" s="9" t="s">
        <v>18</v>
      </c>
      <c r="L2" s="9" t="s">
        <v>19</v>
      </c>
      <c r="M2" s="9" t="s">
        <v>20</v>
      </c>
      <c r="N2" s="9" t="s">
        <v>21</v>
      </c>
      <c r="O2" s="9" t="s">
        <v>22</v>
      </c>
      <c r="P2" s="9" t="s">
        <v>23</v>
      </c>
      <c r="Q2" s="10" t="s">
        <v>24</v>
      </c>
      <c r="R2" s="9" t="s">
        <v>25</v>
      </c>
      <c r="S2" s="9" t="s">
        <v>26</v>
      </c>
      <c r="T2" s="9" t="s">
        <v>27</v>
      </c>
      <c r="U2" s="9" t="s">
        <v>28</v>
      </c>
      <c r="V2" s="9" t="s">
        <v>29</v>
      </c>
      <c r="W2" s="9" t="s">
        <v>30</v>
      </c>
      <c r="X2" s="9" t="s">
        <v>31</v>
      </c>
      <c r="Y2" s="9" t="s">
        <v>32</v>
      </c>
      <c r="Z2" s="9" t="s">
        <v>33</v>
      </c>
      <c r="AA2" s="9" t="s">
        <v>34</v>
      </c>
      <c r="AB2" s="9" t="s">
        <v>35</v>
      </c>
      <c r="AC2" s="9" t="s">
        <v>36</v>
      </c>
      <c r="AD2" s="9" t="s">
        <v>37</v>
      </c>
      <c r="AE2" s="9" t="s">
        <v>38</v>
      </c>
      <c r="AF2" s="9" t="s">
        <v>39</v>
      </c>
      <c r="AG2" s="9" t="s">
        <v>40</v>
      </c>
      <c r="AH2" s="9" t="s">
        <v>41</v>
      </c>
      <c r="AI2" s="9" t="s">
        <v>42</v>
      </c>
      <c r="AJ2" s="9" t="s">
        <v>43</v>
      </c>
      <c r="AK2" s="9" t="s">
        <v>44</v>
      </c>
      <c r="AL2" s="9" t="s">
        <v>45</v>
      </c>
      <c r="AM2" s="9" t="s">
        <v>46</v>
      </c>
      <c r="AN2" s="9" t="s">
        <v>47</v>
      </c>
      <c r="AO2" s="9" t="s">
        <v>48</v>
      </c>
      <c r="AP2" s="9" t="s">
        <v>49</v>
      </c>
      <c r="AQ2" s="9" t="s">
        <v>50</v>
      </c>
      <c r="AR2" s="9" t="s">
        <v>51</v>
      </c>
      <c r="AS2" s="9" t="s">
        <v>52</v>
      </c>
      <c r="AT2" s="11" t="s">
        <v>53</v>
      </c>
      <c r="AU2" s="11" t="s">
        <v>54</v>
      </c>
      <c r="AV2" s="11" t="s">
        <v>55</v>
      </c>
      <c r="AW2" s="11" t="s">
        <v>56</v>
      </c>
      <c r="AX2" s="11" t="s">
        <v>57</v>
      </c>
      <c r="AY2" s="11" t="s">
        <v>55</v>
      </c>
      <c r="AZ2" s="11" t="s">
        <v>58</v>
      </c>
      <c r="BA2" s="11" t="s">
        <v>59</v>
      </c>
      <c r="BB2" s="11" t="s">
        <v>60</v>
      </c>
      <c r="BC2" s="11" t="s">
        <v>56</v>
      </c>
      <c r="BD2" s="9" t="s">
        <v>61</v>
      </c>
      <c r="BE2" s="9" t="s">
        <v>62</v>
      </c>
      <c r="BF2" s="12" t="s">
        <v>63</v>
      </c>
      <c r="BG2" s="13" t="s">
        <v>64</v>
      </c>
      <c r="BH2" s="13" t="s">
        <v>65</v>
      </c>
      <c r="BI2" s="13" t="s">
        <v>66</v>
      </c>
      <c r="BJ2" s="9" t="s">
        <v>67</v>
      </c>
      <c r="BK2" s="9" t="s">
        <v>68</v>
      </c>
      <c r="BL2" s="13" t="s">
        <v>69</v>
      </c>
      <c r="BM2" s="14" t="s">
        <v>70</v>
      </c>
      <c r="BN2" s="14" t="s">
        <v>71</v>
      </c>
      <c r="BO2" s="14" t="s">
        <v>72</v>
      </c>
      <c r="BP2" s="13" t="s">
        <v>73</v>
      </c>
      <c r="BQ2" s="13" t="s">
        <v>74</v>
      </c>
    </row>
    <row r="3" spans="1:69" ht="12.75" customHeight="1" x14ac:dyDescent="0.25">
      <c r="A3" s="15">
        <v>14815020</v>
      </c>
      <c r="B3" s="16" t="s">
        <v>97</v>
      </c>
      <c r="C3" s="16"/>
      <c r="D3" s="16" t="s">
        <v>3477</v>
      </c>
      <c r="E3" s="16"/>
      <c r="F3" s="16" t="s">
        <v>1237</v>
      </c>
      <c r="G3" s="16" t="s">
        <v>111</v>
      </c>
      <c r="H3" s="16">
        <v>0.20929600000000001</v>
      </c>
      <c r="I3" s="17"/>
      <c r="J3" s="17"/>
      <c r="K3" s="16">
        <v>6.3763E-2</v>
      </c>
      <c r="L3" s="16" t="s">
        <v>377</v>
      </c>
      <c r="M3" s="17">
        <v>1</v>
      </c>
      <c r="N3" s="17">
        <v>0</v>
      </c>
      <c r="O3" s="16" t="s">
        <v>3518</v>
      </c>
      <c r="P3" s="16" t="s">
        <v>3481</v>
      </c>
      <c r="Q3" s="18">
        <v>0.66118500000000002</v>
      </c>
      <c r="R3" s="16" t="s">
        <v>3485</v>
      </c>
      <c r="S3" s="16"/>
      <c r="T3" s="16"/>
      <c r="U3" s="16"/>
      <c r="V3" s="16"/>
      <c r="W3" s="16" t="s">
        <v>470</v>
      </c>
      <c r="X3" s="16">
        <v>61</v>
      </c>
      <c r="Y3" s="16"/>
      <c r="Z3" s="16">
        <v>334</v>
      </c>
      <c r="AA3" s="16"/>
      <c r="AB3" s="16"/>
      <c r="AC3" s="16" t="s">
        <v>481</v>
      </c>
      <c r="AD3" s="16" t="s">
        <v>90</v>
      </c>
      <c r="AE3" s="16"/>
      <c r="AF3" s="16" t="s">
        <v>91</v>
      </c>
      <c r="AG3" s="16" t="s">
        <v>92</v>
      </c>
      <c r="AH3" s="16" t="s">
        <v>3486</v>
      </c>
      <c r="AI3" s="17">
        <v>2</v>
      </c>
      <c r="AJ3" s="17">
        <v>1</v>
      </c>
      <c r="AK3" s="16" t="s">
        <v>119</v>
      </c>
      <c r="AL3" s="16">
        <v>1.85</v>
      </c>
      <c r="AM3" s="17"/>
      <c r="AN3" s="16" t="s">
        <v>120</v>
      </c>
      <c r="AO3" s="16"/>
      <c r="AP3" s="17"/>
      <c r="AQ3" s="17"/>
      <c r="AR3" s="17"/>
      <c r="AS3" s="16"/>
      <c r="AT3" s="19"/>
      <c r="AU3" s="19"/>
      <c r="AV3" s="19"/>
      <c r="AW3" s="19"/>
      <c r="AX3" s="20"/>
      <c r="AY3" s="19"/>
      <c r="AZ3" s="20"/>
      <c r="BA3" s="19"/>
      <c r="BB3" s="19"/>
      <c r="BC3" s="20"/>
      <c r="BD3" s="16"/>
      <c r="BE3" s="16"/>
      <c r="BF3" s="21"/>
      <c r="BG3" s="22">
        <v>70</v>
      </c>
      <c r="BH3" s="23">
        <v>0.95</v>
      </c>
      <c r="BI3" s="23">
        <v>67</v>
      </c>
      <c r="BJ3" s="16"/>
      <c r="BK3" s="16"/>
      <c r="BL3" s="23">
        <v>1</v>
      </c>
      <c r="BM3" s="22">
        <v>44.299395000000004</v>
      </c>
      <c r="BN3" s="22">
        <f t="shared" ref="BN3" si="0">BM3-AJ3</f>
        <v>43.299395000000004</v>
      </c>
      <c r="BO3" s="22">
        <f t="shared" ref="BO3" si="1">BN3*BL3</f>
        <v>43.299395000000004</v>
      </c>
      <c r="BP3" s="22">
        <f>(BN3-BO3)*0.1</f>
        <v>0</v>
      </c>
      <c r="BQ3" s="22">
        <f t="shared" ref="BQ3" si="2">(BN3-BO3)*0.9</f>
        <v>0</v>
      </c>
    </row>
    <row r="5" spans="1:69" x14ac:dyDescent="0.25">
      <c r="A5" s="26"/>
    </row>
    <row r="6" spans="1:69" x14ac:dyDescent="0.25">
      <c r="A6" s="26"/>
    </row>
    <row r="7" spans="1:69" x14ac:dyDescent="0.25">
      <c r="A7" s="26"/>
    </row>
    <row r="8" spans="1:69" x14ac:dyDescent="0.25">
      <c r="A8" s="26"/>
    </row>
    <row r="9" spans="1:69" x14ac:dyDescent="0.25">
      <c r="A9" s="26"/>
    </row>
    <row r="10" spans="1:69" x14ac:dyDescent="0.25">
      <c r="A10" s="26"/>
    </row>
    <row r="11" spans="1:69" x14ac:dyDescent="0.25">
      <c r="A11" s="26"/>
    </row>
    <row r="12" spans="1:69" x14ac:dyDescent="0.25">
      <c r="A12" s="26"/>
    </row>
    <row r="13" spans="1:69" x14ac:dyDescent="0.25">
      <c r="A13" s="26"/>
    </row>
    <row r="14" spans="1:69" x14ac:dyDescent="0.25">
      <c r="A14" s="26"/>
    </row>
    <row r="15" spans="1:69" x14ac:dyDescent="0.25">
      <c r="A15" s="26"/>
    </row>
    <row r="16" spans="1:69" x14ac:dyDescent="0.25">
      <c r="A16" s="26"/>
    </row>
    <row r="17" spans="1:1" x14ac:dyDescent="0.25">
      <c r="A17" s="26"/>
    </row>
    <row r="18" spans="1:1" x14ac:dyDescent="0.25">
      <c r="A18" s="26"/>
    </row>
    <row r="19" spans="1:1" x14ac:dyDescent="0.25">
      <c r="A19" s="26"/>
    </row>
    <row r="20" spans="1:1" x14ac:dyDescent="0.25">
      <c r="A20" s="26"/>
    </row>
    <row r="21" spans="1:1" x14ac:dyDescent="0.25">
      <c r="A21" s="26"/>
    </row>
    <row r="22" spans="1:1" x14ac:dyDescent="0.25">
      <c r="A22" s="26"/>
    </row>
    <row r="23" spans="1:1" x14ac:dyDescent="0.25">
      <c r="A23" s="26"/>
    </row>
    <row r="24" spans="1:1" x14ac:dyDescent="0.25">
      <c r="A24" s="26"/>
    </row>
    <row r="25" spans="1:1" x14ac:dyDescent="0.25">
      <c r="A25" s="26"/>
    </row>
    <row r="26" spans="1:1" x14ac:dyDescent="0.25">
      <c r="A26" s="26"/>
    </row>
    <row r="27" spans="1:1" x14ac:dyDescent="0.25">
      <c r="A27" s="26"/>
    </row>
    <row r="28" spans="1:1" x14ac:dyDescent="0.25">
      <c r="A28" s="26"/>
    </row>
    <row r="57686" spans="17:69" x14ac:dyDescent="0.25">
      <c r="Q57686" s="3">
        <f>SUBTOTAL(9,Q1:Q57685)</f>
        <v>0.66118500000000002</v>
      </c>
      <c r="BP57686" s="24"/>
      <c r="BQ57686" s="24"/>
    </row>
    <row r="57688" spans="17:69" x14ac:dyDescent="0.25">
      <c r="BP57688" s="24"/>
      <c r="BQ57688" s="24"/>
    </row>
  </sheetData>
  <autoFilter ref="A2:BQ4" xr:uid="{00000000-0009-0000-0000-000007000000}"/>
  <conditionalFormatting sqref="A8:A28">
    <cfRule type="duplicateValues" dxfId="5" priority="5" stopIfTrue="1"/>
  </conditionalFormatting>
  <conditionalFormatting sqref="A8:A1048576 A1:A4">
    <cfRule type="duplicateValues" dxfId="4" priority="3"/>
    <cfRule type="duplicateValues" dxfId="3" priority="4"/>
  </conditionalFormatting>
  <conditionalFormatting sqref="A5:A7">
    <cfRule type="duplicateValues" dxfId="2" priority="2" stopIfTrue="1"/>
  </conditionalFormatting>
  <conditionalFormatting sqref="A1:A1048576">
    <cfRule type="duplicateValues" dxfId="1" priority="1"/>
  </conditionalFormatting>
  <conditionalFormatting sqref="A3:A4">
    <cfRule type="duplicateValues" dxfId="0" priority="15"/>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0452B-3A9A-403D-B8A9-E51242E80B3C}">
  <sheetPr>
    <tabColor theme="0" tint="-0.34998626667073579"/>
  </sheetPr>
  <dimension ref="A3:E12"/>
  <sheetViews>
    <sheetView workbookViewId="0">
      <selection activeCell="B1" sqref="B1:E1048576"/>
    </sheetView>
  </sheetViews>
  <sheetFormatPr defaultRowHeight="12.5" x14ac:dyDescent="0.25"/>
  <cols>
    <col min="1" max="1" width="26.81640625" style="59" bestFit="1" customWidth="1"/>
    <col min="2" max="2" width="26.1796875" style="59" bestFit="1" customWidth="1"/>
    <col min="3" max="3" width="30.7265625" style="59" bestFit="1" customWidth="1"/>
    <col min="4" max="4" width="36.7265625" style="59" bestFit="1" customWidth="1"/>
    <col min="5" max="5" width="22.81640625" style="59" bestFit="1" customWidth="1"/>
  </cols>
  <sheetData>
    <row r="3" spans="1:5" x14ac:dyDescent="0.25">
      <c r="A3" s="77" t="s">
        <v>3560</v>
      </c>
      <c r="B3" s="59" t="s">
        <v>3562</v>
      </c>
      <c r="C3" s="59" t="s">
        <v>3563</v>
      </c>
      <c r="D3" s="59" t="s">
        <v>3564</v>
      </c>
      <c r="E3" s="59" t="s">
        <v>3566</v>
      </c>
    </row>
    <row r="4" spans="1:5" x14ac:dyDescent="0.25">
      <c r="A4" s="78" t="s">
        <v>228</v>
      </c>
      <c r="B4" s="59">
        <v>128</v>
      </c>
      <c r="C4" s="59">
        <v>174</v>
      </c>
      <c r="D4" s="59">
        <v>0</v>
      </c>
      <c r="E4" s="59">
        <v>302</v>
      </c>
    </row>
    <row r="5" spans="1:5" x14ac:dyDescent="0.25">
      <c r="A5" s="78" t="s">
        <v>109</v>
      </c>
      <c r="B5" s="59">
        <v>452</v>
      </c>
      <c r="C5" s="59">
        <v>344</v>
      </c>
      <c r="D5" s="59">
        <v>60</v>
      </c>
      <c r="E5" s="59">
        <v>856</v>
      </c>
    </row>
    <row r="6" spans="1:5" x14ac:dyDescent="0.25">
      <c r="A6" s="78" t="s">
        <v>75</v>
      </c>
      <c r="B6" s="59">
        <v>1079</v>
      </c>
      <c r="C6" s="59">
        <v>297</v>
      </c>
      <c r="D6" s="59">
        <v>52</v>
      </c>
      <c r="E6" s="59">
        <v>1428</v>
      </c>
    </row>
    <row r="7" spans="1:5" x14ac:dyDescent="0.25">
      <c r="A7" s="78" t="s">
        <v>154</v>
      </c>
      <c r="B7" s="59">
        <v>0</v>
      </c>
      <c r="C7" s="59">
        <v>106</v>
      </c>
      <c r="D7" s="59">
        <v>0</v>
      </c>
      <c r="E7" s="59">
        <v>106</v>
      </c>
    </row>
    <row r="8" spans="1:5" x14ac:dyDescent="0.25">
      <c r="A8" s="78" t="s">
        <v>395</v>
      </c>
      <c r="B8" s="59">
        <v>313</v>
      </c>
      <c r="C8" s="59">
        <v>92</v>
      </c>
      <c r="D8" s="59">
        <v>0</v>
      </c>
      <c r="E8" s="59">
        <v>405</v>
      </c>
    </row>
    <row r="9" spans="1:5" x14ac:dyDescent="0.25">
      <c r="A9" s="78" t="s">
        <v>97</v>
      </c>
      <c r="B9" s="59">
        <v>623</v>
      </c>
      <c r="C9" s="59">
        <v>678</v>
      </c>
      <c r="D9" s="59">
        <v>0</v>
      </c>
      <c r="E9" s="59">
        <v>1301</v>
      </c>
    </row>
    <row r="10" spans="1:5" x14ac:dyDescent="0.25">
      <c r="A10" s="78" t="s">
        <v>237</v>
      </c>
      <c r="B10" s="59">
        <v>262</v>
      </c>
      <c r="C10" s="59">
        <v>303</v>
      </c>
      <c r="D10" s="59">
        <v>0</v>
      </c>
      <c r="E10" s="59">
        <v>565</v>
      </c>
    </row>
    <row r="11" spans="1:5" x14ac:dyDescent="0.25">
      <c r="A11" s="78" t="s">
        <v>3567</v>
      </c>
    </row>
    <row r="12" spans="1:5" x14ac:dyDescent="0.25">
      <c r="A12" s="78" t="s">
        <v>3561</v>
      </c>
      <c r="B12" s="59">
        <v>2857</v>
      </c>
      <c r="C12" s="59">
        <v>1994</v>
      </c>
      <c r="D12" s="59">
        <v>112</v>
      </c>
      <c r="E12" s="59">
        <v>4963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290C8-9672-4203-8548-77D66B45044B}">
  <sheetPr>
    <tabColor theme="0" tint="-0.34998626667073579"/>
  </sheetPr>
  <dimension ref="A3:F12"/>
  <sheetViews>
    <sheetView workbookViewId="0">
      <selection activeCell="J14" sqref="J14"/>
    </sheetView>
  </sheetViews>
  <sheetFormatPr defaultRowHeight="12.5" x14ac:dyDescent="0.25"/>
  <cols>
    <col min="1" max="1" width="13.26953125" bestFit="1" customWidth="1"/>
    <col min="2" max="5" width="14.453125" style="59" customWidth="1"/>
  </cols>
  <sheetData>
    <row r="3" spans="1:6" x14ac:dyDescent="0.25">
      <c r="A3" s="53" t="s">
        <v>3560</v>
      </c>
      <c r="B3" s="59" t="s">
        <v>3562</v>
      </c>
      <c r="C3" s="59" t="s">
        <v>3563</v>
      </c>
      <c r="D3" s="59" t="s">
        <v>3564</v>
      </c>
      <c r="E3" s="59" t="s">
        <v>3566</v>
      </c>
    </row>
    <row r="4" spans="1:6" x14ac:dyDescent="0.25">
      <c r="A4" s="54" t="s">
        <v>358</v>
      </c>
      <c r="B4" s="59">
        <v>0</v>
      </c>
      <c r="C4" s="59">
        <v>6</v>
      </c>
      <c r="D4" s="59">
        <v>0</v>
      </c>
      <c r="E4" s="59">
        <v>6</v>
      </c>
    </row>
    <row r="5" spans="1:6" x14ac:dyDescent="0.25">
      <c r="A5" s="54" t="s">
        <v>3528</v>
      </c>
      <c r="B5" s="59">
        <v>997</v>
      </c>
      <c r="C5" s="59">
        <v>263</v>
      </c>
      <c r="D5" s="59">
        <v>52</v>
      </c>
      <c r="E5" s="59">
        <v>1312</v>
      </c>
    </row>
    <row r="6" spans="1:6" x14ac:dyDescent="0.25">
      <c r="A6" s="54" t="s">
        <v>110</v>
      </c>
      <c r="B6" s="59">
        <v>1283</v>
      </c>
      <c r="C6" s="59">
        <v>1350</v>
      </c>
      <c r="D6" s="59">
        <v>60</v>
      </c>
      <c r="E6" s="59">
        <v>2693</v>
      </c>
    </row>
    <row r="7" spans="1:6" x14ac:dyDescent="0.25">
      <c r="A7" s="54" t="s">
        <v>395</v>
      </c>
      <c r="B7" s="59">
        <v>313</v>
      </c>
      <c r="C7" s="59">
        <v>92</v>
      </c>
      <c r="D7" s="59">
        <v>0</v>
      </c>
      <c r="E7" s="59">
        <v>405</v>
      </c>
    </row>
    <row r="8" spans="1:6" x14ac:dyDescent="0.25">
      <c r="A8" s="54" t="s">
        <v>3527</v>
      </c>
      <c r="B8" s="59">
        <v>182</v>
      </c>
      <c r="C8" s="59">
        <v>143</v>
      </c>
      <c r="D8" s="59">
        <v>0</v>
      </c>
      <c r="E8" s="59">
        <v>325</v>
      </c>
    </row>
    <row r="9" spans="1:6" x14ac:dyDescent="0.25">
      <c r="A9" s="54" t="s">
        <v>3529</v>
      </c>
      <c r="B9" s="59">
        <v>82</v>
      </c>
      <c r="C9" s="59">
        <v>0</v>
      </c>
      <c r="D9" s="59">
        <v>0</v>
      </c>
      <c r="E9" s="59">
        <v>82</v>
      </c>
      <c r="F9" s="59">
        <f>SUM(E4:E9)</f>
        <v>4823</v>
      </c>
    </row>
    <row r="10" spans="1:6" x14ac:dyDescent="0.25">
      <c r="A10" s="54" t="s">
        <v>3567</v>
      </c>
      <c r="B10" s="59">
        <v>0</v>
      </c>
      <c r="C10" s="59">
        <v>140</v>
      </c>
      <c r="D10" s="59">
        <v>0</v>
      </c>
      <c r="E10" s="59">
        <v>140</v>
      </c>
      <c r="F10" s="59">
        <f>GETPIVOTDATA("Sum of Net New Capacity",$A$3,"PrecisePlan",)</f>
        <v>140</v>
      </c>
    </row>
    <row r="11" spans="1:6" x14ac:dyDescent="0.25">
      <c r="A11" s="54" t="s">
        <v>3561</v>
      </c>
      <c r="B11" s="59">
        <v>2857</v>
      </c>
      <c r="C11" s="59">
        <v>1994</v>
      </c>
      <c r="D11" s="59">
        <v>112</v>
      </c>
      <c r="E11" s="59">
        <v>4963</v>
      </c>
      <c r="F11" s="59">
        <f>SUM(F9:F10)</f>
        <v>4963</v>
      </c>
    </row>
    <row r="12" spans="1:6" x14ac:dyDescent="0.25">
      <c r="B12"/>
      <c r="C12"/>
      <c r="D12"/>
      <c r="E12"/>
      <c r="F12" s="5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DB5F3-8136-4FFC-8734-32856B1F658E}">
  <dimension ref="A1:W57445"/>
  <sheetViews>
    <sheetView tabSelected="1" topLeftCell="D1" zoomScale="50" zoomScaleNormal="50" workbookViewId="0">
      <pane ySplit="920" activePane="bottomLeft"/>
      <selection activeCell="S1" sqref="S1:S1048576"/>
      <selection pane="bottomLeft" activeCell="K4" sqref="K4"/>
    </sheetView>
  </sheetViews>
  <sheetFormatPr defaultColWidth="14.90625" defaultRowHeight="12.5" x14ac:dyDescent="0.25"/>
  <cols>
    <col min="1" max="2" width="14.90625" style="94"/>
    <col min="3" max="3" width="14.90625" style="105"/>
    <col min="4" max="4" width="14" style="102" customWidth="1"/>
    <col min="5" max="8" width="14.90625" style="94"/>
    <col min="9" max="9" width="14.90625" style="102"/>
    <col min="10" max="10" width="10.453125" style="103" customWidth="1"/>
    <col min="11" max="11" width="32.7265625" style="94" customWidth="1"/>
    <col min="12" max="12" width="16.26953125" style="105" customWidth="1"/>
    <col min="13" max="14" width="14.90625" style="105"/>
    <col min="15" max="15" width="14.90625" style="94"/>
    <col min="16" max="19" width="14.90625" style="101"/>
    <col min="20" max="20" width="21.08984375" style="101" customWidth="1"/>
    <col min="21" max="21" width="26.54296875" style="101" customWidth="1"/>
    <col min="22" max="22" width="26.1796875" style="101" customWidth="1"/>
    <col min="23" max="16384" width="14.90625" style="94"/>
  </cols>
  <sheetData>
    <row r="1" spans="1:22" ht="77.5" x14ac:dyDescent="0.25">
      <c r="A1" s="93" t="s">
        <v>3615</v>
      </c>
      <c r="B1" s="93" t="s">
        <v>3619</v>
      </c>
      <c r="C1" s="93" t="s">
        <v>3616</v>
      </c>
      <c r="D1" s="93" t="s">
        <v>3611</v>
      </c>
      <c r="E1" s="93" t="s">
        <v>3621</v>
      </c>
      <c r="F1" s="93" t="s">
        <v>3617</v>
      </c>
      <c r="G1" s="93" t="s">
        <v>3767</v>
      </c>
      <c r="H1" s="93" t="s">
        <v>3768</v>
      </c>
      <c r="I1" s="93" t="s">
        <v>3769</v>
      </c>
      <c r="J1" s="93" t="s">
        <v>3613</v>
      </c>
      <c r="K1" s="93" t="s">
        <v>3614</v>
      </c>
      <c r="L1" s="123" t="s">
        <v>20</v>
      </c>
      <c r="M1" s="123" t="s">
        <v>3713</v>
      </c>
      <c r="N1" s="123" t="s">
        <v>3618</v>
      </c>
      <c r="O1" s="93" t="s">
        <v>3612</v>
      </c>
      <c r="P1" s="93" t="s">
        <v>3620</v>
      </c>
      <c r="Q1" s="93" t="s">
        <v>73</v>
      </c>
      <c r="R1" s="93" t="s">
        <v>74</v>
      </c>
      <c r="S1" s="93" t="s">
        <v>70</v>
      </c>
      <c r="T1" s="93" t="s">
        <v>3714</v>
      </c>
      <c r="U1" s="93" t="s">
        <v>3715</v>
      </c>
      <c r="V1" s="93" t="s">
        <v>3716</v>
      </c>
    </row>
    <row r="2" spans="1:22" ht="75" x14ac:dyDescent="0.25">
      <c r="A2" s="95" t="s">
        <v>91</v>
      </c>
      <c r="B2" s="94" t="s">
        <v>3775</v>
      </c>
      <c r="C2" s="105" t="s">
        <v>3776</v>
      </c>
      <c r="D2" s="102">
        <v>11613030</v>
      </c>
      <c r="E2" s="94" t="s">
        <v>3777</v>
      </c>
      <c r="F2" s="95" t="s">
        <v>3704</v>
      </c>
      <c r="G2" s="95" t="s">
        <v>3706</v>
      </c>
      <c r="H2" s="94">
        <v>0</v>
      </c>
      <c r="I2" s="98" t="s">
        <v>3719</v>
      </c>
      <c r="J2" s="103">
        <v>15.754025</v>
      </c>
      <c r="K2" s="94" t="s">
        <v>3778</v>
      </c>
      <c r="L2" s="105" t="s">
        <v>3725</v>
      </c>
      <c r="M2" s="105" t="s">
        <v>3726</v>
      </c>
      <c r="N2" s="105" t="s">
        <v>3622</v>
      </c>
      <c r="O2" s="95" t="s">
        <v>79</v>
      </c>
      <c r="P2" s="100">
        <v>150</v>
      </c>
      <c r="Q2" s="100">
        <v>150</v>
      </c>
      <c r="R2" s="100">
        <v>1432</v>
      </c>
      <c r="S2" s="100">
        <v>1732</v>
      </c>
      <c r="T2" s="100" t="s">
        <v>3770</v>
      </c>
      <c r="U2" s="100" t="s">
        <v>3730</v>
      </c>
    </row>
    <row r="3" spans="1:22" ht="75" x14ac:dyDescent="0.25">
      <c r="A3" s="95" t="s">
        <v>91</v>
      </c>
      <c r="B3" s="95" t="s">
        <v>3692</v>
      </c>
      <c r="C3" s="96" t="s">
        <v>403</v>
      </c>
      <c r="D3" s="97">
        <v>11614071</v>
      </c>
      <c r="E3" s="94" t="s">
        <v>3777</v>
      </c>
      <c r="F3" s="95" t="s">
        <v>3704</v>
      </c>
      <c r="G3" s="95" t="s">
        <v>3706</v>
      </c>
      <c r="H3" s="94">
        <v>0</v>
      </c>
      <c r="I3" s="98" t="s">
        <v>3719</v>
      </c>
      <c r="J3" s="99">
        <v>0.97587641267167968</v>
      </c>
      <c r="K3" s="95" t="s">
        <v>3779</v>
      </c>
      <c r="L3" s="124" t="s">
        <v>3725</v>
      </c>
      <c r="M3" s="124" t="s">
        <v>3726</v>
      </c>
      <c r="N3" s="105" t="s">
        <v>3622</v>
      </c>
      <c r="O3" s="95" t="s">
        <v>79</v>
      </c>
      <c r="P3" s="100">
        <v>107</v>
      </c>
      <c r="Q3" s="100">
        <v>0</v>
      </c>
      <c r="R3" s="100">
        <v>0</v>
      </c>
      <c r="S3" s="100">
        <v>107</v>
      </c>
      <c r="T3" s="100" t="s">
        <v>3770</v>
      </c>
      <c r="U3" s="100" t="s">
        <v>3730</v>
      </c>
      <c r="V3" s="100"/>
    </row>
    <row r="4" spans="1:22" ht="75" x14ac:dyDescent="0.25">
      <c r="A4" s="95" t="s">
        <v>91</v>
      </c>
      <c r="B4" s="95" t="s">
        <v>3677</v>
      </c>
      <c r="C4" s="96" t="s">
        <v>444</v>
      </c>
      <c r="D4" s="97">
        <v>11614107</v>
      </c>
      <c r="E4" s="94" t="s">
        <v>3777</v>
      </c>
      <c r="F4" s="95" t="s">
        <v>3704</v>
      </c>
      <c r="G4" s="95" t="s">
        <v>3706</v>
      </c>
      <c r="H4" s="94">
        <v>0</v>
      </c>
      <c r="I4" s="98" t="s">
        <v>3720</v>
      </c>
      <c r="J4" s="99">
        <v>1.2418595355251099</v>
      </c>
      <c r="K4" s="95" t="s">
        <v>3780</v>
      </c>
      <c r="L4" s="124" t="s">
        <v>3725</v>
      </c>
      <c r="M4" s="124" t="s">
        <v>3726</v>
      </c>
      <c r="N4" s="105" t="s">
        <v>3622</v>
      </c>
      <c r="O4" s="95" t="s">
        <v>79</v>
      </c>
      <c r="P4" s="100">
        <v>61</v>
      </c>
      <c r="Q4" s="100">
        <v>0</v>
      </c>
      <c r="R4" s="100">
        <v>0</v>
      </c>
      <c r="S4" s="100">
        <v>61</v>
      </c>
      <c r="T4" s="100" t="s">
        <v>3770</v>
      </c>
      <c r="U4" s="100" t="s">
        <v>3731</v>
      </c>
      <c r="V4" s="100"/>
    </row>
    <row r="5" spans="1:22" ht="75" x14ac:dyDescent="0.25">
      <c r="A5" s="95" t="s">
        <v>91</v>
      </c>
      <c r="B5" s="95" t="s">
        <v>3671</v>
      </c>
      <c r="C5" s="96" t="s">
        <v>444</v>
      </c>
      <c r="D5" s="97">
        <v>11614108</v>
      </c>
      <c r="E5" s="94" t="s">
        <v>3777</v>
      </c>
      <c r="F5" s="95" t="s">
        <v>3704</v>
      </c>
      <c r="G5" s="95" t="s">
        <v>3706</v>
      </c>
      <c r="H5" s="94">
        <v>0</v>
      </c>
      <c r="I5" s="98" t="s">
        <v>3720</v>
      </c>
      <c r="J5" s="99">
        <v>1.0688772908116939</v>
      </c>
      <c r="K5" s="95" t="s">
        <v>3737</v>
      </c>
      <c r="L5" s="124" t="s">
        <v>3725</v>
      </c>
      <c r="M5" s="124" t="s">
        <v>3726</v>
      </c>
      <c r="N5" s="105" t="s">
        <v>3622</v>
      </c>
      <c r="O5" s="95" t="s">
        <v>79</v>
      </c>
      <c r="P5" s="100">
        <v>53</v>
      </c>
      <c r="Q5" s="100">
        <v>0</v>
      </c>
      <c r="R5" s="100">
        <v>0</v>
      </c>
      <c r="S5" s="100">
        <v>53</v>
      </c>
      <c r="T5" s="100" t="s">
        <v>3770</v>
      </c>
      <c r="U5" s="100" t="s">
        <v>3731</v>
      </c>
      <c r="V5" s="100"/>
    </row>
    <row r="6" spans="1:22" ht="75" x14ac:dyDescent="0.25">
      <c r="A6" s="95" t="s">
        <v>91</v>
      </c>
      <c r="B6" s="95" t="s">
        <v>3667</v>
      </c>
      <c r="C6" s="96" t="s">
        <v>444</v>
      </c>
      <c r="D6" s="97">
        <v>11614109</v>
      </c>
      <c r="E6" s="94" t="s">
        <v>3777</v>
      </c>
      <c r="F6" s="95" t="s">
        <v>3704</v>
      </c>
      <c r="G6" s="95" t="s">
        <v>3706</v>
      </c>
      <c r="H6" s="94">
        <v>0</v>
      </c>
      <c r="I6" s="98" t="s">
        <v>3720</v>
      </c>
      <c r="J6" s="99">
        <v>0.91819139738352074</v>
      </c>
      <c r="K6" s="95" t="s">
        <v>3781</v>
      </c>
      <c r="L6" s="124" t="s">
        <v>3725</v>
      </c>
      <c r="M6" s="124" t="s">
        <v>3726</v>
      </c>
      <c r="N6" s="105" t="s">
        <v>3622</v>
      </c>
      <c r="O6" s="95" t="s">
        <v>79</v>
      </c>
      <c r="P6" s="100">
        <v>0</v>
      </c>
      <c r="Q6" s="100">
        <v>45</v>
      </c>
      <c r="R6" s="100">
        <v>0</v>
      </c>
      <c r="S6" s="100">
        <v>45</v>
      </c>
      <c r="T6" s="100" t="s">
        <v>3770</v>
      </c>
      <c r="U6" s="100" t="s">
        <v>3731</v>
      </c>
      <c r="V6" s="100"/>
    </row>
    <row r="7" spans="1:22" ht="75" x14ac:dyDescent="0.25">
      <c r="A7" s="95" t="s">
        <v>91</v>
      </c>
      <c r="B7" s="95" t="s">
        <v>3668</v>
      </c>
      <c r="C7" s="96" t="s">
        <v>444</v>
      </c>
      <c r="D7" s="97">
        <v>11614110</v>
      </c>
      <c r="E7" s="94" t="s">
        <v>3777</v>
      </c>
      <c r="F7" s="95" t="s">
        <v>3704</v>
      </c>
      <c r="G7" s="95" t="s">
        <v>3706</v>
      </c>
      <c r="H7" s="94">
        <v>0</v>
      </c>
      <c r="I7" s="98" t="s">
        <v>3720</v>
      </c>
      <c r="J7" s="99">
        <v>0.95932371608794831</v>
      </c>
      <c r="K7" s="95" t="s">
        <v>3782</v>
      </c>
      <c r="L7" s="124" t="s">
        <v>3725</v>
      </c>
      <c r="M7" s="124" t="s">
        <v>3726</v>
      </c>
      <c r="N7" s="105" t="s">
        <v>3622</v>
      </c>
      <c r="O7" s="95" t="s">
        <v>79</v>
      </c>
      <c r="P7" s="100">
        <v>0</v>
      </c>
      <c r="Q7" s="100">
        <v>47</v>
      </c>
      <c r="R7" s="100">
        <v>0</v>
      </c>
      <c r="S7" s="100">
        <v>47</v>
      </c>
      <c r="T7" s="100" t="s">
        <v>3770</v>
      </c>
      <c r="U7" s="100" t="s">
        <v>3731</v>
      </c>
      <c r="V7" s="100"/>
    </row>
    <row r="8" spans="1:22" s="104" customFormat="1" ht="75" x14ac:dyDescent="0.25">
      <c r="A8" s="95" t="s">
        <v>91</v>
      </c>
      <c r="B8" s="95" t="s">
        <v>3689</v>
      </c>
      <c r="C8" s="96" t="s">
        <v>774</v>
      </c>
      <c r="D8" s="97">
        <v>11614114</v>
      </c>
      <c r="E8" s="94" t="s">
        <v>3777</v>
      </c>
      <c r="F8" s="95" t="s">
        <v>3704</v>
      </c>
      <c r="G8" s="95" t="s">
        <v>3706</v>
      </c>
      <c r="H8" s="94">
        <v>0</v>
      </c>
      <c r="I8" s="98" t="s">
        <v>3719</v>
      </c>
      <c r="J8" s="99">
        <v>0.84310611724269813</v>
      </c>
      <c r="K8" s="95" t="s">
        <v>3783</v>
      </c>
      <c r="L8" s="124" t="s">
        <v>3725</v>
      </c>
      <c r="M8" s="124" t="s">
        <v>3726</v>
      </c>
      <c r="N8" s="105" t="s">
        <v>3622</v>
      </c>
      <c r="O8" s="95" t="s">
        <v>79</v>
      </c>
      <c r="P8" s="100">
        <v>92</v>
      </c>
      <c r="Q8" s="100">
        <v>0</v>
      </c>
      <c r="R8" s="100">
        <v>0</v>
      </c>
      <c r="S8" s="100">
        <v>92</v>
      </c>
      <c r="T8" s="100" t="s">
        <v>3770</v>
      </c>
      <c r="U8" s="100" t="s">
        <v>3730</v>
      </c>
      <c r="V8" s="100"/>
    </row>
    <row r="9" spans="1:22" s="105" customFormat="1" ht="62.5" x14ac:dyDescent="0.25">
      <c r="A9" s="95" t="s">
        <v>91</v>
      </c>
      <c r="B9" s="94" t="s">
        <v>3670</v>
      </c>
      <c r="C9" s="96" t="s">
        <v>3589</v>
      </c>
      <c r="D9" s="97">
        <v>14711025</v>
      </c>
      <c r="E9" s="94" t="s">
        <v>3784</v>
      </c>
      <c r="F9" s="95" t="s">
        <v>573</v>
      </c>
      <c r="G9" s="95" t="s">
        <v>111</v>
      </c>
      <c r="H9" s="94">
        <v>0</v>
      </c>
      <c r="I9" s="102">
        <v>43</v>
      </c>
      <c r="J9" s="103">
        <v>1.3437939999999999</v>
      </c>
      <c r="K9" s="95" t="s">
        <v>3785</v>
      </c>
      <c r="L9" s="124" t="s">
        <v>3725</v>
      </c>
      <c r="M9" s="124" t="s">
        <v>3726</v>
      </c>
      <c r="N9" s="105" t="s">
        <v>3622</v>
      </c>
      <c r="O9" s="95" t="s">
        <v>79</v>
      </c>
      <c r="P9" s="101">
        <v>48</v>
      </c>
      <c r="Q9" s="101">
        <v>0</v>
      </c>
      <c r="R9" s="101">
        <v>0</v>
      </c>
      <c r="S9" s="100">
        <v>48</v>
      </c>
      <c r="T9" s="100" t="s">
        <v>3770</v>
      </c>
      <c r="U9" s="100"/>
      <c r="V9" s="100"/>
    </row>
    <row r="10" spans="1:22" ht="62.5" x14ac:dyDescent="0.25">
      <c r="A10" s="95" t="s">
        <v>91</v>
      </c>
      <c r="B10" s="95" t="s">
        <v>3647</v>
      </c>
      <c r="C10" s="96" t="s">
        <v>621</v>
      </c>
      <c r="D10" s="97">
        <v>14711029</v>
      </c>
      <c r="E10" s="94" t="s">
        <v>3784</v>
      </c>
      <c r="F10" s="95" t="s">
        <v>573</v>
      </c>
      <c r="G10" s="95" t="s">
        <v>111</v>
      </c>
      <c r="H10" s="94">
        <v>0</v>
      </c>
      <c r="I10" s="98">
        <v>43</v>
      </c>
      <c r="J10" s="99">
        <v>0.50297053472460196</v>
      </c>
      <c r="K10" s="95" t="s">
        <v>3786</v>
      </c>
      <c r="L10" s="124" t="s">
        <v>3725</v>
      </c>
      <c r="M10" s="124" t="s">
        <v>3726</v>
      </c>
      <c r="N10" s="105" t="s">
        <v>3622</v>
      </c>
      <c r="O10" s="95" t="s">
        <v>79</v>
      </c>
      <c r="P10" s="100">
        <v>18</v>
      </c>
      <c r="Q10" s="100">
        <v>0</v>
      </c>
      <c r="R10" s="100">
        <v>0</v>
      </c>
      <c r="S10" s="100">
        <v>18</v>
      </c>
      <c r="T10" s="100" t="s">
        <v>3770</v>
      </c>
      <c r="U10" s="100"/>
      <c r="V10" s="100"/>
    </row>
    <row r="11" spans="1:22" ht="37.5" x14ac:dyDescent="0.25">
      <c r="A11" s="95" t="s">
        <v>91</v>
      </c>
      <c r="B11" s="95" t="s">
        <v>3649</v>
      </c>
      <c r="C11" s="96" t="s">
        <v>621</v>
      </c>
      <c r="D11" s="97">
        <v>14711034</v>
      </c>
      <c r="E11" s="94" t="s">
        <v>3777</v>
      </c>
      <c r="F11" s="95" t="s">
        <v>573</v>
      </c>
      <c r="G11" s="95" t="s">
        <v>111</v>
      </c>
      <c r="H11" s="94">
        <v>0</v>
      </c>
      <c r="I11" s="98">
        <v>43</v>
      </c>
      <c r="J11" s="99">
        <v>0.56306218096736338</v>
      </c>
      <c r="K11" s="95" t="s">
        <v>3787</v>
      </c>
      <c r="L11" s="124" t="s">
        <v>3725</v>
      </c>
      <c r="M11" s="124" t="s">
        <v>3726</v>
      </c>
      <c r="N11" s="105" t="s">
        <v>3622</v>
      </c>
      <c r="O11" s="95" t="s">
        <v>79</v>
      </c>
      <c r="P11" s="100">
        <v>0</v>
      </c>
      <c r="Q11" s="100">
        <v>20</v>
      </c>
      <c r="R11" s="100">
        <v>0</v>
      </c>
      <c r="S11" s="100">
        <v>20</v>
      </c>
      <c r="T11" s="100" t="s">
        <v>3770</v>
      </c>
      <c r="U11" s="100"/>
      <c r="V11" s="100"/>
    </row>
    <row r="12" spans="1:22" ht="50" x14ac:dyDescent="0.25">
      <c r="A12" s="95" t="s">
        <v>91</v>
      </c>
      <c r="B12" s="94" t="s">
        <v>3760</v>
      </c>
      <c r="C12" s="94" t="s">
        <v>3756</v>
      </c>
      <c r="D12" s="102">
        <v>14736025</v>
      </c>
      <c r="E12" s="94" t="s">
        <v>3777</v>
      </c>
      <c r="F12" s="94" t="s">
        <v>3750</v>
      </c>
      <c r="G12" s="94" t="s">
        <v>929</v>
      </c>
      <c r="H12" s="94">
        <v>0</v>
      </c>
      <c r="I12" s="102" t="s">
        <v>3761</v>
      </c>
      <c r="J12" s="103">
        <v>0.44486253843372603</v>
      </c>
      <c r="K12" s="108" t="s">
        <v>3762</v>
      </c>
      <c r="L12" s="105" t="s">
        <v>3725</v>
      </c>
      <c r="M12" s="105" t="s">
        <v>3726</v>
      </c>
      <c r="N12" s="105" t="s">
        <v>3622</v>
      </c>
      <c r="O12" s="95" t="s">
        <v>79</v>
      </c>
      <c r="P12" s="94">
        <v>0</v>
      </c>
      <c r="Q12" s="101">
        <v>9</v>
      </c>
      <c r="R12" s="101">
        <v>0</v>
      </c>
      <c r="S12" s="101">
        <v>9</v>
      </c>
      <c r="T12" s="101" t="s">
        <v>3771</v>
      </c>
      <c r="U12" s="109"/>
      <c r="V12" s="101" t="s">
        <v>3788</v>
      </c>
    </row>
    <row r="13" spans="1:22" ht="50" x14ac:dyDescent="0.25">
      <c r="A13" s="95" t="s">
        <v>91</v>
      </c>
      <c r="B13" s="94" t="s">
        <v>3754</v>
      </c>
      <c r="C13" s="94" t="s">
        <v>84</v>
      </c>
      <c r="D13" s="102">
        <v>14736037</v>
      </c>
      <c r="E13" s="94" t="s">
        <v>3777</v>
      </c>
      <c r="F13" s="94" t="s">
        <v>3750</v>
      </c>
      <c r="G13" s="94" t="s">
        <v>929</v>
      </c>
      <c r="H13" s="94">
        <v>0</v>
      </c>
      <c r="I13" s="102" t="s">
        <v>3761</v>
      </c>
      <c r="J13" s="103">
        <v>0.9737154989736545</v>
      </c>
      <c r="K13" s="108" t="s">
        <v>3763</v>
      </c>
      <c r="L13" s="105" t="s">
        <v>3725</v>
      </c>
      <c r="M13" s="105" t="s">
        <v>3726</v>
      </c>
      <c r="N13" s="105" t="s">
        <v>3622</v>
      </c>
      <c r="O13" s="95" t="s">
        <v>79</v>
      </c>
      <c r="P13" s="94">
        <v>0</v>
      </c>
      <c r="Q13" s="101">
        <v>20</v>
      </c>
      <c r="R13" s="101">
        <v>0</v>
      </c>
      <c r="S13" s="101">
        <v>20</v>
      </c>
      <c r="T13" s="101" t="s">
        <v>3771</v>
      </c>
      <c r="U13" s="109"/>
      <c r="V13" s="101" t="s">
        <v>3788</v>
      </c>
    </row>
    <row r="14" spans="1:22" ht="50" x14ac:dyDescent="0.25">
      <c r="A14" s="95" t="s">
        <v>91</v>
      </c>
      <c r="B14" s="94" t="s">
        <v>3755</v>
      </c>
      <c r="C14" s="94" t="s">
        <v>3756</v>
      </c>
      <c r="D14" s="102">
        <v>14736038</v>
      </c>
      <c r="E14" s="94" t="s">
        <v>3777</v>
      </c>
      <c r="F14" s="94" t="s">
        <v>3750</v>
      </c>
      <c r="G14" s="94" t="s">
        <v>929</v>
      </c>
      <c r="H14" s="94">
        <v>0</v>
      </c>
      <c r="I14" s="102" t="s">
        <v>3761</v>
      </c>
      <c r="J14" s="103">
        <v>1.7157329391993872</v>
      </c>
      <c r="K14" s="108" t="s">
        <v>3789</v>
      </c>
      <c r="L14" s="105" t="s">
        <v>3725</v>
      </c>
      <c r="M14" s="105" t="s">
        <v>3726</v>
      </c>
      <c r="N14" s="105" t="s">
        <v>3622</v>
      </c>
      <c r="O14" s="95" t="s">
        <v>79</v>
      </c>
      <c r="P14" s="101">
        <v>0</v>
      </c>
      <c r="Q14" s="101">
        <v>36</v>
      </c>
      <c r="R14" s="101">
        <v>0</v>
      </c>
      <c r="S14" s="101">
        <v>36</v>
      </c>
      <c r="T14" s="101" t="s">
        <v>3771</v>
      </c>
      <c r="U14" s="109"/>
      <c r="V14" s="101" t="s">
        <v>3788</v>
      </c>
    </row>
    <row r="15" spans="1:22" ht="62.5" x14ac:dyDescent="0.25">
      <c r="A15" s="95" t="s">
        <v>91</v>
      </c>
      <c r="B15" s="95" t="s">
        <v>3655</v>
      </c>
      <c r="C15" s="96" t="s">
        <v>482</v>
      </c>
      <c r="D15" s="97">
        <v>14815017</v>
      </c>
      <c r="E15" s="94" t="s">
        <v>3777</v>
      </c>
      <c r="F15" s="95" t="s">
        <v>120</v>
      </c>
      <c r="G15" s="95" t="s">
        <v>3707</v>
      </c>
      <c r="H15" s="94">
        <v>0</v>
      </c>
      <c r="I15" s="98" t="s">
        <v>3724</v>
      </c>
      <c r="J15" s="99">
        <v>0.53099891677475963</v>
      </c>
      <c r="K15" s="95" t="s">
        <v>3790</v>
      </c>
      <c r="L15" s="124" t="s">
        <v>3725</v>
      </c>
      <c r="M15" s="124" t="s">
        <v>3726</v>
      </c>
      <c r="N15" s="105" t="s">
        <v>3622</v>
      </c>
      <c r="O15" s="95" t="s">
        <v>79</v>
      </c>
      <c r="P15" s="100">
        <v>0</v>
      </c>
      <c r="Q15" s="100">
        <v>32</v>
      </c>
      <c r="R15" s="100">
        <v>0</v>
      </c>
      <c r="S15" s="100">
        <v>32</v>
      </c>
      <c r="T15" s="100" t="s">
        <v>3770</v>
      </c>
      <c r="U15" s="100" t="s">
        <v>3735</v>
      </c>
      <c r="V15" s="100"/>
    </row>
    <row r="16" spans="1:22" ht="62.5" x14ac:dyDescent="0.25">
      <c r="A16" s="95" t="s">
        <v>91</v>
      </c>
      <c r="B16" s="94" t="s">
        <v>3678</v>
      </c>
      <c r="C16" s="96" t="s">
        <v>3484</v>
      </c>
      <c r="D16" s="97">
        <v>14815018</v>
      </c>
      <c r="E16" s="94" t="s">
        <v>3777</v>
      </c>
      <c r="F16" s="95" t="s">
        <v>120</v>
      </c>
      <c r="G16" s="95" t="s">
        <v>3707</v>
      </c>
      <c r="H16" s="94">
        <v>0</v>
      </c>
      <c r="I16" s="98" t="s">
        <v>3724</v>
      </c>
      <c r="J16" s="103">
        <v>1.050443</v>
      </c>
      <c r="K16" s="95" t="s">
        <v>3791</v>
      </c>
      <c r="L16" s="124" t="s">
        <v>3725</v>
      </c>
      <c r="M16" s="124" t="s">
        <v>3726</v>
      </c>
      <c r="N16" s="105" t="s">
        <v>3622</v>
      </c>
      <c r="O16" s="95" t="s">
        <v>79</v>
      </c>
      <c r="P16" s="101">
        <v>63</v>
      </c>
      <c r="Q16" s="101">
        <v>0</v>
      </c>
      <c r="R16" s="101">
        <v>0</v>
      </c>
      <c r="S16" s="100">
        <v>63</v>
      </c>
      <c r="T16" s="100" t="s">
        <v>3770</v>
      </c>
      <c r="U16" s="100" t="s">
        <v>3735</v>
      </c>
      <c r="V16" s="100"/>
    </row>
    <row r="17" spans="1:22" ht="62.5" x14ac:dyDescent="0.25">
      <c r="A17" s="95" t="s">
        <v>91</v>
      </c>
      <c r="B17" s="95" t="s">
        <v>3708</v>
      </c>
      <c r="C17" s="96" t="s">
        <v>3491</v>
      </c>
      <c r="D17" s="97">
        <v>14815021</v>
      </c>
      <c r="E17" s="94" t="s">
        <v>3777</v>
      </c>
      <c r="F17" s="95" t="s">
        <v>120</v>
      </c>
      <c r="G17" s="95" t="s">
        <v>3707</v>
      </c>
      <c r="H17" s="94">
        <v>0</v>
      </c>
      <c r="I17" s="98" t="s">
        <v>3724</v>
      </c>
      <c r="J17" s="99">
        <v>0.3973008511656913</v>
      </c>
      <c r="K17" s="95" t="s">
        <v>3792</v>
      </c>
      <c r="L17" s="124" t="s">
        <v>3725</v>
      </c>
      <c r="M17" s="124" t="s">
        <v>3726</v>
      </c>
      <c r="N17" s="105" t="s">
        <v>3622</v>
      </c>
      <c r="O17" s="95" t="s">
        <v>79</v>
      </c>
      <c r="P17" s="100">
        <v>0</v>
      </c>
      <c r="Q17" s="100">
        <v>24</v>
      </c>
      <c r="R17" s="100">
        <v>0</v>
      </c>
      <c r="S17" s="100">
        <v>24</v>
      </c>
      <c r="T17" s="100" t="s">
        <v>3770</v>
      </c>
      <c r="U17" s="100" t="s">
        <v>3735</v>
      </c>
      <c r="V17" s="100"/>
    </row>
    <row r="18" spans="1:22" ht="62.5" x14ac:dyDescent="0.25">
      <c r="A18" s="95" t="s">
        <v>91</v>
      </c>
      <c r="B18" s="95" t="s">
        <v>3673</v>
      </c>
      <c r="C18" s="96" t="s">
        <v>3486</v>
      </c>
      <c r="D18" s="97">
        <v>14815022</v>
      </c>
      <c r="E18" s="94" t="s">
        <v>3777</v>
      </c>
      <c r="F18" s="95" t="s">
        <v>120</v>
      </c>
      <c r="G18" s="95" t="s">
        <v>3707</v>
      </c>
      <c r="H18" s="94">
        <v>0</v>
      </c>
      <c r="I18" s="98" t="s">
        <v>3724</v>
      </c>
      <c r="J18" s="99">
        <v>0.97520995073012928</v>
      </c>
      <c r="K18" s="95" t="s">
        <v>3793</v>
      </c>
      <c r="L18" s="124" t="s">
        <v>3725</v>
      </c>
      <c r="M18" s="124" t="s">
        <v>3726</v>
      </c>
      <c r="N18" s="105" t="s">
        <v>3622</v>
      </c>
      <c r="O18" s="95" t="s">
        <v>79</v>
      </c>
      <c r="P18" s="100">
        <v>58</v>
      </c>
      <c r="Q18" s="100">
        <v>0</v>
      </c>
      <c r="R18" s="100">
        <v>0</v>
      </c>
      <c r="S18" s="100">
        <v>58</v>
      </c>
      <c r="T18" s="100" t="s">
        <v>3770</v>
      </c>
      <c r="U18" s="100" t="s">
        <v>3735</v>
      </c>
      <c r="V18" s="100"/>
    </row>
    <row r="19" spans="1:22" ht="62.5" x14ac:dyDescent="0.25">
      <c r="A19" s="95" t="s">
        <v>91</v>
      </c>
      <c r="B19" s="95" t="s">
        <v>3498</v>
      </c>
      <c r="C19" s="96" t="s">
        <v>487</v>
      </c>
      <c r="D19" s="97">
        <v>14816001</v>
      </c>
      <c r="E19" s="94" t="s">
        <v>88</v>
      </c>
      <c r="F19" s="95" t="s">
        <v>120</v>
      </c>
      <c r="G19" s="95" t="s">
        <v>3709</v>
      </c>
      <c r="H19" s="94">
        <v>0</v>
      </c>
      <c r="I19" s="98" t="s">
        <v>3723</v>
      </c>
      <c r="J19" s="99">
        <v>1.0333616701063728</v>
      </c>
      <c r="K19" s="95" t="s">
        <v>3794</v>
      </c>
      <c r="L19" s="124" t="s">
        <v>3725</v>
      </c>
      <c r="M19" s="124" t="s">
        <v>3726</v>
      </c>
      <c r="N19" s="105" t="s">
        <v>3622</v>
      </c>
      <c r="O19" s="95" t="s">
        <v>79</v>
      </c>
      <c r="P19" s="100">
        <v>62</v>
      </c>
      <c r="Q19" s="100">
        <v>0</v>
      </c>
      <c r="R19" s="100">
        <v>0</v>
      </c>
      <c r="S19" s="100">
        <v>62</v>
      </c>
      <c r="T19" s="100" t="s">
        <v>3770</v>
      </c>
      <c r="U19" s="100" t="s">
        <v>3735</v>
      </c>
      <c r="V19" s="100"/>
    </row>
    <row r="20" spans="1:22" ht="62.5" x14ac:dyDescent="0.25">
      <c r="A20" s="95" t="s">
        <v>91</v>
      </c>
      <c r="B20" s="95" t="s">
        <v>3626</v>
      </c>
      <c r="C20" s="96" t="s">
        <v>487</v>
      </c>
      <c r="D20" s="97">
        <v>14816004</v>
      </c>
      <c r="E20" s="94" t="s">
        <v>88</v>
      </c>
      <c r="F20" s="95" t="s">
        <v>120</v>
      </c>
      <c r="G20" s="95" t="s">
        <v>3709</v>
      </c>
      <c r="H20" s="94">
        <v>0</v>
      </c>
      <c r="I20" s="98" t="s">
        <v>3723</v>
      </c>
      <c r="J20" s="99">
        <v>0.25713987320904708</v>
      </c>
      <c r="K20" s="95" t="s">
        <v>3795</v>
      </c>
      <c r="L20" s="124" t="s">
        <v>3725</v>
      </c>
      <c r="M20" s="124" t="s">
        <v>3726</v>
      </c>
      <c r="N20" s="105" t="s">
        <v>3622</v>
      </c>
      <c r="O20" s="95" t="s">
        <v>79</v>
      </c>
      <c r="P20" s="100">
        <v>15</v>
      </c>
      <c r="Q20" s="100">
        <v>0</v>
      </c>
      <c r="R20" s="100">
        <v>0</v>
      </c>
      <c r="S20" s="100">
        <v>15</v>
      </c>
      <c r="T20" s="100" t="s">
        <v>3770</v>
      </c>
      <c r="U20" s="100" t="s">
        <v>3735</v>
      </c>
      <c r="V20" s="100"/>
    </row>
    <row r="21" spans="1:22" ht="100" x14ac:dyDescent="0.25">
      <c r="A21" s="95" t="s">
        <v>91</v>
      </c>
      <c r="B21" s="95" t="s">
        <v>3693</v>
      </c>
      <c r="C21" s="96" t="s">
        <v>487</v>
      </c>
      <c r="D21" s="97">
        <v>14816012</v>
      </c>
      <c r="E21" s="94" t="s">
        <v>460</v>
      </c>
      <c r="F21" s="94" t="s">
        <v>3609</v>
      </c>
      <c r="G21" s="95" t="s">
        <v>3709</v>
      </c>
      <c r="H21" s="94">
        <v>0</v>
      </c>
      <c r="I21" s="98" t="s">
        <v>3728</v>
      </c>
      <c r="J21" s="99">
        <v>1.7904014682473439</v>
      </c>
      <c r="K21" s="95" t="s">
        <v>3796</v>
      </c>
      <c r="L21" s="124" t="s">
        <v>3725</v>
      </c>
      <c r="M21" s="124" t="s">
        <v>3726</v>
      </c>
      <c r="N21" s="105" t="s">
        <v>3622</v>
      </c>
      <c r="O21" s="95" t="s">
        <v>79</v>
      </c>
      <c r="P21" s="101">
        <v>0</v>
      </c>
      <c r="Q21" s="100">
        <v>22</v>
      </c>
      <c r="R21" s="100">
        <v>0</v>
      </c>
      <c r="S21" s="100">
        <v>22</v>
      </c>
      <c r="T21" s="100" t="s">
        <v>3797</v>
      </c>
      <c r="U21" s="100" t="s">
        <v>3735</v>
      </c>
      <c r="V21" s="100" t="s">
        <v>3798</v>
      </c>
    </row>
    <row r="22" spans="1:22" ht="112.5" x14ac:dyDescent="0.25">
      <c r="A22" s="95" t="s">
        <v>91</v>
      </c>
      <c r="B22" s="95" t="s">
        <v>3624</v>
      </c>
      <c r="C22" s="96" t="s">
        <v>106</v>
      </c>
      <c r="D22" s="97">
        <v>14816013</v>
      </c>
      <c r="E22" s="94" t="s">
        <v>460</v>
      </c>
      <c r="F22" s="95" t="s">
        <v>120</v>
      </c>
      <c r="G22" s="95" t="s">
        <v>3707</v>
      </c>
      <c r="H22" s="94">
        <v>0</v>
      </c>
      <c r="I22" s="98" t="s">
        <v>3724</v>
      </c>
      <c r="J22" s="99">
        <v>0.32053856172363016</v>
      </c>
      <c r="K22" s="95" t="s">
        <v>3799</v>
      </c>
      <c r="L22" s="124" t="s">
        <v>3725</v>
      </c>
      <c r="M22" s="124" t="s">
        <v>3726</v>
      </c>
      <c r="N22" s="105" t="s">
        <v>3622</v>
      </c>
      <c r="O22" s="95" t="s">
        <v>79</v>
      </c>
      <c r="P22" s="100">
        <v>0</v>
      </c>
      <c r="Q22" s="100">
        <v>4</v>
      </c>
      <c r="R22" s="100">
        <v>0</v>
      </c>
      <c r="S22" s="100">
        <v>4</v>
      </c>
      <c r="T22" s="100" t="s">
        <v>3770</v>
      </c>
      <c r="U22" s="100" t="s">
        <v>3735</v>
      </c>
      <c r="V22" s="100"/>
    </row>
    <row r="23" spans="1:22" ht="62.5" x14ac:dyDescent="0.25">
      <c r="A23" s="95" t="s">
        <v>91</v>
      </c>
      <c r="B23" s="95" t="s">
        <v>3624</v>
      </c>
      <c r="C23" s="96" t="s">
        <v>106</v>
      </c>
      <c r="D23" s="97">
        <v>14816014</v>
      </c>
      <c r="E23" s="94" t="s">
        <v>3800</v>
      </c>
      <c r="F23" s="95" t="s">
        <v>120</v>
      </c>
      <c r="G23" s="95" t="s">
        <v>3707</v>
      </c>
      <c r="H23" s="94">
        <v>0</v>
      </c>
      <c r="I23" s="98" t="s">
        <v>3724</v>
      </c>
      <c r="J23" s="99">
        <v>0.15372910066541903</v>
      </c>
      <c r="K23" s="95" t="s">
        <v>3801</v>
      </c>
      <c r="L23" s="124" t="s">
        <v>3725</v>
      </c>
      <c r="M23" s="124" t="s">
        <v>3726</v>
      </c>
      <c r="N23" s="105" t="s">
        <v>3622</v>
      </c>
      <c r="O23" s="95" t="s">
        <v>79</v>
      </c>
      <c r="P23" s="100">
        <v>9</v>
      </c>
      <c r="Q23" s="100">
        <v>0</v>
      </c>
      <c r="R23" s="100">
        <v>0</v>
      </c>
      <c r="S23" s="100">
        <v>9</v>
      </c>
      <c r="T23" s="100" t="s">
        <v>3770</v>
      </c>
      <c r="U23" s="100" t="s">
        <v>3735</v>
      </c>
      <c r="V23" s="100"/>
    </row>
    <row r="24" spans="1:22" ht="62.5" x14ac:dyDescent="0.25">
      <c r="A24" s="95" t="s">
        <v>91</v>
      </c>
      <c r="B24" s="95" t="s">
        <v>3651</v>
      </c>
      <c r="C24" s="96" t="s">
        <v>487</v>
      </c>
      <c r="D24" s="97">
        <v>14816015</v>
      </c>
      <c r="E24" s="94" t="s">
        <v>3777</v>
      </c>
      <c r="F24" s="94" t="s">
        <v>3609</v>
      </c>
      <c r="G24" s="95" t="s">
        <v>3709</v>
      </c>
      <c r="H24" s="94">
        <v>0</v>
      </c>
      <c r="I24" s="98" t="s">
        <v>3728</v>
      </c>
      <c r="J24" s="99">
        <v>0.4991253923609601</v>
      </c>
      <c r="K24" s="95" t="s">
        <v>3802</v>
      </c>
      <c r="L24" s="124" t="s">
        <v>3725</v>
      </c>
      <c r="M24" s="124" t="s">
        <v>3726</v>
      </c>
      <c r="N24" s="105" t="s">
        <v>3622</v>
      </c>
      <c r="O24" s="95" t="s">
        <v>79</v>
      </c>
      <c r="P24" s="100">
        <v>0</v>
      </c>
      <c r="Q24" s="100">
        <v>6</v>
      </c>
      <c r="R24" s="100">
        <v>0</v>
      </c>
      <c r="S24" s="100">
        <v>6</v>
      </c>
      <c r="T24" s="100" t="s">
        <v>3797</v>
      </c>
      <c r="U24" s="100" t="s">
        <v>3735</v>
      </c>
      <c r="V24" s="100" t="s">
        <v>3798</v>
      </c>
    </row>
    <row r="25" spans="1:22" ht="62.5" x14ac:dyDescent="0.25">
      <c r="A25" s="95" t="s">
        <v>91</v>
      </c>
      <c r="B25" s="95" t="s">
        <v>3698</v>
      </c>
      <c r="C25" s="96" t="s">
        <v>106</v>
      </c>
      <c r="D25" s="97">
        <v>14816016</v>
      </c>
      <c r="E25" s="94" t="s">
        <v>3800</v>
      </c>
      <c r="F25" s="94" t="s">
        <v>3609</v>
      </c>
      <c r="G25" s="95" t="s">
        <v>3709</v>
      </c>
      <c r="H25" s="94">
        <v>0</v>
      </c>
      <c r="I25" s="98" t="s">
        <v>3728</v>
      </c>
      <c r="J25" s="99">
        <v>2.8173166515137633</v>
      </c>
      <c r="K25" s="95" t="s">
        <v>3803</v>
      </c>
      <c r="L25" s="124" t="s">
        <v>3725</v>
      </c>
      <c r="M25" s="124" t="s">
        <v>3726</v>
      </c>
      <c r="N25" s="105" t="s">
        <v>3622</v>
      </c>
      <c r="O25" s="95" t="s">
        <v>79</v>
      </c>
      <c r="P25" s="100">
        <v>150</v>
      </c>
      <c r="Q25" s="100">
        <v>20</v>
      </c>
      <c r="R25" s="100">
        <v>0</v>
      </c>
      <c r="S25" s="100">
        <v>170</v>
      </c>
      <c r="T25" s="100" t="s">
        <v>3797</v>
      </c>
      <c r="U25" s="100" t="s">
        <v>3735</v>
      </c>
      <c r="V25" s="100" t="s">
        <v>3798</v>
      </c>
    </row>
    <row r="26" spans="1:22" ht="62.5" x14ac:dyDescent="0.25">
      <c r="A26" s="95" t="s">
        <v>91</v>
      </c>
      <c r="B26" s="95" t="s">
        <v>3676</v>
      </c>
      <c r="C26" s="96" t="s">
        <v>667</v>
      </c>
      <c r="D26" s="97">
        <v>14816017</v>
      </c>
      <c r="E26" s="94" t="s">
        <v>3777</v>
      </c>
      <c r="F26" s="95" t="s">
        <v>120</v>
      </c>
      <c r="G26" s="95" t="s">
        <v>3707</v>
      </c>
      <c r="H26" s="94">
        <v>0</v>
      </c>
      <c r="I26" s="98" t="s">
        <v>3724</v>
      </c>
      <c r="J26" s="99">
        <v>1.0252743448116979</v>
      </c>
      <c r="K26" s="95" t="s">
        <v>3804</v>
      </c>
      <c r="L26" s="124" t="s">
        <v>3725</v>
      </c>
      <c r="M26" s="124" t="s">
        <v>3726</v>
      </c>
      <c r="N26" s="105" t="s">
        <v>3622</v>
      </c>
      <c r="O26" s="95" t="s">
        <v>79</v>
      </c>
      <c r="P26" s="100">
        <v>61</v>
      </c>
      <c r="Q26" s="100">
        <v>0</v>
      </c>
      <c r="R26" s="100">
        <v>0</v>
      </c>
      <c r="S26" s="100">
        <v>61</v>
      </c>
      <c r="T26" s="100" t="s">
        <v>3770</v>
      </c>
      <c r="U26" s="100" t="s">
        <v>3735</v>
      </c>
      <c r="V26" s="100"/>
    </row>
    <row r="27" spans="1:22" ht="62.5" x14ac:dyDescent="0.25">
      <c r="A27" s="95" t="s">
        <v>91</v>
      </c>
      <c r="B27" s="95" t="s">
        <v>3652</v>
      </c>
      <c r="C27" s="96" t="s">
        <v>895</v>
      </c>
      <c r="D27" s="97">
        <v>14817001</v>
      </c>
      <c r="E27" s="94" t="s">
        <v>3777</v>
      </c>
      <c r="F27" s="95" t="s">
        <v>120</v>
      </c>
      <c r="G27" s="95" t="s">
        <v>3707</v>
      </c>
      <c r="H27" s="94">
        <v>0</v>
      </c>
      <c r="I27" s="98" t="s">
        <v>3724</v>
      </c>
      <c r="J27" s="99">
        <v>0.50899892972724259</v>
      </c>
      <c r="K27" s="95" t="s">
        <v>3738</v>
      </c>
      <c r="L27" s="124" t="s">
        <v>3725</v>
      </c>
      <c r="M27" s="124" t="s">
        <v>3726</v>
      </c>
      <c r="N27" s="105" t="s">
        <v>3622</v>
      </c>
      <c r="O27" s="95" t="s">
        <v>79</v>
      </c>
      <c r="P27" s="100">
        <v>0</v>
      </c>
      <c r="Q27" s="100">
        <v>30</v>
      </c>
      <c r="R27" s="100">
        <v>0</v>
      </c>
      <c r="S27" s="100">
        <v>30</v>
      </c>
      <c r="T27" s="100" t="s">
        <v>3770</v>
      </c>
      <c r="U27" s="100" t="s">
        <v>3735</v>
      </c>
      <c r="V27" s="100"/>
    </row>
    <row r="28" spans="1:22" ht="75" x14ac:dyDescent="0.25">
      <c r="A28" s="95" t="s">
        <v>91</v>
      </c>
      <c r="B28" s="95" t="s">
        <v>3650</v>
      </c>
      <c r="C28" s="96" t="s">
        <v>737</v>
      </c>
      <c r="D28" s="97">
        <v>14821008</v>
      </c>
      <c r="E28" s="94" t="s">
        <v>3777</v>
      </c>
      <c r="F28" s="95" t="s">
        <v>108</v>
      </c>
      <c r="G28" s="95" t="s">
        <v>3707</v>
      </c>
      <c r="H28" s="94">
        <v>0</v>
      </c>
      <c r="I28" s="98" t="s">
        <v>3721</v>
      </c>
      <c r="J28" s="99">
        <v>0.75092394296466325</v>
      </c>
      <c r="K28" s="95" t="s">
        <v>3805</v>
      </c>
      <c r="L28" s="124" t="s">
        <v>3725</v>
      </c>
      <c r="M28" s="124" t="s">
        <v>3726</v>
      </c>
      <c r="N28" s="105" t="s">
        <v>3622</v>
      </c>
      <c r="O28" s="95" t="s">
        <v>79</v>
      </c>
      <c r="P28" s="100">
        <v>0</v>
      </c>
      <c r="Q28" s="100">
        <v>29</v>
      </c>
      <c r="R28" s="100">
        <v>0</v>
      </c>
      <c r="S28" s="100">
        <v>29</v>
      </c>
      <c r="T28" s="100" t="s">
        <v>3770</v>
      </c>
      <c r="U28" s="100" t="s">
        <v>3732</v>
      </c>
      <c r="V28" s="100"/>
    </row>
    <row r="29" spans="1:22" ht="62.5" x14ac:dyDescent="0.25">
      <c r="A29" s="95" t="s">
        <v>91</v>
      </c>
      <c r="B29" s="95" t="s">
        <v>3660</v>
      </c>
      <c r="C29" s="96" t="s">
        <v>672</v>
      </c>
      <c r="D29" s="97">
        <v>14828005</v>
      </c>
      <c r="E29" s="94" t="s">
        <v>3777</v>
      </c>
      <c r="F29" s="94" t="s">
        <v>3609</v>
      </c>
      <c r="G29" s="95" t="s">
        <v>3709</v>
      </c>
      <c r="H29" s="94">
        <v>0</v>
      </c>
      <c r="I29" s="98" t="s">
        <v>3728</v>
      </c>
      <c r="J29" s="99">
        <v>0.61308001211954688</v>
      </c>
      <c r="K29" s="95" t="s">
        <v>3774</v>
      </c>
      <c r="L29" s="124" t="s">
        <v>3725</v>
      </c>
      <c r="M29" s="124" t="s">
        <v>3726</v>
      </c>
      <c r="N29" s="105" t="s">
        <v>3622</v>
      </c>
      <c r="O29" s="95" t="s">
        <v>79</v>
      </c>
      <c r="P29" s="100">
        <v>0</v>
      </c>
      <c r="Q29" s="100">
        <v>37</v>
      </c>
      <c r="R29" s="100">
        <v>0</v>
      </c>
      <c r="S29" s="100">
        <v>37</v>
      </c>
      <c r="T29" s="100" t="s">
        <v>3797</v>
      </c>
      <c r="U29" s="100" t="s">
        <v>3735</v>
      </c>
      <c r="V29" s="100" t="s">
        <v>3798</v>
      </c>
    </row>
    <row r="30" spans="1:22" ht="62.5" x14ac:dyDescent="0.25">
      <c r="A30" s="95" t="s">
        <v>91</v>
      </c>
      <c r="B30" s="94" t="s">
        <v>3639</v>
      </c>
      <c r="C30" s="96" t="s">
        <v>3591</v>
      </c>
      <c r="D30" s="97">
        <v>14836001</v>
      </c>
      <c r="E30" s="94" t="s">
        <v>3777</v>
      </c>
      <c r="F30" s="95" t="s">
        <v>120</v>
      </c>
      <c r="G30" s="95" t="s">
        <v>3709</v>
      </c>
      <c r="H30" s="94">
        <v>0</v>
      </c>
      <c r="I30" s="98" t="s">
        <v>3723</v>
      </c>
      <c r="J30" s="103">
        <v>0.40018399999999998</v>
      </c>
      <c r="K30" s="95" t="s">
        <v>3806</v>
      </c>
      <c r="L30" s="124" t="s">
        <v>3725</v>
      </c>
      <c r="M30" s="124" t="s">
        <v>3726</v>
      </c>
      <c r="N30" s="105" t="s">
        <v>3622</v>
      </c>
      <c r="O30" s="95" t="s">
        <v>79</v>
      </c>
      <c r="P30" s="100">
        <v>0</v>
      </c>
      <c r="Q30" s="100">
        <v>24</v>
      </c>
      <c r="R30" s="100">
        <v>0</v>
      </c>
      <c r="S30" s="100">
        <v>24</v>
      </c>
      <c r="T30" s="100" t="s">
        <v>3770</v>
      </c>
      <c r="U30" s="100" t="s">
        <v>3735</v>
      </c>
      <c r="V30" s="100"/>
    </row>
    <row r="31" spans="1:22" ht="87.5" x14ac:dyDescent="0.25">
      <c r="A31" s="95" t="s">
        <v>91</v>
      </c>
      <c r="B31" s="95" t="s">
        <v>3663</v>
      </c>
      <c r="C31" s="96" t="s">
        <v>1059</v>
      </c>
      <c r="D31" s="97">
        <v>14836027</v>
      </c>
      <c r="E31" s="94" t="s">
        <v>2531</v>
      </c>
      <c r="F31" s="95" t="s">
        <v>120</v>
      </c>
      <c r="G31" s="95" t="s">
        <v>3709</v>
      </c>
      <c r="H31" s="94">
        <v>0</v>
      </c>
      <c r="I31" s="98" t="s">
        <v>3723</v>
      </c>
      <c r="J31" s="99">
        <v>0.74238628102497761</v>
      </c>
      <c r="K31" s="95" t="s">
        <v>3807</v>
      </c>
      <c r="L31" s="124" t="s">
        <v>3725</v>
      </c>
      <c r="M31" s="124" t="s">
        <v>3726</v>
      </c>
      <c r="N31" s="105" t="s">
        <v>3622</v>
      </c>
      <c r="O31" s="95" t="s">
        <v>79</v>
      </c>
      <c r="P31" s="100">
        <v>43</v>
      </c>
      <c r="Q31" s="100">
        <v>0</v>
      </c>
      <c r="R31" s="100">
        <v>0</v>
      </c>
      <c r="S31" s="100">
        <v>43</v>
      </c>
      <c r="T31" s="100" t="s">
        <v>3770</v>
      </c>
      <c r="U31" s="100" t="s">
        <v>3735</v>
      </c>
      <c r="V31" s="100"/>
    </row>
    <row r="32" spans="1:22" ht="75" x14ac:dyDescent="0.25">
      <c r="A32" s="95" t="s">
        <v>91</v>
      </c>
      <c r="B32" s="95" t="s">
        <v>3674</v>
      </c>
      <c r="C32" s="96" t="s">
        <v>1059</v>
      </c>
      <c r="D32" s="97">
        <v>14836028</v>
      </c>
      <c r="E32" s="94" t="s">
        <v>2531</v>
      </c>
      <c r="F32" s="95" t="s">
        <v>120</v>
      </c>
      <c r="G32" s="95" t="s">
        <v>3709</v>
      </c>
      <c r="H32" s="94">
        <v>0</v>
      </c>
      <c r="I32" s="98" t="s">
        <v>3723</v>
      </c>
      <c r="J32" s="99">
        <v>1.004043769209271</v>
      </c>
      <c r="K32" s="95" t="s">
        <v>3808</v>
      </c>
      <c r="L32" s="124" t="s">
        <v>3725</v>
      </c>
      <c r="M32" s="124" t="s">
        <v>3726</v>
      </c>
      <c r="N32" s="105" t="s">
        <v>3622</v>
      </c>
      <c r="O32" s="95" t="s">
        <v>79</v>
      </c>
      <c r="P32" s="100">
        <v>60</v>
      </c>
      <c r="Q32" s="100">
        <v>0</v>
      </c>
      <c r="R32" s="100">
        <v>0</v>
      </c>
      <c r="S32" s="100">
        <v>60</v>
      </c>
      <c r="T32" s="100" t="s">
        <v>3770</v>
      </c>
      <c r="U32" s="100" t="s">
        <v>3735</v>
      </c>
      <c r="V32" s="100"/>
    </row>
    <row r="33" spans="1:22" ht="75" x14ac:dyDescent="0.25">
      <c r="A33" s="95" t="s">
        <v>91</v>
      </c>
      <c r="B33" s="95" t="s">
        <v>3653</v>
      </c>
      <c r="C33" s="96" t="s">
        <v>1059</v>
      </c>
      <c r="D33" s="97">
        <v>14836029</v>
      </c>
      <c r="E33" s="94" t="s">
        <v>2531</v>
      </c>
      <c r="F33" s="95" t="s">
        <v>120</v>
      </c>
      <c r="G33" s="95" t="s">
        <v>3709</v>
      </c>
      <c r="H33" s="94">
        <v>0</v>
      </c>
      <c r="I33" s="98" t="s">
        <v>3723</v>
      </c>
      <c r="J33" s="99">
        <v>0.52105078650072056</v>
      </c>
      <c r="K33" s="95" t="s">
        <v>3809</v>
      </c>
      <c r="L33" s="124" t="s">
        <v>3725</v>
      </c>
      <c r="M33" s="124" t="s">
        <v>3726</v>
      </c>
      <c r="N33" s="105" t="s">
        <v>3622</v>
      </c>
      <c r="O33" s="95" t="s">
        <v>79</v>
      </c>
      <c r="P33" s="100">
        <v>31</v>
      </c>
      <c r="Q33" s="100">
        <v>0</v>
      </c>
      <c r="R33" s="100">
        <v>0</v>
      </c>
      <c r="S33" s="100">
        <v>31</v>
      </c>
      <c r="T33" s="100" t="s">
        <v>3770</v>
      </c>
      <c r="U33" s="100" t="s">
        <v>3735</v>
      </c>
      <c r="V33" s="100"/>
    </row>
    <row r="34" spans="1:22" ht="50" x14ac:dyDescent="0.25">
      <c r="A34" s="95" t="s">
        <v>91</v>
      </c>
      <c r="B34" s="94" t="s">
        <v>3757</v>
      </c>
      <c r="C34" s="94" t="s">
        <v>84</v>
      </c>
      <c r="D34" s="102">
        <v>15324016</v>
      </c>
      <c r="E34" s="94" t="s">
        <v>3777</v>
      </c>
      <c r="F34" s="94" t="s">
        <v>120</v>
      </c>
      <c r="G34" s="94" t="s">
        <v>929</v>
      </c>
      <c r="H34" s="94">
        <v>0</v>
      </c>
      <c r="I34" s="102" t="s">
        <v>3765</v>
      </c>
      <c r="J34" s="103">
        <v>1.6354526071157811</v>
      </c>
      <c r="K34" s="108" t="s">
        <v>3810</v>
      </c>
      <c r="L34" s="105" t="s">
        <v>3725</v>
      </c>
      <c r="M34" s="105" t="s">
        <v>3726</v>
      </c>
      <c r="N34" s="105" t="s">
        <v>3622</v>
      </c>
      <c r="O34" s="95" t="s">
        <v>79</v>
      </c>
      <c r="P34" s="101">
        <v>82</v>
      </c>
      <c r="Q34" s="101">
        <v>0</v>
      </c>
      <c r="R34" s="101">
        <v>0</v>
      </c>
      <c r="S34" s="101">
        <v>82</v>
      </c>
      <c r="T34" s="101" t="s">
        <v>3771</v>
      </c>
      <c r="U34" s="111"/>
      <c r="V34" s="101" t="s">
        <v>3811</v>
      </c>
    </row>
    <row r="35" spans="1:22" ht="62.5" x14ac:dyDescent="0.25">
      <c r="A35" s="95" t="s">
        <v>91</v>
      </c>
      <c r="B35" s="95" t="s">
        <v>3648</v>
      </c>
      <c r="C35" s="96" t="s">
        <v>578</v>
      </c>
      <c r="D35" s="97">
        <v>15430015</v>
      </c>
      <c r="E35" s="94" t="s">
        <v>3777</v>
      </c>
      <c r="F35" s="95" t="s">
        <v>120</v>
      </c>
      <c r="G35" s="95" t="s">
        <v>3709</v>
      </c>
      <c r="H35" s="94">
        <v>0</v>
      </c>
      <c r="I35" s="98" t="s">
        <v>3722</v>
      </c>
      <c r="J35" s="99">
        <v>0.52569539272915455</v>
      </c>
      <c r="K35" s="95" t="s">
        <v>3739</v>
      </c>
      <c r="L35" s="124" t="s">
        <v>3725</v>
      </c>
      <c r="M35" s="124" t="s">
        <v>3726</v>
      </c>
      <c r="N35" s="105" t="s">
        <v>3622</v>
      </c>
      <c r="O35" s="95" t="s">
        <v>79</v>
      </c>
      <c r="P35" s="100">
        <v>0</v>
      </c>
      <c r="Q35" s="100">
        <v>20</v>
      </c>
      <c r="R35" s="100">
        <v>0</v>
      </c>
      <c r="S35" s="100">
        <v>20</v>
      </c>
      <c r="T35" s="100" t="s">
        <v>3770</v>
      </c>
      <c r="U35" s="100" t="s">
        <v>3736</v>
      </c>
      <c r="V35" s="100"/>
    </row>
    <row r="36" spans="1:22" ht="62.5" x14ac:dyDescent="0.25">
      <c r="A36" s="95" t="s">
        <v>91</v>
      </c>
      <c r="B36" s="95" t="s">
        <v>3672</v>
      </c>
      <c r="C36" s="96" t="s">
        <v>1243</v>
      </c>
      <c r="D36" s="97">
        <v>15430044</v>
      </c>
      <c r="E36" s="94" t="s">
        <v>3777</v>
      </c>
      <c r="F36" s="95" t="s">
        <v>120</v>
      </c>
      <c r="G36" s="95" t="s">
        <v>3709</v>
      </c>
      <c r="H36" s="94">
        <v>0</v>
      </c>
      <c r="I36" s="98" t="s">
        <v>3723</v>
      </c>
      <c r="J36" s="99">
        <v>0.96239288125417632</v>
      </c>
      <c r="K36" s="95" t="s">
        <v>3740</v>
      </c>
      <c r="L36" s="124" t="s">
        <v>3725</v>
      </c>
      <c r="M36" s="124" t="s">
        <v>3726</v>
      </c>
      <c r="N36" s="105" t="s">
        <v>3622</v>
      </c>
      <c r="O36" s="95" t="s">
        <v>79</v>
      </c>
      <c r="P36" s="100">
        <v>58</v>
      </c>
      <c r="Q36" s="100">
        <v>0</v>
      </c>
      <c r="R36" s="100">
        <v>0</v>
      </c>
      <c r="S36" s="100">
        <v>58</v>
      </c>
      <c r="T36" s="100" t="s">
        <v>3770</v>
      </c>
      <c r="U36" s="100" t="s">
        <v>3735</v>
      </c>
      <c r="V36" s="100"/>
    </row>
    <row r="37" spans="1:22" ht="62.5" x14ac:dyDescent="0.25">
      <c r="A37" s="95" t="s">
        <v>91</v>
      </c>
      <c r="B37" s="95" t="s">
        <v>3665</v>
      </c>
      <c r="C37" s="96" t="s">
        <v>723</v>
      </c>
      <c r="D37" s="97">
        <v>15436007</v>
      </c>
      <c r="E37" s="94" t="s">
        <v>3777</v>
      </c>
      <c r="F37" s="95" t="s">
        <v>120</v>
      </c>
      <c r="G37" s="95" t="s">
        <v>3709</v>
      </c>
      <c r="H37" s="94">
        <v>0</v>
      </c>
      <c r="I37" s="98" t="s">
        <v>3723</v>
      </c>
      <c r="J37" s="99">
        <v>0.74402543057312398</v>
      </c>
      <c r="K37" s="95" t="s">
        <v>3812</v>
      </c>
      <c r="L37" s="124" t="s">
        <v>3725</v>
      </c>
      <c r="M37" s="124" t="s">
        <v>3726</v>
      </c>
      <c r="N37" s="105" t="s">
        <v>3622</v>
      </c>
      <c r="O37" s="95" t="s">
        <v>79</v>
      </c>
      <c r="P37" s="100">
        <v>0</v>
      </c>
      <c r="Q37" s="100">
        <v>44</v>
      </c>
      <c r="R37" s="100">
        <v>0</v>
      </c>
      <c r="S37" s="100">
        <v>44</v>
      </c>
      <c r="T37" s="100" t="s">
        <v>3770</v>
      </c>
      <c r="U37" s="100" t="s">
        <v>3735</v>
      </c>
      <c r="V37" s="100"/>
    </row>
    <row r="38" spans="1:22" ht="62.5" x14ac:dyDescent="0.25">
      <c r="A38" s="95" t="s">
        <v>91</v>
      </c>
      <c r="B38" s="95" t="s">
        <v>3669</v>
      </c>
      <c r="C38" s="96" t="s">
        <v>1112</v>
      </c>
      <c r="D38" s="97">
        <v>15436012</v>
      </c>
      <c r="E38" s="94" t="s">
        <v>3777</v>
      </c>
      <c r="F38" s="95" t="s">
        <v>120</v>
      </c>
      <c r="G38" s="95" t="s">
        <v>3709</v>
      </c>
      <c r="H38" s="94">
        <v>0</v>
      </c>
      <c r="I38" s="98" t="s">
        <v>3723</v>
      </c>
      <c r="J38" s="99">
        <v>0.79630410821994835</v>
      </c>
      <c r="K38" s="95" t="s">
        <v>3813</v>
      </c>
      <c r="L38" s="124" t="s">
        <v>3725</v>
      </c>
      <c r="M38" s="124" t="s">
        <v>3726</v>
      </c>
      <c r="N38" s="105" t="s">
        <v>3622</v>
      </c>
      <c r="O38" s="95" t="s">
        <v>79</v>
      </c>
      <c r="P38" s="100">
        <v>0</v>
      </c>
      <c r="Q38" s="100">
        <v>48</v>
      </c>
      <c r="R38" s="100">
        <v>0</v>
      </c>
      <c r="S38" s="100">
        <v>48</v>
      </c>
      <c r="T38" s="100" t="s">
        <v>3770</v>
      </c>
      <c r="U38" s="100" t="s">
        <v>3735</v>
      </c>
      <c r="V38" s="100"/>
    </row>
    <row r="39" spans="1:22" ht="62.5" x14ac:dyDescent="0.25">
      <c r="A39" s="95" t="s">
        <v>91</v>
      </c>
      <c r="B39" s="94" t="s">
        <v>3675</v>
      </c>
      <c r="C39" s="96" t="s">
        <v>1112</v>
      </c>
      <c r="D39" s="97">
        <v>15436014</v>
      </c>
      <c r="E39" s="94" t="s">
        <v>3777</v>
      </c>
      <c r="F39" s="94" t="s">
        <v>3609</v>
      </c>
      <c r="G39" s="95" t="s">
        <v>3709</v>
      </c>
      <c r="H39" s="94">
        <v>0</v>
      </c>
      <c r="I39" s="98" t="s">
        <v>3728</v>
      </c>
      <c r="J39" s="103">
        <v>1.025093</v>
      </c>
      <c r="K39" s="95" t="s">
        <v>3859</v>
      </c>
      <c r="L39" s="124" t="s">
        <v>3725</v>
      </c>
      <c r="M39" s="124" t="s">
        <v>3726</v>
      </c>
      <c r="N39" s="105" t="s">
        <v>3622</v>
      </c>
      <c r="O39" s="95" t="s">
        <v>79</v>
      </c>
      <c r="P39" s="101">
        <v>61</v>
      </c>
      <c r="Q39" s="101">
        <v>0</v>
      </c>
      <c r="R39" s="101">
        <v>0</v>
      </c>
      <c r="S39" s="100">
        <v>61</v>
      </c>
      <c r="T39" s="100" t="s">
        <v>3797</v>
      </c>
      <c r="U39" s="100" t="s">
        <v>3735</v>
      </c>
      <c r="V39" s="100" t="s">
        <v>3798</v>
      </c>
    </row>
    <row r="40" spans="1:22" ht="62.5" x14ac:dyDescent="0.25">
      <c r="A40" s="95" t="s">
        <v>91</v>
      </c>
      <c r="B40" s="95" t="s">
        <v>3696</v>
      </c>
      <c r="C40" s="96" t="s">
        <v>1112</v>
      </c>
      <c r="D40" s="97">
        <v>15436018</v>
      </c>
      <c r="E40" s="94" t="s">
        <v>3777</v>
      </c>
      <c r="F40" s="94" t="s">
        <v>3609</v>
      </c>
      <c r="G40" s="95" t="s">
        <v>3709</v>
      </c>
      <c r="H40" s="94">
        <v>0</v>
      </c>
      <c r="I40" s="98" t="s">
        <v>3728</v>
      </c>
      <c r="J40" s="99">
        <v>2.4689970454743921</v>
      </c>
      <c r="K40" s="95" t="s">
        <v>3814</v>
      </c>
      <c r="L40" s="124" t="s">
        <v>3725</v>
      </c>
      <c r="M40" s="124" t="s">
        <v>3726</v>
      </c>
      <c r="N40" s="105" t="s">
        <v>3622</v>
      </c>
      <c r="O40" s="95" t="s">
        <v>79</v>
      </c>
      <c r="P40" s="101">
        <v>0</v>
      </c>
      <c r="Q40" s="100">
        <v>30</v>
      </c>
      <c r="R40" s="100">
        <v>0</v>
      </c>
      <c r="S40" s="100">
        <v>30</v>
      </c>
      <c r="T40" s="100" t="s">
        <v>3797</v>
      </c>
      <c r="U40" s="100" t="s">
        <v>3735</v>
      </c>
      <c r="V40" s="100" t="s">
        <v>3798</v>
      </c>
    </row>
    <row r="41" spans="1:22" ht="62.5" x14ac:dyDescent="0.25">
      <c r="A41" s="95" t="s">
        <v>91</v>
      </c>
      <c r="B41" s="95" t="s">
        <v>3645</v>
      </c>
      <c r="C41" s="96" t="s">
        <v>1080</v>
      </c>
      <c r="D41" s="97">
        <v>15437006</v>
      </c>
      <c r="E41" s="94" t="s">
        <v>3777</v>
      </c>
      <c r="F41" s="95" t="s">
        <v>120</v>
      </c>
      <c r="G41" s="95" t="s">
        <v>3709</v>
      </c>
      <c r="H41" s="94">
        <v>0</v>
      </c>
      <c r="I41" s="98" t="s">
        <v>3723</v>
      </c>
      <c r="J41" s="99">
        <v>0.4531006257895161</v>
      </c>
      <c r="K41" s="95" t="s">
        <v>3815</v>
      </c>
      <c r="L41" s="124" t="s">
        <v>3725</v>
      </c>
      <c r="M41" s="124" t="s">
        <v>3726</v>
      </c>
      <c r="N41" s="105" t="s">
        <v>3622</v>
      </c>
      <c r="O41" s="95" t="s">
        <v>79</v>
      </c>
      <c r="P41" s="100">
        <v>0</v>
      </c>
      <c r="Q41" s="100">
        <v>27</v>
      </c>
      <c r="R41" s="100">
        <v>0</v>
      </c>
      <c r="S41" s="100">
        <v>27</v>
      </c>
      <c r="T41" s="100" t="s">
        <v>3770</v>
      </c>
      <c r="U41" s="100" t="s">
        <v>3735</v>
      </c>
      <c r="V41" s="100"/>
    </row>
    <row r="42" spans="1:22" ht="62.5" x14ac:dyDescent="0.25">
      <c r="A42" s="95" t="s">
        <v>91</v>
      </c>
      <c r="B42" s="95" t="s">
        <v>3656</v>
      </c>
      <c r="C42" s="96" t="s">
        <v>1080</v>
      </c>
      <c r="D42" s="97">
        <v>15437007</v>
      </c>
      <c r="E42" s="94" t="s">
        <v>3777</v>
      </c>
      <c r="F42" s="95" t="s">
        <v>120</v>
      </c>
      <c r="G42" s="95" t="s">
        <v>3709</v>
      </c>
      <c r="H42" s="94">
        <v>0</v>
      </c>
      <c r="I42" s="98" t="s">
        <v>3723</v>
      </c>
      <c r="J42" s="99">
        <v>0.55526320836173138</v>
      </c>
      <c r="K42" s="95" t="s">
        <v>3816</v>
      </c>
      <c r="L42" s="124" t="s">
        <v>3725</v>
      </c>
      <c r="M42" s="124" t="s">
        <v>3726</v>
      </c>
      <c r="N42" s="105" t="s">
        <v>3622</v>
      </c>
      <c r="O42" s="95" t="s">
        <v>79</v>
      </c>
      <c r="P42" s="100">
        <v>0</v>
      </c>
      <c r="Q42" s="100">
        <v>33</v>
      </c>
      <c r="R42" s="100">
        <v>0</v>
      </c>
      <c r="S42" s="100">
        <v>33</v>
      </c>
      <c r="T42" s="100" t="s">
        <v>3770</v>
      </c>
      <c r="U42" s="100" t="s">
        <v>3735</v>
      </c>
      <c r="V42" s="100"/>
    </row>
    <row r="43" spans="1:22" ht="62.5" x14ac:dyDescent="0.25">
      <c r="A43" s="95" t="s">
        <v>91</v>
      </c>
      <c r="B43" s="95" t="s">
        <v>3643</v>
      </c>
      <c r="C43" s="96" t="s">
        <v>1080</v>
      </c>
      <c r="D43" s="97">
        <v>15437008</v>
      </c>
      <c r="E43" s="94" t="s">
        <v>3777</v>
      </c>
      <c r="F43" s="95" t="s">
        <v>120</v>
      </c>
      <c r="G43" s="95" t="s">
        <v>3709</v>
      </c>
      <c r="H43" s="94">
        <v>0</v>
      </c>
      <c r="I43" s="98" t="s">
        <v>3723</v>
      </c>
      <c r="J43" s="99">
        <v>0.4463700682986208</v>
      </c>
      <c r="K43" s="95" t="s">
        <v>3817</v>
      </c>
      <c r="L43" s="124" t="s">
        <v>3725</v>
      </c>
      <c r="M43" s="124" t="s">
        <v>3726</v>
      </c>
      <c r="N43" s="105" t="s">
        <v>3622</v>
      </c>
      <c r="O43" s="95" t="s">
        <v>79</v>
      </c>
      <c r="P43" s="100">
        <v>0</v>
      </c>
      <c r="Q43" s="100">
        <v>26</v>
      </c>
      <c r="R43" s="100">
        <v>0</v>
      </c>
      <c r="S43" s="100">
        <v>26</v>
      </c>
      <c r="T43" s="100" t="s">
        <v>3770</v>
      </c>
      <c r="U43" s="100" t="s">
        <v>3735</v>
      </c>
      <c r="V43" s="100"/>
    </row>
    <row r="44" spans="1:22" ht="62.5" x14ac:dyDescent="0.25">
      <c r="A44" s="95" t="s">
        <v>91</v>
      </c>
      <c r="B44" s="95" t="s">
        <v>3659</v>
      </c>
      <c r="C44" s="96" t="s">
        <v>1067</v>
      </c>
      <c r="D44" s="97">
        <v>15437009</v>
      </c>
      <c r="E44" s="94" t="s">
        <v>3777</v>
      </c>
      <c r="F44" s="95" t="s">
        <v>120</v>
      </c>
      <c r="G44" s="95" t="s">
        <v>3709</v>
      </c>
      <c r="H44" s="94">
        <v>0</v>
      </c>
      <c r="I44" s="98" t="s">
        <v>3723</v>
      </c>
      <c r="J44" s="99">
        <v>0.59569250208149316</v>
      </c>
      <c r="K44" s="95" t="s">
        <v>3772</v>
      </c>
      <c r="L44" s="124" t="s">
        <v>3725</v>
      </c>
      <c r="M44" s="124" t="s">
        <v>3726</v>
      </c>
      <c r="N44" s="105" t="s">
        <v>3622</v>
      </c>
      <c r="O44" s="95" t="s">
        <v>79</v>
      </c>
      <c r="P44" s="100">
        <v>0</v>
      </c>
      <c r="Q44" s="100">
        <v>36</v>
      </c>
      <c r="R44" s="100">
        <v>0</v>
      </c>
      <c r="S44" s="100">
        <v>36</v>
      </c>
      <c r="T44" s="100" t="s">
        <v>3770</v>
      </c>
      <c r="U44" s="100" t="s">
        <v>3735</v>
      </c>
      <c r="V44" s="100"/>
    </row>
    <row r="45" spans="1:22" ht="62.5" x14ac:dyDescent="0.25">
      <c r="A45" s="95" t="s">
        <v>91</v>
      </c>
      <c r="B45" s="95" t="s">
        <v>3664</v>
      </c>
      <c r="C45" s="96" t="s">
        <v>1080</v>
      </c>
      <c r="D45" s="97">
        <v>15437015</v>
      </c>
      <c r="E45" s="94" t="s">
        <v>3777</v>
      </c>
      <c r="F45" s="95" t="s">
        <v>120</v>
      </c>
      <c r="G45" s="95" t="s">
        <v>3709</v>
      </c>
      <c r="H45" s="94">
        <v>0</v>
      </c>
      <c r="I45" s="98" t="s">
        <v>3723</v>
      </c>
      <c r="J45" s="99">
        <v>0.7285840106665884</v>
      </c>
      <c r="K45" s="95" t="s">
        <v>3818</v>
      </c>
      <c r="L45" s="124" t="s">
        <v>3725</v>
      </c>
      <c r="M45" s="124" t="s">
        <v>3726</v>
      </c>
      <c r="N45" s="105" t="s">
        <v>3622</v>
      </c>
      <c r="O45" s="95" t="s">
        <v>79</v>
      </c>
      <c r="P45" s="100">
        <v>0</v>
      </c>
      <c r="Q45" s="100">
        <v>44</v>
      </c>
      <c r="R45" s="100">
        <v>0</v>
      </c>
      <c r="S45" s="100">
        <v>44</v>
      </c>
      <c r="T45" s="100" t="s">
        <v>3770</v>
      </c>
      <c r="U45" s="100" t="s">
        <v>3735</v>
      </c>
      <c r="V45" s="100"/>
    </row>
    <row r="46" spans="1:22" ht="62.5" x14ac:dyDescent="0.25">
      <c r="A46" s="95" t="s">
        <v>91</v>
      </c>
      <c r="B46" s="95" t="s">
        <v>3662</v>
      </c>
      <c r="C46" s="96" t="s">
        <v>1080</v>
      </c>
      <c r="D46" s="97">
        <v>15437016</v>
      </c>
      <c r="E46" s="94" t="s">
        <v>3777</v>
      </c>
      <c r="F46" s="95" t="s">
        <v>120</v>
      </c>
      <c r="G46" s="95" t="s">
        <v>3709</v>
      </c>
      <c r="H46" s="94">
        <v>0</v>
      </c>
      <c r="I46" s="98" t="s">
        <v>3723</v>
      </c>
      <c r="J46" s="99">
        <v>0.63935527207240728</v>
      </c>
      <c r="K46" s="95" t="s">
        <v>3741</v>
      </c>
      <c r="L46" s="124" t="s">
        <v>3725</v>
      </c>
      <c r="M46" s="124" t="s">
        <v>3726</v>
      </c>
      <c r="N46" s="105" t="s">
        <v>3622</v>
      </c>
      <c r="O46" s="95" t="s">
        <v>79</v>
      </c>
      <c r="P46" s="100">
        <v>0</v>
      </c>
      <c r="Q46" s="100">
        <v>38</v>
      </c>
      <c r="R46" s="100">
        <v>0</v>
      </c>
      <c r="S46" s="100">
        <v>38</v>
      </c>
      <c r="T46" s="100" t="s">
        <v>3770</v>
      </c>
      <c r="U46" s="100" t="s">
        <v>3735</v>
      </c>
      <c r="V46" s="100"/>
    </row>
    <row r="47" spans="1:22" ht="62.5" x14ac:dyDescent="0.25">
      <c r="A47" s="95" t="s">
        <v>91</v>
      </c>
      <c r="B47" s="95" t="s">
        <v>3654</v>
      </c>
      <c r="C47" s="96" t="s">
        <v>1080</v>
      </c>
      <c r="D47" s="97">
        <v>15437018</v>
      </c>
      <c r="E47" s="94" t="s">
        <v>3777</v>
      </c>
      <c r="F47" s="95" t="s">
        <v>120</v>
      </c>
      <c r="G47" s="95" t="s">
        <v>3709</v>
      </c>
      <c r="H47" s="94">
        <v>0</v>
      </c>
      <c r="I47" s="98" t="s">
        <v>3723</v>
      </c>
      <c r="J47" s="99">
        <v>0.52244882206779597</v>
      </c>
      <c r="K47" s="95" t="s">
        <v>3819</v>
      </c>
      <c r="L47" s="124" t="s">
        <v>3725</v>
      </c>
      <c r="M47" s="124" t="s">
        <v>3726</v>
      </c>
      <c r="N47" s="105" t="s">
        <v>3622</v>
      </c>
      <c r="O47" s="95" t="s">
        <v>79</v>
      </c>
      <c r="P47" s="100">
        <v>0</v>
      </c>
      <c r="Q47" s="100">
        <v>31</v>
      </c>
      <c r="R47" s="100">
        <v>0</v>
      </c>
      <c r="S47" s="100">
        <v>31</v>
      </c>
      <c r="T47" s="100" t="s">
        <v>3770</v>
      </c>
      <c r="U47" s="100" t="s">
        <v>3735</v>
      </c>
      <c r="V47" s="100"/>
    </row>
    <row r="48" spans="1:22" ht="62.5" x14ac:dyDescent="0.25">
      <c r="A48" s="95" t="s">
        <v>91</v>
      </c>
      <c r="B48" s="95" t="s">
        <v>3635</v>
      </c>
      <c r="C48" s="96" t="s">
        <v>106</v>
      </c>
      <c r="D48" s="97">
        <v>15801001</v>
      </c>
      <c r="E48" s="94" t="s">
        <v>3777</v>
      </c>
      <c r="F48" s="94" t="s">
        <v>3609</v>
      </c>
      <c r="G48" s="95" t="s">
        <v>3709</v>
      </c>
      <c r="H48" s="94">
        <v>0</v>
      </c>
      <c r="I48" s="98" t="s">
        <v>3728</v>
      </c>
      <c r="J48" s="99">
        <v>0.3622868681490734</v>
      </c>
      <c r="K48" s="95" t="s">
        <v>3820</v>
      </c>
      <c r="L48" s="124" t="s">
        <v>3725</v>
      </c>
      <c r="M48" s="124" t="s">
        <v>3726</v>
      </c>
      <c r="N48" s="105" t="s">
        <v>3622</v>
      </c>
      <c r="O48" s="95" t="s">
        <v>79</v>
      </c>
      <c r="P48" s="100">
        <v>0</v>
      </c>
      <c r="Q48" s="100">
        <v>21</v>
      </c>
      <c r="R48" s="100">
        <v>0</v>
      </c>
      <c r="S48" s="100">
        <v>21</v>
      </c>
      <c r="T48" s="100" t="s">
        <v>3797</v>
      </c>
      <c r="U48" s="100" t="s">
        <v>3735</v>
      </c>
      <c r="V48" s="100" t="s">
        <v>3798</v>
      </c>
    </row>
    <row r="49" spans="1:22" ht="62.5" x14ac:dyDescent="0.25">
      <c r="A49" s="95" t="s">
        <v>91</v>
      </c>
      <c r="B49" s="95" t="s">
        <v>3625</v>
      </c>
      <c r="C49" s="96" t="s">
        <v>106</v>
      </c>
      <c r="D49" s="97">
        <v>15801002</v>
      </c>
      <c r="E49" s="94" t="s">
        <v>3777</v>
      </c>
      <c r="F49" s="94" t="s">
        <v>3609</v>
      </c>
      <c r="G49" s="95" t="s">
        <v>3709</v>
      </c>
      <c r="H49" s="94">
        <v>0</v>
      </c>
      <c r="I49" s="98" t="s">
        <v>3728</v>
      </c>
      <c r="J49" s="99">
        <v>0.20000852435202307</v>
      </c>
      <c r="K49" s="95" t="s">
        <v>3820</v>
      </c>
      <c r="L49" s="124" t="s">
        <v>3725</v>
      </c>
      <c r="M49" s="124" t="s">
        <v>3726</v>
      </c>
      <c r="N49" s="105" t="s">
        <v>3622</v>
      </c>
      <c r="O49" s="95" t="s">
        <v>79</v>
      </c>
      <c r="P49" s="100">
        <v>0</v>
      </c>
      <c r="Q49" s="100">
        <v>12</v>
      </c>
      <c r="R49" s="100">
        <v>0</v>
      </c>
      <c r="S49" s="100">
        <v>12</v>
      </c>
      <c r="T49" s="100" t="s">
        <v>3797</v>
      </c>
      <c r="U49" s="100" t="s">
        <v>3735</v>
      </c>
      <c r="V49" s="100" t="s">
        <v>3798</v>
      </c>
    </row>
    <row r="50" spans="1:22" ht="62.5" x14ac:dyDescent="0.25">
      <c r="A50" s="95" t="s">
        <v>91</v>
      </c>
      <c r="B50" s="95" t="s">
        <v>3690</v>
      </c>
      <c r="C50" s="96" t="s">
        <v>106</v>
      </c>
      <c r="D50" s="97">
        <v>15801003</v>
      </c>
      <c r="E50" s="94" t="s">
        <v>3777</v>
      </c>
      <c r="F50" s="94" t="s">
        <v>3609</v>
      </c>
      <c r="G50" s="95" t="s">
        <v>3709</v>
      </c>
      <c r="H50" s="94">
        <v>0</v>
      </c>
      <c r="I50" s="98" t="s">
        <v>3728</v>
      </c>
      <c r="J50" s="99">
        <v>1.5521589177781858</v>
      </c>
      <c r="K50" s="95" t="s">
        <v>3821</v>
      </c>
      <c r="L50" s="124" t="s">
        <v>3725</v>
      </c>
      <c r="M50" s="124" t="s">
        <v>3726</v>
      </c>
      <c r="N50" s="105" t="s">
        <v>3622</v>
      </c>
      <c r="O50" s="95" t="s">
        <v>79</v>
      </c>
      <c r="P50" s="101">
        <v>93</v>
      </c>
      <c r="Q50" s="100">
        <v>0</v>
      </c>
      <c r="R50" s="100">
        <v>0</v>
      </c>
      <c r="S50" s="100">
        <v>93</v>
      </c>
      <c r="T50" s="100" t="s">
        <v>3797</v>
      </c>
      <c r="U50" s="100" t="s">
        <v>3735</v>
      </c>
      <c r="V50" s="100" t="s">
        <v>3798</v>
      </c>
    </row>
    <row r="51" spans="1:22" ht="62.5" x14ac:dyDescent="0.25">
      <c r="A51" s="95" t="s">
        <v>91</v>
      </c>
      <c r="B51" s="95" t="s">
        <v>3642</v>
      </c>
      <c r="C51" s="96" t="s">
        <v>802</v>
      </c>
      <c r="D51" s="97">
        <v>15805112</v>
      </c>
      <c r="E51" s="94" t="s">
        <v>3777</v>
      </c>
      <c r="F51" s="95" t="s">
        <v>120</v>
      </c>
      <c r="G51" s="95" t="s">
        <v>3709</v>
      </c>
      <c r="H51" s="94">
        <v>0</v>
      </c>
      <c r="I51" s="98" t="s">
        <v>3722</v>
      </c>
      <c r="J51" s="99">
        <v>0.44548818662032152</v>
      </c>
      <c r="K51" s="95" t="s">
        <v>3822</v>
      </c>
      <c r="L51" s="124" t="s">
        <v>3725</v>
      </c>
      <c r="M51" s="124" t="s">
        <v>3726</v>
      </c>
      <c r="N51" s="105" t="s">
        <v>3622</v>
      </c>
      <c r="O51" s="95" t="s">
        <v>79</v>
      </c>
      <c r="P51" s="100">
        <v>0</v>
      </c>
      <c r="Q51" s="100">
        <v>17</v>
      </c>
      <c r="R51" s="100">
        <v>0</v>
      </c>
      <c r="S51" s="100">
        <v>17</v>
      </c>
      <c r="T51" s="100" t="s">
        <v>3770</v>
      </c>
      <c r="U51" s="100" t="s">
        <v>3736</v>
      </c>
      <c r="V51" s="100"/>
    </row>
    <row r="52" spans="1:22" ht="62.5" x14ac:dyDescent="0.25">
      <c r="A52" s="95" t="s">
        <v>91</v>
      </c>
      <c r="B52" s="95" t="s">
        <v>3641</v>
      </c>
      <c r="C52" s="96" t="s">
        <v>802</v>
      </c>
      <c r="D52" s="97">
        <v>15805113</v>
      </c>
      <c r="E52" s="94" t="s">
        <v>3777</v>
      </c>
      <c r="F52" s="95" t="s">
        <v>120</v>
      </c>
      <c r="G52" s="95" t="s">
        <v>3709</v>
      </c>
      <c r="H52" s="94">
        <v>0</v>
      </c>
      <c r="I52" s="98" t="s">
        <v>3722</v>
      </c>
      <c r="J52" s="99">
        <v>0.42580598662920094</v>
      </c>
      <c r="K52" s="95" t="s">
        <v>3823</v>
      </c>
      <c r="L52" s="124" t="s">
        <v>3725</v>
      </c>
      <c r="M52" s="124" t="s">
        <v>3726</v>
      </c>
      <c r="N52" s="105" t="s">
        <v>3622</v>
      </c>
      <c r="O52" s="95" t="s">
        <v>79</v>
      </c>
      <c r="P52" s="100">
        <v>0</v>
      </c>
      <c r="Q52" s="100">
        <v>16</v>
      </c>
      <c r="R52" s="100">
        <v>0</v>
      </c>
      <c r="S52" s="100">
        <v>16</v>
      </c>
      <c r="T52" s="100" t="s">
        <v>3770</v>
      </c>
      <c r="U52" s="100" t="s">
        <v>3736</v>
      </c>
      <c r="V52" s="100"/>
    </row>
    <row r="53" spans="1:22" ht="62.5" x14ac:dyDescent="0.25">
      <c r="A53" s="95" t="s">
        <v>91</v>
      </c>
      <c r="B53" s="95" t="s">
        <v>3630</v>
      </c>
      <c r="C53" s="96" t="s">
        <v>797</v>
      </c>
      <c r="D53" s="97">
        <v>15806006</v>
      </c>
      <c r="E53" s="94" t="s">
        <v>3777</v>
      </c>
      <c r="F53" s="95" t="s">
        <v>120</v>
      </c>
      <c r="G53" s="95" t="s">
        <v>3709</v>
      </c>
      <c r="H53" s="94">
        <v>0</v>
      </c>
      <c r="I53" s="98" t="s">
        <v>3722</v>
      </c>
      <c r="J53" s="99">
        <v>0.28348183316026221</v>
      </c>
      <c r="K53" s="95" t="s">
        <v>3824</v>
      </c>
      <c r="L53" s="124" t="s">
        <v>3725</v>
      </c>
      <c r="M53" s="124" t="s">
        <v>3726</v>
      </c>
      <c r="N53" s="105" t="s">
        <v>3622</v>
      </c>
      <c r="O53" s="95" t="s">
        <v>79</v>
      </c>
      <c r="P53" s="100">
        <v>0</v>
      </c>
      <c r="Q53" s="100">
        <v>10</v>
      </c>
      <c r="R53" s="100">
        <v>0</v>
      </c>
      <c r="S53" s="100">
        <v>10</v>
      </c>
      <c r="T53" s="100" t="s">
        <v>3770</v>
      </c>
      <c r="U53" s="100" t="s">
        <v>3736</v>
      </c>
      <c r="V53" s="100"/>
    </row>
    <row r="54" spans="1:22" ht="62.5" x14ac:dyDescent="0.25">
      <c r="A54" s="95" t="s">
        <v>91</v>
      </c>
      <c r="B54" s="95" t="s">
        <v>3623</v>
      </c>
      <c r="C54" s="96" t="s">
        <v>232</v>
      </c>
      <c r="D54" s="97">
        <v>15807007</v>
      </c>
      <c r="E54" s="94" t="s">
        <v>3610</v>
      </c>
      <c r="F54" s="95" t="s">
        <v>120</v>
      </c>
      <c r="G54" s="95" t="s">
        <v>3709</v>
      </c>
      <c r="H54" s="94">
        <v>0</v>
      </c>
      <c r="I54" s="98" t="s">
        <v>3723</v>
      </c>
      <c r="J54" s="99">
        <v>9.9793670488006289E-2</v>
      </c>
      <c r="K54" s="95" t="s">
        <v>3825</v>
      </c>
      <c r="L54" s="124" t="s">
        <v>3725</v>
      </c>
      <c r="M54" s="124" t="s">
        <v>3726</v>
      </c>
      <c r="N54" s="105" t="s">
        <v>3622</v>
      </c>
      <c r="O54" s="95" t="s">
        <v>79</v>
      </c>
      <c r="P54" s="100">
        <v>6</v>
      </c>
      <c r="Q54" s="100">
        <v>0</v>
      </c>
      <c r="R54" s="100">
        <v>0</v>
      </c>
      <c r="S54" s="100">
        <v>6</v>
      </c>
      <c r="T54" s="100" t="s">
        <v>3770</v>
      </c>
      <c r="U54" s="100" t="s">
        <v>3735</v>
      </c>
      <c r="V54" s="100"/>
    </row>
    <row r="55" spans="1:22" ht="62.5" x14ac:dyDescent="0.25">
      <c r="A55" s="95" t="s">
        <v>91</v>
      </c>
      <c r="B55" s="95" t="s">
        <v>3640</v>
      </c>
      <c r="C55" s="96" t="s">
        <v>515</v>
      </c>
      <c r="D55" s="97">
        <v>15807025</v>
      </c>
      <c r="E55" s="94" t="s">
        <v>3610</v>
      </c>
      <c r="F55" s="95" t="s">
        <v>120</v>
      </c>
      <c r="G55" s="95" t="s">
        <v>3709</v>
      </c>
      <c r="H55" s="94">
        <v>0</v>
      </c>
      <c r="I55" s="98" t="s">
        <v>3723</v>
      </c>
      <c r="J55" s="99">
        <v>0.4205533995003255</v>
      </c>
      <c r="K55" s="95" t="s">
        <v>3826</v>
      </c>
      <c r="L55" s="124" t="s">
        <v>3725</v>
      </c>
      <c r="M55" s="124" t="s">
        <v>3726</v>
      </c>
      <c r="N55" s="105" t="s">
        <v>3622</v>
      </c>
      <c r="O55" s="95" t="s">
        <v>79</v>
      </c>
      <c r="P55" s="100">
        <v>25</v>
      </c>
      <c r="Q55" s="100">
        <v>0</v>
      </c>
      <c r="R55" s="100">
        <v>0</v>
      </c>
      <c r="S55" s="100">
        <v>25</v>
      </c>
      <c r="T55" s="100" t="s">
        <v>3770</v>
      </c>
      <c r="U55" s="100" t="s">
        <v>3735</v>
      </c>
      <c r="V55" s="100"/>
    </row>
    <row r="56" spans="1:22" ht="62.5" x14ac:dyDescent="0.25">
      <c r="A56" s="95" t="s">
        <v>91</v>
      </c>
      <c r="B56" s="95" t="s">
        <v>3661</v>
      </c>
      <c r="C56" s="96" t="s">
        <v>515</v>
      </c>
      <c r="D56" s="97">
        <v>15807026</v>
      </c>
      <c r="E56" s="94" t="s">
        <v>3610</v>
      </c>
      <c r="F56" s="95" t="s">
        <v>120</v>
      </c>
      <c r="G56" s="95" t="s">
        <v>3709</v>
      </c>
      <c r="H56" s="94">
        <v>0</v>
      </c>
      <c r="I56" s="98" t="s">
        <v>3723</v>
      </c>
      <c r="J56" s="99">
        <v>0.63736295753275352</v>
      </c>
      <c r="K56" s="95" t="s">
        <v>3827</v>
      </c>
      <c r="L56" s="124" t="s">
        <v>3725</v>
      </c>
      <c r="M56" s="124" t="s">
        <v>3726</v>
      </c>
      <c r="N56" s="105" t="s">
        <v>3622</v>
      </c>
      <c r="O56" s="95" t="s">
        <v>79</v>
      </c>
      <c r="P56" s="100">
        <v>38</v>
      </c>
      <c r="Q56" s="100">
        <v>0</v>
      </c>
      <c r="R56" s="100">
        <v>0</v>
      </c>
      <c r="S56" s="100">
        <v>38</v>
      </c>
      <c r="T56" s="100" t="s">
        <v>3770</v>
      </c>
      <c r="U56" s="100" t="s">
        <v>3735</v>
      </c>
      <c r="V56" s="100"/>
    </row>
    <row r="57" spans="1:22" ht="37.5" x14ac:dyDescent="0.25">
      <c r="A57" s="95" t="s">
        <v>91</v>
      </c>
      <c r="B57" s="95" t="s">
        <v>3628</v>
      </c>
      <c r="C57" s="96" t="s">
        <v>657</v>
      </c>
      <c r="D57" s="97">
        <v>15809009</v>
      </c>
      <c r="E57" s="94" t="s">
        <v>3777</v>
      </c>
      <c r="F57" s="95" t="s">
        <v>538</v>
      </c>
      <c r="G57" s="95" t="s">
        <v>3710</v>
      </c>
      <c r="H57" s="94">
        <v>0</v>
      </c>
      <c r="I57" s="98">
        <v>50</v>
      </c>
      <c r="J57" s="99">
        <v>0.27995769088409711</v>
      </c>
      <c r="K57" s="95" t="s">
        <v>3828</v>
      </c>
      <c r="L57" s="124" t="s">
        <v>3725</v>
      </c>
      <c r="M57" s="124" t="s">
        <v>3726</v>
      </c>
      <c r="N57" s="105" t="s">
        <v>3622</v>
      </c>
      <c r="O57" s="95" t="s">
        <v>79</v>
      </c>
      <c r="P57" s="100">
        <v>0</v>
      </c>
      <c r="Q57" s="100">
        <v>6</v>
      </c>
      <c r="R57" s="100">
        <v>0</v>
      </c>
      <c r="S57" s="100">
        <v>6</v>
      </c>
      <c r="T57" s="100" t="s">
        <v>3770</v>
      </c>
      <c r="U57" s="100"/>
      <c r="V57" s="100"/>
    </row>
    <row r="58" spans="1:22" ht="25" x14ac:dyDescent="0.25">
      <c r="A58" s="95" t="s">
        <v>91</v>
      </c>
      <c r="B58" s="95" t="s">
        <v>3657</v>
      </c>
      <c r="C58" s="96" t="s">
        <v>1247</v>
      </c>
      <c r="D58" s="97">
        <v>15849002</v>
      </c>
      <c r="E58" s="94" t="s">
        <v>3777</v>
      </c>
      <c r="F58" s="95" t="s">
        <v>120</v>
      </c>
      <c r="G58" s="95" t="s">
        <v>111</v>
      </c>
      <c r="H58" s="94">
        <v>0</v>
      </c>
      <c r="I58" s="98">
        <v>43</v>
      </c>
      <c r="J58" s="99">
        <v>0.95684725802162252</v>
      </c>
      <c r="K58" s="95" t="s">
        <v>3829</v>
      </c>
      <c r="L58" s="124" t="s">
        <v>3725</v>
      </c>
      <c r="M58" s="124" t="s">
        <v>3726</v>
      </c>
      <c r="N58" s="105" t="s">
        <v>3622</v>
      </c>
      <c r="O58" s="95" t="s">
        <v>79</v>
      </c>
      <c r="P58" s="100">
        <v>0</v>
      </c>
      <c r="Q58" s="100">
        <v>34</v>
      </c>
      <c r="R58" s="100">
        <v>0</v>
      </c>
      <c r="S58" s="100">
        <v>34</v>
      </c>
      <c r="T58" s="100" t="s">
        <v>3770</v>
      </c>
      <c r="U58" s="100"/>
      <c r="V58" s="100"/>
    </row>
    <row r="59" spans="1:22" ht="75" x14ac:dyDescent="0.25">
      <c r="A59" s="95" t="s">
        <v>91</v>
      </c>
      <c r="B59" s="95" t="s">
        <v>3666</v>
      </c>
      <c r="C59" s="96" t="s">
        <v>870</v>
      </c>
      <c r="D59" s="97">
        <v>16026007</v>
      </c>
      <c r="E59" s="94" t="s">
        <v>3777</v>
      </c>
      <c r="F59" s="95" t="s">
        <v>3705</v>
      </c>
      <c r="G59" s="95" t="s">
        <v>3711</v>
      </c>
      <c r="H59" s="94">
        <v>0</v>
      </c>
      <c r="I59" s="98" t="s">
        <v>3718</v>
      </c>
      <c r="J59" s="99">
        <v>1.1893582144713351</v>
      </c>
      <c r="K59" s="95" t="s">
        <v>3830</v>
      </c>
      <c r="L59" s="124" t="s">
        <v>3725</v>
      </c>
      <c r="M59" s="124" t="s">
        <v>3726</v>
      </c>
      <c r="N59" s="105" t="s">
        <v>3622</v>
      </c>
      <c r="O59" s="95" t="s">
        <v>79</v>
      </c>
      <c r="P59" s="100">
        <v>0</v>
      </c>
      <c r="Q59" s="100">
        <v>44</v>
      </c>
      <c r="R59" s="100">
        <v>0</v>
      </c>
      <c r="S59" s="100">
        <v>44</v>
      </c>
      <c r="T59" s="100" t="s">
        <v>3770</v>
      </c>
      <c r="U59" s="100" t="s">
        <v>3733</v>
      </c>
      <c r="V59" s="100"/>
    </row>
    <row r="60" spans="1:22" ht="75" x14ac:dyDescent="0.25">
      <c r="A60" s="95" t="s">
        <v>91</v>
      </c>
      <c r="B60" s="95" t="s">
        <v>3702</v>
      </c>
      <c r="C60" s="96" t="s">
        <v>84</v>
      </c>
      <c r="D60" s="97">
        <v>16028003</v>
      </c>
      <c r="E60" s="94" t="s">
        <v>3777</v>
      </c>
      <c r="F60" s="95" t="s">
        <v>3705</v>
      </c>
      <c r="G60" s="95" t="s">
        <v>3711</v>
      </c>
      <c r="H60" s="94">
        <v>0</v>
      </c>
      <c r="I60" s="98" t="s">
        <v>3718</v>
      </c>
      <c r="J60" s="99">
        <v>0.49741957756916505</v>
      </c>
      <c r="K60" s="95" t="s">
        <v>3831</v>
      </c>
      <c r="L60" s="124" t="s">
        <v>3725</v>
      </c>
      <c r="M60" s="124" t="s">
        <v>3726</v>
      </c>
      <c r="N60" s="105" t="s">
        <v>3622</v>
      </c>
      <c r="O60" s="95" t="s">
        <v>79</v>
      </c>
      <c r="P60" s="100">
        <v>0</v>
      </c>
      <c r="Q60" s="100">
        <v>18</v>
      </c>
      <c r="R60" s="100">
        <v>0</v>
      </c>
      <c r="S60" s="100">
        <v>18</v>
      </c>
      <c r="T60" s="100" t="s">
        <v>3770</v>
      </c>
      <c r="U60" s="100" t="s">
        <v>3733</v>
      </c>
      <c r="V60" s="100"/>
    </row>
    <row r="61" spans="1:22" ht="75" x14ac:dyDescent="0.25">
      <c r="A61" s="95" t="s">
        <v>91</v>
      </c>
      <c r="B61" s="95" t="s">
        <v>3703</v>
      </c>
      <c r="C61" s="96" t="s">
        <v>969</v>
      </c>
      <c r="D61" s="97">
        <v>16028004</v>
      </c>
      <c r="E61" s="94" t="s">
        <v>3777</v>
      </c>
      <c r="F61" s="95" t="s">
        <v>3705</v>
      </c>
      <c r="G61" s="95" t="s">
        <v>3711</v>
      </c>
      <c r="H61" s="94">
        <v>0</v>
      </c>
      <c r="I61" s="98" t="s">
        <v>3718</v>
      </c>
      <c r="J61" s="99">
        <v>0.55317938528332333</v>
      </c>
      <c r="K61" s="95" t="s">
        <v>3832</v>
      </c>
      <c r="L61" s="124" t="s">
        <v>3725</v>
      </c>
      <c r="M61" s="124" t="s">
        <v>3726</v>
      </c>
      <c r="N61" s="105" t="s">
        <v>3622</v>
      </c>
      <c r="O61" s="95" t="s">
        <v>79</v>
      </c>
      <c r="P61" s="100">
        <v>0</v>
      </c>
      <c r="Q61" s="100">
        <v>20</v>
      </c>
      <c r="R61" s="100">
        <v>0</v>
      </c>
      <c r="S61" s="100">
        <v>20</v>
      </c>
      <c r="T61" s="100" t="s">
        <v>3770</v>
      </c>
      <c r="U61" s="100" t="s">
        <v>3733</v>
      </c>
      <c r="V61" s="100"/>
    </row>
    <row r="62" spans="1:22" ht="75" x14ac:dyDescent="0.25">
      <c r="A62" s="95" t="s">
        <v>91</v>
      </c>
      <c r="B62" s="95" t="s">
        <v>3644</v>
      </c>
      <c r="C62" s="96" t="s">
        <v>969</v>
      </c>
      <c r="D62" s="97">
        <v>16028005</v>
      </c>
      <c r="E62" s="94" t="s">
        <v>3777</v>
      </c>
      <c r="F62" s="95" t="s">
        <v>3705</v>
      </c>
      <c r="G62" s="95" t="s">
        <v>3711</v>
      </c>
      <c r="H62" s="94">
        <v>0</v>
      </c>
      <c r="I62" s="98" t="s">
        <v>3718</v>
      </c>
      <c r="J62" s="99">
        <v>0.45102657681114922</v>
      </c>
      <c r="K62" s="95" t="s">
        <v>3833</v>
      </c>
      <c r="L62" s="124" t="s">
        <v>3725</v>
      </c>
      <c r="M62" s="124" t="s">
        <v>3726</v>
      </c>
      <c r="N62" s="105" t="s">
        <v>3622</v>
      </c>
      <c r="O62" s="95" t="s">
        <v>79</v>
      </c>
      <c r="P62" s="100">
        <v>0</v>
      </c>
      <c r="Q62" s="100">
        <v>17</v>
      </c>
      <c r="R62" s="100">
        <v>0</v>
      </c>
      <c r="S62" s="100">
        <v>17</v>
      </c>
      <c r="T62" s="100" t="s">
        <v>3770</v>
      </c>
      <c r="U62" s="100" t="s">
        <v>3733</v>
      </c>
      <c r="V62" s="100"/>
    </row>
    <row r="63" spans="1:22" ht="75" x14ac:dyDescent="0.25">
      <c r="A63" s="95" t="s">
        <v>91</v>
      </c>
      <c r="B63" s="95" t="s">
        <v>3644</v>
      </c>
      <c r="D63" s="102">
        <v>16028006</v>
      </c>
      <c r="E63" s="94" t="s">
        <v>3777</v>
      </c>
      <c r="F63" s="95" t="s">
        <v>3705</v>
      </c>
      <c r="G63" s="95" t="s">
        <v>3711</v>
      </c>
      <c r="H63" s="94">
        <v>0</v>
      </c>
      <c r="I63" s="98" t="s">
        <v>3718</v>
      </c>
      <c r="J63" s="103">
        <v>0.12509600000000001</v>
      </c>
      <c r="K63" s="95" t="s">
        <v>3833</v>
      </c>
      <c r="L63" s="124" t="s">
        <v>3725</v>
      </c>
      <c r="M63" s="124" t="s">
        <v>3726</v>
      </c>
      <c r="N63" s="105" t="s">
        <v>3622</v>
      </c>
      <c r="O63" s="95" t="s">
        <v>79</v>
      </c>
      <c r="P63" s="100">
        <v>0</v>
      </c>
      <c r="Q63" s="100">
        <v>4</v>
      </c>
      <c r="R63" s="100">
        <v>0</v>
      </c>
      <c r="S63" s="100">
        <v>4</v>
      </c>
      <c r="T63" s="100" t="s">
        <v>3770</v>
      </c>
      <c r="U63" s="100" t="s">
        <v>3733</v>
      </c>
      <c r="V63" s="100"/>
    </row>
    <row r="64" spans="1:22" ht="75" x14ac:dyDescent="0.25">
      <c r="A64" s="95" t="s">
        <v>91</v>
      </c>
      <c r="B64" s="95" t="s">
        <v>3697</v>
      </c>
      <c r="C64" s="96" t="s">
        <v>84</v>
      </c>
      <c r="D64" s="97">
        <v>16052010</v>
      </c>
      <c r="E64" s="94" t="s">
        <v>3777</v>
      </c>
      <c r="F64" s="95" t="s">
        <v>3705</v>
      </c>
      <c r="G64" s="95" t="s">
        <v>3711</v>
      </c>
      <c r="H64" s="94">
        <v>0</v>
      </c>
      <c r="I64" s="98" t="s">
        <v>3717</v>
      </c>
      <c r="J64" s="99">
        <v>2.048010629616178</v>
      </c>
      <c r="K64" s="95" t="s">
        <v>3742</v>
      </c>
      <c r="L64" s="124" t="s">
        <v>3725</v>
      </c>
      <c r="M64" s="124" t="s">
        <v>3726</v>
      </c>
      <c r="N64" s="105" t="s">
        <v>3622</v>
      </c>
      <c r="O64" s="95" t="s">
        <v>79</v>
      </c>
      <c r="P64" s="100">
        <v>150</v>
      </c>
      <c r="Q64" s="100">
        <v>10</v>
      </c>
      <c r="R64" s="100">
        <v>0</v>
      </c>
      <c r="S64" s="100">
        <v>160</v>
      </c>
      <c r="T64" s="100" t="s">
        <v>3770</v>
      </c>
      <c r="U64" s="100" t="s">
        <v>3734</v>
      </c>
      <c r="V64" s="100"/>
    </row>
    <row r="65" spans="1:22" ht="75" x14ac:dyDescent="0.25">
      <c r="A65" s="95" t="s">
        <v>91</v>
      </c>
      <c r="B65" s="95" t="s">
        <v>3682</v>
      </c>
      <c r="C65" s="96" t="s">
        <v>753</v>
      </c>
      <c r="D65" s="97">
        <v>16052011</v>
      </c>
      <c r="E65" s="94" t="s">
        <v>3777</v>
      </c>
      <c r="F65" s="95" t="s">
        <v>3705</v>
      </c>
      <c r="G65" s="95" t="s">
        <v>3711</v>
      </c>
      <c r="H65" s="94">
        <v>0</v>
      </c>
      <c r="I65" s="98" t="s">
        <v>3717</v>
      </c>
      <c r="J65" s="99">
        <v>0.92547930546808199</v>
      </c>
      <c r="K65" s="95" t="s">
        <v>3743</v>
      </c>
      <c r="L65" s="124" t="s">
        <v>3725</v>
      </c>
      <c r="M65" s="124" t="s">
        <v>3726</v>
      </c>
      <c r="N65" s="105" t="s">
        <v>3622</v>
      </c>
      <c r="O65" s="95" t="s">
        <v>79</v>
      </c>
      <c r="P65" s="100">
        <v>72</v>
      </c>
      <c r="Q65" s="100">
        <v>0</v>
      </c>
      <c r="R65" s="100">
        <v>0</v>
      </c>
      <c r="S65" s="100">
        <v>72</v>
      </c>
      <c r="T65" s="100" t="s">
        <v>3770</v>
      </c>
      <c r="U65" s="100" t="s">
        <v>3734</v>
      </c>
      <c r="V65" s="100"/>
    </row>
    <row r="66" spans="1:22" ht="75" x14ac:dyDescent="0.25">
      <c r="A66" s="95" t="s">
        <v>91</v>
      </c>
      <c r="B66" s="95" t="s">
        <v>3688</v>
      </c>
      <c r="C66" s="96" t="s">
        <v>255</v>
      </c>
      <c r="D66" s="97">
        <v>16052012</v>
      </c>
      <c r="E66" s="94" t="s">
        <v>3777</v>
      </c>
      <c r="F66" s="95" t="s">
        <v>3705</v>
      </c>
      <c r="G66" s="95" t="s">
        <v>3711</v>
      </c>
      <c r="H66" s="94">
        <v>0</v>
      </c>
      <c r="I66" s="98" t="s">
        <v>3717</v>
      </c>
      <c r="J66" s="99">
        <v>1.0746029061545692</v>
      </c>
      <c r="K66" s="95" t="s">
        <v>3744</v>
      </c>
      <c r="L66" s="124" t="s">
        <v>3725</v>
      </c>
      <c r="M66" s="124" t="s">
        <v>3726</v>
      </c>
      <c r="N66" s="105" t="s">
        <v>3622</v>
      </c>
      <c r="O66" s="95" t="s">
        <v>79</v>
      </c>
      <c r="P66" s="100">
        <v>84</v>
      </c>
      <c r="Q66" s="100">
        <v>0</v>
      </c>
      <c r="R66" s="100">
        <v>0</v>
      </c>
      <c r="S66" s="100">
        <v>84</v>
      </c>
      <c r="T66" s="100" t="s">
        <v>3770</v>
      </c>
      <c r="U66" s="100" t="s">
        <v>3734</v>
      </c>
      <c r="V66" s="100"/>
    </row>
    <row r="67" spans="1:22" ht="62.5" x14ac:dyDescent="0.25">
      <c r="A67" s="95" t="s">
        <v>91</v>
      </c>
      <c r="B67" s="94" t="s">
        <v>3695</v>
      </c>
      <c r="C67" s="96" t="s">
        <v>411</v>
      </c>
      <c r="D67" s="97">
        <v>16053005</v>
      </c>
      <c r="E67" s="94" t="s">
        <v>3777</v>
      </c>
      <c r="F67" s="95" t="s">
        <v>3705</v>
      </c>
      <c r="G67" s="95" t="s">
        <v>3711</v>
      </c>
      <c r="H67" s="94">
        <v>0</v>
      </c>
      <c r="I67" s="102" t="s">
        <v>3727</v>
      </c>
      <c r="J67" s="103">
        <v>1.271118</v>
      </c>
      <c r="K67" s="95" t="s">
        <v>3834</v>
      </c>
      <c r="L67" s="124" t="s">
        <v>3725</v>
      </c>
      <c r="M67" s="124" t="s">
        <v>3726</v>
      </c>
      <c r="N67" s="105" t="s">
        <v>3622</v>
      </c>
      <c r="O67" s="95" t="s">
        <v>79</v>
      </c>
      <c r="P67" s="101">
        <v>139</v>
      </c>
      <c r="Q67" s="101">
        <v>0</v>
      </c>
      <c r="R67" s="101">
        <v>0</v>
      </c>
      <c r="S67" s="100">
        <v>139</v>
      </c>
      <c r="T67" s="100" t="s">
        <v>3770</v>
      </c>
      <c r="U67" s="100" t="s">
        <v>3729</v>
      </c>
      <c r="V67" s="100"/>
    </row>
    <row r="68" spans="1:22" ht="62.5" x14ac:dyDescent="0.25">
      <c r="A68" s="95" t="s">
        <v>91</v>
      </c>
      <c r="B68" s="94" t="s">
        <v>3694</v>
      </c>
      <c r="C68" s="96" t="s">
        <v>766</v>
      </c>
      <c r="D68" s="97">
        <v>16053006</v>
      </c>
      <c r="E68" s="94" t="s">
        <v>3777</v>
      </c>
      <c r="F68" s="95" t="s">
        <v>3705</v>
      </c>
      <c r="G68" s="95" t="s">
        <v>3711</v>
      </c>
      <c r="H68" s="94">
        <v>0</v>
      </c>
      <c r="I68" s="102" t="s">
        <v>3727</v>
      </c>
      <c r="J68" s="103">
        <v>1.0019389999999999</v>
      </c>
      <c r="K68" s="95" t="s">
        <v>3835</v>
      </c>
      <c r="L68" s="124" t="s">
        <v>3725</v>
      </c>
      <c r="M68" s="124" t="s">
        <v>3726</v>
      </c>
      <c r="N68" s="105" t="s">
        <v>3622</v>
      </c>
      <c r="O68" s="95" t="s">
        <v>79</v>
      </c>
      <c r="P68" s="101">
        <v>110</v>
      </c>
      <c r="Q68" s="101">
        <v>0</v>
      </c>
      <c r="R68" s="101">
        <v>0</v>
      </c>
      <c r="S68" s="100">
        <v>110</v>
      </c>
      <c r="T68" s="100" t="s">
        <v>3770</v>
      </c>
      <c r="U68" s="100" t="s">
        <v>3729</v>
      </c>
      <c r="V68" s="100"/>
    </row>
    <row r="69" spans="1:22" ht="75" x14ac:dyDescent="0.25">
      <c r="A69" s="95" t="s">
        <v>91</v>
      </c>
      <c r="B69" s="95" t="s">
        <v>3700</v>
      </c>
      <c r="C69" s="96" t="s">
        <v>746</v>
      </c>
      <c r="D69" s="97">
        <v>16058011</v>
      </c>
      <c r="E69" s="94" t="s">
        <v>3777</v>
      </c>
      <c r="F69" s="95" t="s">
        <v>3705</v>
      </c>
      <c r="G69" s="95" t="s">
        <v>3711</v>
      </c>
      <c r="H69" s="94">
        <v>0</v>
      </c>
      <c r="I69" s="98" t="s">
        <v>3717</v>
      </c>
      <c r="J69" s="99">
        <v>4.494945341012885</v>
      </c>
      <c r="K69" s="95" t="s">
        <v>3745</v>
      </c>
      <c r="L69" s="124" t="s">
        <v>3725</v>
      </c>
      <c r="M69" s="124" t="s">
        <v>3726</v>
      </c>
      <c r="N69" s="105" t="s">
        <v>3622</v>
      </c>
      <c r="O69" s="95" t="s">
        <v>79</v>
      </c>
      <c r="P69" s="100">
        <v>150</v>
      </c>
      <c r="Q69" s="100">
        <v>150</v>
      </c>
      <c r="R69" s="100">
        <v>52</v>
      </c>
      <c r="S69" s="100">
        <v>352</v>
      </c>
      <c r="T69" s="100" t="s">
        <v>3770</v>
      </c>
      <c r="U69" s="100" t="s">
        <v>3734</v>
      </c>
      <c r="V69" s="100"/>
    </row>
    <row r="70" spans="1:22" ht="75" x14ac:dyDescent="0.25">
      <c r="A70" s="95" t="s">
        <v>91</v>
      </c>
      <c r="B70" s="95" t="s">
        <v>3683</v>
      </c>
      <c r="C70" s="96" t="s">
        <v>421</v>
      </c>
      <c r="D70" s="97">
        <v>16059001</v>
      </c>
      <c r="E70" s="94" t="s">
        <v>3777</v>
      </c>
      <c r="F70" s="95" t="s">
        <v>3705</v>
      </c>
      <c r="G70" s="95" t="s">
        <v>3711</v>
      </c>
      <c r="H70" s="94">
        <v>0</v>
      </c>
      <c r="I70" s="98" t="s">
        <v>3717</v>
      </c>
      <c r="J70" s="99">
        <v>0.92832090395415379</v>
      </c>
      <c r="K70" s="95" t="s">
        <v>3746</v>
      </c>
      <c r="L70" s="124" t="s">
        <v>3725</v>
      </c>
      <c r="M70" s="124" t="s">
        <v>3726</v>
      </c>
      <c r="N70" s="105" t="s">
        <v>3622</v>
      </c>
      <c r="O70" s="95" t="s">
        <v>79</v>
      </c>
      <c r="P70" s="100">
        <v>72</v>
      </c>
      <c r="Q70" s="100">
        <v>0</v>
      </c>
      <c r="R70" s="100">
        <v>0</v>
      </c>
      <c r="S70" s="100">
        <v>72</v>
      </c>
      <c r="T70" s="100" t="s">
        <v>3770</v>
      </c>
      <c r="U70" s="100" t="s">
        <v>3734</v>
      </c>
      <c r="V70" s="100"/>
    </row>
    <row r="71" spans="1:22" ht="75" x14ac:dyDescent="0.25">
      <c r="A71" s="95" t="s">
        <v>91</v>
      </c>
      <c r="B71" s="95" t="s">
        <v>3680</v>
      </c>
      <c r="C71" s="96" t="s">
        <v>421</v>
      </c>
      <c r="D71" s="97">
        <v>16059002</v>
      </c>
      <c r="E71" s="94" t="s">
        <v>3777</v>
      </c>
      <c r="F71" s="95" t="s">
        <v>3705</v>
      </c>
      <c r="G71" s="95" t="s">
        <v>3711</v>
      </c>
      <c r="H71" s="94">
        <v>0</v>
      </c>
      <c r="I71" s="98" t="s">
        <v>3717</v>
      </c>
      <c r="J71" s="99">
        <v>0.90416888065651801</v>
      </c>
      <c r="K71" s="95" t="s">
        <v>3836</v>
      </c>
      <c r="L71" s="124" t="s">
        <v>3725</v>
      </c>
      <c r="M71" s="124" t="s">
        <v>3726</v>
      </c>
      <c r="N71" s="105" t="s">
        <v>3622</v>
      </c>
      <c r="O71" s="95" t="s">
        <v>79</v>
      </c>
      <c r="P71" s="100">
        <v>70</v>
      </c>
      <c r="Q71" s="100">
        <v>0</v>
      </c>
      <c r="R71" s="100">
        <v>0</v>
      </c>
      <c r="S71" s="100">
        <v>70</v>
      </c>
      <c r="T71" s="100" t="s">
        <v>3770</v>
      </c>
      <c r="U71" s="100" t="s">
        <v>3734</v>
      </c>
      <c r="V71" s="100"/>
    </row>
    <row r="72" spans="1:22" ht="75" x14ac:dyDescent="0.25">
      <c r="A72" s="95" t="s">
        <v>91</v>
      </c>
      <c r="B72" s="95" t="s">
        <v>3685</v>
      </c>
      <c r="C72" s="96" t="s">
        <v>421</v>
      </c>
      <c r="D72" s="97">
        <v>16059003</v>
      </c>
      <c r="E72" s="94" t="s">
        <v>3777</v>
      </c>
      <c r="F72" s="95" t="s">
        <v>3705</v>
      </c>
      <c r="G72" s="95" t="s">
        <v>3711</v>
      </c>
      <c r="H72" s="94">
        <v>0</v>
      </c>
      <c r="I72" s="98" t="s">
        <v>3717</v>
      </c>
      <c r="J72" s="99">
        <v>0.97274293845959092</v>
      </c>
      <c r="K72" s="95" t="s">
        <v>3747</v>
      </c>
      <c r="L72" s="124" t="s">
        <v>3725</v>
      </c>
      <c r="M72" s="124" t="s">
        <v>3726</v>
      </c>
      <c r="N72" s="105" t="s">
        <v>3622</v>
      </c>
      <c r="O72" s="95" t="s">
        <v>79</v>
      </c>
      <c r="P72" s="100">
        <v>76</v>
      </c>
      <c r="Q72" s="100">
        <v>0</v>
      </c>
      <c r="R72" s="100">
        <v>0</v>
      </c>
      <c r="S72" s="100">
        <v>76</v>
      </c>
      <c r="T72" s="100" t="s">
        <v>3770</v>
      </c>
      <c r="U72" s="100" t="s">
        <v>3734</v>
      </c>
      <c r="V72" s="100"/>
    </row>
    <row r="73" spans="1:22" ht="75" x14ac:dyDescent="0.25">
      <c r="A73" s="95" t="s">
        <v>91</v>
      </c>
      <c r="B73" s="95" t="s">
        <v>3684</v>
      </c>
      <c r="C73" s="96" t="s">
        <v>421</v>
      </c>
      <c r="D73" s="97">
        <v>16059004</v>
      </c>
      <c r="E73" s="94" t="s">
        <v>3777</v>
      </c>
      <c r="F73" s="95" t="s">
        <v>3705</v>
      </c>
      <c r="G73" s="95" t="s">
        <v>3711</v>
      </c>
      <c r="H73" s="94">
        <v>0</v>
      </c>
      <c r="I73" s="98" t="s">
        <v>3717</v>
      </c>
      <c r="J73" s="99">
        <v>0.95617784345064583</v>
      </c>
      <c r="K73" s="95" t="s">
        <v>3837</v>
      </c>
      <c r="L73" s="124" t="s">
        <v>3725</v>
      </c>
      <c r="M73" s="124" t="s">
        <v>3726</v>
      </c>
      <c r="N73" s="105" t="s">
        <v>3622</v>
      </c>
      <c r="O73" s="95" t="s">
        <v>79</v>
      </c>
      <c r="P73" s="100">
        <v>74</v>
      </c>
      <c r="Q73" s="100">
        <v>0</v>
      </c>
      <c r="R73" s="100">
        <v>0</v>
      </c>
      <c r="S73" s="100">
        <v>74</v>
      </c>
      <c r="T73" s="100" t="s">
        <v>3770</v>
      </c>
      <c r="U73" s="100" t="s">
        <v>3734</v>
      </c>
      <c r="V73" s="100"/>
    </row>
    <row r="74" spans="1:22" ht="62.5" x14ac:dyDescent="0.25">
      <c r="A74" s="95" t="s">
        <v>91</v>
      </c>
      <c r="B74" s="95" t="s">
        <v>3687</v>
      </c>
      <c r="C74" s="96" t="s">
        <v>1031</v>
      </c>
      <c r="D74" s="97">
        <v>16110003</v>
      </c>
      <c r="E74" s="94" t="s">
        <v>3777</v>
      </c>
      <c r="F74" s="95" t="s">
        <v>120</v>
      </c>
      <c r="G74" s="95" t="s">
        <v>3709</v>
      </c>
      <c r="H74" s="94">
        <v>0</v>
      </c>
      <c r="I74" s="98" t="s">
        <v>3723</v>
      </c>
      <c r="J74" s="99">
        <v>1.3674400022604756</v>
      </c>
      <c r="K74" s="95" t="s">
        <v>3773</v>
      </c>
      <c r="L74" s="124" t="s">
        <v>3725</v>
      </c>
      <c r="M74" s="124" t="s">
        <v>3726</v>
      </c>
      <c r="N74" s="105" t="s">
        <v>3622</v>
      </c>
      <c r="O74" s="95" t="s">
        <v>79</v>
      </c>
      <c r="P74" s="100">
        <v>82</v>
      </c>
      <c r="Q74" s="100">
        <v>0</v>
      </c>
      <c r="R74" s="100">
        <v>0</v>
      </c>
      <c r="S74" s="100">
        <v>82</v>
      </c>
      <c r="T74" s="100" t="s">
        <v>3770</v>
      </c>
      <c r="U74" s="100" t="s">
        <v>3735</v>
      </c>
      <c r="V74" s="100"/>
    </row>
    <row r="75" spans="1:22" ht="62.5" x14ac:dyDescent="0.25">
      <c r="A75" s="95" t="s">
        <v>91</v>
      </c>
      <c r="B75" s="95" t="s">
        <v>3646</v>
      </c>
      <c r="C75" s="96" t="s">
        <v>1221</v>
      </c>
      <c r="D75" s="97">
        <v>17005016</v>
      </c>
      <c r="E75" s="94" t="s">
        <v>3777</v>
      </c>
      <c r="F75" s="95" t="s">
        <v>120</v>
      </c>
      <c r="G75" s="95" t="s">
        <v>3709</v>
      </c>
      <c r="H75" s="94">
        <v>0</v>
      </c>
      <c r="I75" s="98" t="s">
        <v>3723</v>
      </c>
      <c r="J75" s="99">
        <v>0.46123108578312322</v>
      </c>
      <c r="K75" s="95" t="s">
        <v>3838</v>
      </c>
      <c r="L75" s="124" t="s">
        <v>3725</v>
      </c>
      <c r="M75" s="124" t="s">
        <v>3726</v>
      </c>
      <c r="N75" s="105" t="s">
        <v>3622</v>
      </c>
      <c r="O75" s="95" t="s">
        <v>79</v>
      </c>
      <c r="P75" s="100">
        <v>0</v>
      </c>
      <c r="Q75" s="100">
        <v>27</v>
      </c>
      <c r="R75" s="100">
        <v>0</v>
      </c>
      <c r="S75" s="100">
        <v>27</v>
      </c>
      <c r="T75" s="100" t="s">
        <v>3770</v>
      </c>
      <c r="U75" s="100" t="s">
        <v>3735</v>
      </c>
      <c r="V75" s="100"/>
    </row>
    <row r="76" spans="1:22" ht="62.5" x14ac:dyDescent="0.25">
      <c r="A76" s="95" t="s">
        <v>91</v>
      </c>
      <c r="B76" s="95" t="s">
        <v>3712</v>
      </c>
      <c r="C76" s="96" t="s">
        <v>106</v>
      </c>
      <c r="D76" s="97">
        <v>17005026</v>
      </c>
      <c r="E76" s="94" t="s">
        <v>3777</v>
      </c>
      <c r="F76" s="95" t="s">
        <v>120</v>
      </c>
      <c r="G76" s="95" t="s">
        <v>3709</v>
      </c>
      <c r="H76" s="94">
        <v>0</v>
      </c>
      <c r="I76" s="98" t="s">
        <v>3723</v>
      </c>
      <c r="J76" s="99">
        <v>1.3245189994392175</v>
      </c>
      <c r="K76" s="95" t="s">
        <v>3839</v>
      </c>
      <c r="L76" s="124" t="s">
        <v>3725</v>
      </c>
      <c r="M76" s="124" t="s">
        <v>3726</v>
      </c>
      <c r="N76" s="105" t="s">
        <v>3622</v>
      </c>
      <c r="O76" s="95" t="s">
        <v>79</v>
      </c>
      <c r="P76" s="100">
        <v>80</v>
      </c>
      <c r="Q76" s="100">
        <v>0</v>
      </c>
      <c r="R76" s="100">
        <v>0</v>
      </c>
      <c r="S76" s="100">
        <v>80</v>
      </c>
      <c r="T76" s="100" t="s">
        <v>3770</v>
      </c>
      <c r="U76" s="100" t="s">
        <v>3735</v>
      </c>
      <c r="V76" s="100"/>
    </row>
    <row r="77" spans="1:22" ht="62.5" x14ac:dyDescent="0.25">
      <c r="A77" s="95" t="s">
        <v>91</v>
      </c>
      <c r="B77" s="95" t="s">
        <v>3627</v>
      </c>
      <c r="C77" s="96" t="s">
        <v>491</v>
      </c>
      <c r="D77" s="97">
        <v>17006006</v>
      </c>
      <c r="E77" s="94" t="s">
        <v>3777</v>
      </c>
      <c r="F77" s="94" t="s">
        <v>3609</v>
      </c>
      <c r="G77" s="95" t="s">
        <v>3709</v>
      </c>
      <c r="H77" s="94">
        <v>0</v>
      </c>
      <c r="I77" s="98" t="s">
        <v>3728</v>
      </c>
      <c r="J77" s="99">
        <v>0.27106994861856315</v>
      </c>
      <c r="K77" s="95" t="s">
        <v>3840</v>
      </c>
      <c r="L77" s="124" t="s">
        <v>3725</v>
      </c>
      <c r="M77" s="124" t="s">
        <v>3726</v>
      </c>
      <c r="N77" s="105" t="s">
        <v>3622</v>
      </c>
      <c r="O77" s="95" t="s">
        <v>79</v>
      </c>
      <c r="P77" s="100">
        <v>0</v>
      </c>
      <c r="Q77" s="100">
        <v>16</v>
      </c>
      <c r="R77" s="100">
        <v>0</v>
      </c>
      <c r="S77" s="100">
        <v>16</v>
      </c>
      <c r="T77" s="100" t="s">
        <v>3797</v>
      </c>
      <c r="U77" s="100" t="s">
        <v>3735</v>
      </c>
      <c r="V77" s="100" t="s">
        <v>3798</v>
      </c>
    </row>
    <row r="78" spans="1:22" ht="62.5" x14ac:dyDescent="0.25">
      <c r="A78" s="95" t="s">
        <v>91</v>
      </c>
      <c r="B78" s="94" t="s">
        <v>3679</v>
      </c>
      <c r="C78" s="96" t="s">
        <v>3590</v>
      </c>
      <c r="D78" s="97">
        <v>17006007</v>
      </c>
      <c r="E78" s="94" t="s">
        <v>3777</v>
      </c>
      <c r="F78" s="94" t="s">
        <v>3609</v>
      </c>
      <c r="G78" s="95" t="s">
        <v>3709</v>
      </c>
      <c r="H78" s="94">
        <v>0</v>
      </c>
      <c r="I78" s="98" t="s">
        <v>3728</v>
      </c>
      <c r="J78" s="103">
        <v>1.103588</v>
      </c>
      <c r="K78" s="95" t="s">
        <v>3841</v>
      </c>
      <c r="L78" s="124" t="s">
        <v>3725</v>
      </c>
      <c r="M78" s="124" t="s">
        <v>3726</v>
      </c>
      <c r="N78" s="105" t="s">
        <v>3622</v>
      </c>
      <c r="O78" s="95" t="s">
        <v>79</v>
      </c>
      <c r="P78" s="101">
        <v>66</v>
      </c>
      <c r="Q78" s="101">
        <v>0</v>
      </c>
      <c r="R78" s="101">
        <v>0</v>
      </c>
      <c r="S78" s="100">
        <v>66</v>
      </c>
      <c r="T78" s="100" t="s">
        <v>3797</v>
      </c>
      <c r="U78" s="100" t="s">
        <v>3735</v>
      </c>
      <c r="V78" s="100" t="s">
        <v>3798</v>
      </c>
    </row>
    <row r="79" spans="1:22" ht="100" x14ac:dyDescent="0.25">
      <c r="A79" s="95" t="s">
        <v>91</v>
      </c>
      <c r="B79" s="95" t="s">
        <v>3634</v>
      </c>
      <c r="C79" s="96" t="s">
        <v>491</v>
      </c>
      <c r="D79" s="97">
        <v>17006058</v>
      </c>
      <c r="E79" s="94" t="s">
        <v>3842</v>
      </c>
      <c r="F79" s="94" t="s">
        <v>3609</v>
      </c>
      <c r="G79" s="95" t="s">
        <v>3709</v>
      </c>
      <c r="H79" s="94">
        <v>0</v>
      </c>
      <c r="I79" s="98" t="s">
        <v>3728</v>
      </c>
      <c r="J79" s="99">
        <v>0.32404960273286348</v>
      </c>
      <c r="K79" s="95" t="s">
        <v>3843</v>
      </c>
      <c r="L79" s="124" t="s">
        <v>3725</v>
      </c>
      <c r="M79" s="124" t="s">
        <v>3726</v>
      </c>
      <c r="N79" s="105" t="s">
        <v>3622</v>
      </c>
      <c r="O79" s="95" t="s">
        <v>79</v>
      </c>
      <c r="P79" s="100">
        <v>0</v>
      </c>
      <c r="Q79" s="100">
        <v>4</v>
      </c>
      <c r="R79" s="100">
        <v>0</v>
      </c>
      <c r="S79" s="100">
        <v>4</v>
      </c>
      <c r="T79" s="100" t="s">
        <v>3797</v>
      </c>
      <c r="U79" s="100" t="s">
        <v>3735</v>
      </c>
      <c r="V79" s="100" t="s">
        <v>3798</v>
      </c>
    </row>
    <row r="80" spans="1:22" ht="100" x14ac:dyDescent="0.25">
      <c r="A80" s="95" t="s">
        <v>91</v>
      </c>
      <c r="B80" s="95" t="s">
        <v>3686</v>
      </c>
      <c r="C80" s="96" t="s">
        <v>491</v>
      </c>
      <c r="D80" s="97">
        <v>17006060</v>
      </c>
      <c r="E80" s="94" t="s">
        <v>3842</v>
      </c>
      <c r="F80" s="94" t="s">
        <v>3609</v>
      </c>
      <c r="G80" s="95" t="s">
        <v>3709</v>
      </c>
      <c r="H80" s="94">
        <v>0</v>
      </c>
      <c r="I80" s="98" t="s">
        <v>3728</v>
      </c>
      <c r="J80" s="99">
        <v>1.2954473240550239</v>
      </c>
      <c r="K80" s="95" t="s">
        <v>3843</v>
      </c>
      <c r="L80" s="124" t="s">
        <v>3725</v>
      </c>
      <c r="M80" s="124" t="s">
        <v>3726</v>
      </c>
      <c r="N80" s="105" t="s">
        <v>3622</v>
      </c>
      <c r="O80" s="95" t="s">
        <v>79</v>
      </c>
      <c r="P80" s="101">
        <v>16</v>
      </c>
      <c r="Q80" s="100">
        <v>0</v>
      </c>
      <c r="R80" s="100">
        <v>0</v>
      </c>
      <c r="S80" s="100">
        <v>16</v>
      </c>
      <c r="T80" s="100" t="s">
        <v>3797</v>
      </c>
      <c r="U80" s="100" t="s">
        <v>3735</v>
      </c>
      <c r="V80" s="100" t="s">
        <v>3798</v>
      </c>
    </row>
    <row r="81" spans="1:23" ht="100" x14ac:dyDescent="0.25">
      <c r="A81" s="95" t="s">
        <v>91</v>
      </c>
      <c r="B81" s="95" t="s">
        <v>3691</v>
      </c>
      <c r="C81" s="96" t="s">
        <v>491</v>
      </c>
      <c r="D81" s="97">
        <v>17006062</v>
      </c>
      <c r="E81" s="94" t="s">
        <v>3842</v>
      </c>
      <c r="F81" s="94" t="s">
        <v>3609</v>
      </c>
      <c r="G81" s="95" t="s">
        <v>3709</v>
      </c>
      <c r="H81" s="94">
        <v>0</v>
      </c>
      <c r="I81" s="98" t="s">
        <v>3728</v>
      </c>
      <c r="J81" s="99">
        <v>1.6619936865452716</v>
      </c>
      <c r="K81" s="95" t="s">
        <v>3843</v>
      </c>
      <c r="L81" s="124" t="s">
        <v>3725</v>
      </c>
      <c r="M81" s="124" t="s">
        <v>3726</v>
      </c>
      <c r="N81" s="105" t="s">
        <v>3622</v>
      </c>
      <c r="O81" s="95" t="s">
        <v>79</v>
      </c>
      <c r="P81" s="101">
        <v>20</v>
      </c>
      <c r="Q81" s="100">
        <v>0</v>
      </c>
      <c r="R81" s="100">
        <v>0</v>
      </c>
      <c r="S81" s="100">
        <v>20</v>
      </c>
      <c r="T81" s="100" t="s">
        <v>3797</v>
      </c>
      <c r="U81" s="100" t="s">
        <v>3735</v>
      </c>
      <c r="V81" s="100" t="s">
        <v>3798</v>
      </c>
    </row>
    <row r="82" spans="1:23" ht="62.5" x14ac:dyDescent="0.25">
      <c r="A82" s="95" t="s">
        <v>91</v>
      </c>
      <c r="B82" s="95" t="s">
        <v>3632</v>
      </c>
      <c r="C82" s="96" t="s">
        <v>1263</v>
      </c>
      <c r="D82" s="97">
        <v>17007067</v>
      </c>
      <c r="E82" s="94" t="s">
        <v>3777</v>
      </c>
      <c r="F82" s="95" t="s">
        <v>120</v>
      </c>
      <c r="G82" s="95" t="s">
        <v>3709</v>
      </c>
      <c r="H82" s="94">
        <v>0</v>
      </c>
      <c r="I82" s="98" t="s">
        <v>3722</v>
      </c>
      <c r="J82" s="99">
        <v>0.31430618427430357</v>
      </c>
      <c r="K82" s="95" t="s">
        <v>3844</v>
      </c>
      <c r="L82" s="124" t="s">
        <v>3725</v>
      </c>
      <c r="M82" s="124" t="s">
        <v>3726</v>
      </c>
      <c r="N82" s="105" t="s">
        <v>3622</v>
      </c>
      <c r="O82" s="95" t="s">
        <v>79</v>
      </c>
      <c r="P82" s="100">
        <v>0</v>
      </c>
      <c r="Q82" s="100">
        <v>12</v>
      </c>
      <c r="R82" s="100">
        <v>0</v>
      </c>
      <c r="S82" s="100">
        <v>12</v>
      </c>
      <c r="T82" s="100" t="s">
        <v>3770</v>
      </c>
      <c r="U82" s="100" t="s">
        <v>3736</v>
      </c>
      <c r="V82" s="100"/>
    </row>
    <row r="83" spans="1:23" ht="62.5" x14ac:dyDescent="0.25">
      <c r="A83" s="95" t="s">
        <v>91</v>
      </c>
      <c r="B83" s="95" t="s">
        <v>3633</v>
      </c>
      <c r="C83" s="96" t="s">
        <v>1182</v>
      </c>
      <c r="D83" s="97">
        <v>18902024</v>
      </c>
      <c r="E83" s="94" t="s">
        <v>3777</v>
      </c>
      <c r="F83" s="95" t="s">
        <v>120</v>
      </c>
      <c r="G83" s="95" t="s">
        <v>3709</v>
      </c>
      <c r="H83" s="94">
        <v>0</v>
      </c>
      <c r="I83" s="98" t="s">
        <v>3723</v>
      </c>
      <c r="J83" s="99">
        <v>0.31520104935095294</v>
      </c>
      <c r="K83" s="95" t="s">
        <v>3845</v>
      </c>
      <c r="L83" s="124" t="s">
        <v>3725</v>
      </c>
      <c r="M83" s="124" t="s">
        <v>3726</v>
      </c>
      <c r="N83" s="105" t="s">
        <v>3622</v>
      </c>
      <c r="O83" s="95" t="s">
        <v>79</v>
      </c>
      <c r="P83" s="100">
        <v>0</v>
      </c>
      <c r="Q83" s="100">
        <v>19</v>
      </c>
      <c r="R83" s="100">
        <v>0</v>
      </c>
      <c r="S83" s="100">
        <v>19</v>
      </c>
      <c r="T83" s="100" t="s">
        <v>3770</v>
      </c>
      <c r="U83" s="100" t="s">
        <v>3735</v>
      </c>
      <c r="V83" s="100"/>
    </row>
    <row r="84" spans="1:23" ht="50" x14ac:dyDescent="0.25">
      <c r="A84" s="95" t="s">
        <v>91</v>
      </c>
      <c r="B84" s="94" t="s">
        <v>3748</v>
      </c>
      <c r="C84" s="94" t="s">
        <v>3749</v>
      </c>
      <c r="D84" s="102">
        <v>18906096</v>
      </c>
      <c r="E84" s="94" t="s">
        <v>3777</v>
      </c>
      <c r="F84" s="94" t="s">
        <v>3750</v>
      </c>
      <c r="G84" s="94" t="s">
        <v>929</v>
      </c>
      <c r="H84" s="94">
        <v>0</v>
      </c>
      <c r="I84" s="102" t="s">
        <v>3761</v>
      </c>
      <c r="J84" s="103">
        <v>0.31513806850424181</v>
      </c>
      <c r="K84" s="108" t="s">
        <v>3764</v>
      </c>
      <c r="L84" s="105" t="s">
        <v>3725</v>
      </c>
      <c r="M84" s="105" t="s">
        <v>3726</v>
      </c>
      <c r="N84" s="105" t="s">
        <v>3622</v>
      </c>
      <c r="O84" s="95" t="s">
        <v>79</v>
      </c>
      <c r="P84" s="101">
        <v>0</v>
      </c>
      <c r="Q84" s="101">
        <v>6</v>
      </c>
      <c r="R84" s="101">
        <v>0</v>
      </c>
      <c r="S84" s="101">
        <v>6</v>
      </c>
      <c r="T84" s="101" t="s">
        <v>3771</v>
      </c>
      <c r="U84" s="109"/>
      <c r="V84" s="101" t="s">
        <v>3788</v>
      </c>
    </row>
    <row r="85" spans="1:23" ht="62.5" x14ac:dyDescent="0.25">
      <c r="A85" s="95" t="s">
        <v>91</v>
      </c>
      <c r="B85" s="95" t="s">
        <v>3638</v>
      </c>
      <c r="C85" s="96" t="s">
        <v>1163</v>
      </c>
      <c r="D85" s="97">
        <v>19303044</v>
      </c>
      <c r="E85" s="94" t="s">
        <v>3777</v>
      </c>
      <c r="F85" s="95" t="s">
        <v>120</v>
      </c>
      <c r="G85" s="95" t="s">
        <v>3709</v>
      </c>
      <c r="H85" s="94">
        <v>0</v>
      </c>
      <c r="I85" s="98" t="s">
        <v>3722</v>
      </c>
      <c r="J85" s="99">
        <v>0.39808421090080465</v>
      </c>
      <c r="K85" s="95" t="s">
        <v>3846</v>
      </c>
      <c r="L85" s="124" t="s">
        <v>3725</v>
      </c>
      <c r="M85" s="124" t="s">
        <v>3726</v>
      </c>
      <c r="N85" s="105" t="s">
        <v>3622</v>
      </c>
      <c r="O85" s="95" t="s">
        <v>79</v>
      </c>
      <c r="P85" s="100">
        <v>0</v>
      </c>
      <c r="Q85" s="100">
        <v>15</v>
      </c>
      <c r="R85" s="100">
        <v>0</v>
      </c>
      <c r="S85" s="100">
        <v>15</v>
      </c>
      <c r="T85" s="100" t="s">
        <v>3770</v>
      </c>
      <c r="U85" s="100" t="s">
        <v>3736</v>
      </c>
      <c r="V85" s="100"/>
    </row>
    <row r="86" spans="1:23" ht="62.5" x14ac:dyDescent="0.25">
      <c r="A86" s="95" t="s">
        <v>91</v>
      </c>
      <c r="B86" s="94" t="s">
        <v>3636</v>
      </c>
      <c r="C86" s="105" t="s">
        <v>1144</v>
      </c>
      <c r="D86" s="106">
        <v>19304006</v>
      </c>
      <c r="E86" s="94" t="s">
        <v>3777</v>
      </c>
      <c r="F86" s="95" t="s">
        <v>120</v>
      </c>
      <c r="G86" s="95" t="s">
        <v>3709</v>
      </c>
      <c r="H86" s="94">
        <v>0</v>
      </c>
      <c r="I86" s="98" t="s">
        <v>3722</v>
      </c>
      <c r="J86" s="103">
        <v>0.38836999999999999</v>
      </c>
      <c r="K86" s="95" t="s">
        <v>3847</v>
      </c>
      <c r="L86" s="124" t="s">
        <v>3725</v>
      </c>
      <c r="M86" s="124" t="s">
        <v>3726</v>
      </c>
      <c r="N86" s="105" t="s">
        <v>3622</v>
      </c>
      <c r="O86" s="95" t="s">
        <v>79</v>
      </c>
      <c r="P86" s="100">
        <v>0</v>
      </c>
      <c r="Q86" s="100">
        <v>14</v>
      </c>
      <c r="R86" s="100">
        <v>0</v>
      </c>
      <c r="S86" s="100">
        <v>14</v>
      </c>
      <c r="T86" s="100" t="s">
        <v>3770</v>
      </c>
      <c r="U86" s="100" t="s">
        <v>3736</v>
      </c>
      <c r="V86" s="100"/>
    </row>
    <row r="87" spans="1:23" ht="62.5" x14ac:dyDescent="0.25">
      <c r="A87" s="95" t="s">
        <v>91</v>
      </c>
      <c r="B87" s="95" t="s">
        <v>3629</v>
      </c>
      <c r="C87" s="96" t="s">
        <v>1144</v>
      </c>
      <c r="D87" s="97">
        <v>19304018</v>
      </c>
      <c r="E87" s="94" t="s">
        <v>3777</v>
      </c>
      <c r="F87" s="95" t="s">
        <v>120</v>
      </c>
      <c r="G87" s="95" t="s">
        <v>3709</v>
      </c>
      <c r="H87" s="94">
        <v>0</v>
      </c>
      <c r="I87" s="98" t="s">
        <v>3722</v>
      </c>
      <c r="J87" s="99">
        <v>0.28016538181079309</v>
      </c>
      <c r="K87" s="95" t="s">
        <v>3848</v>
      </c>
      <c r="L87" s="124" t="s">
        <v>3725</v>
      </c>
      <c r="M87" s="124" t="s">
        <v>3726</v>
      </c>
      <c r="N87" s="105" t="s">
        <v>3622</v>
      </c>
      <c r="O87" s="95" t="s">
        <v>79</v>
      </c>
      <c r="P87" s="100">
        <v>0</v>
      </c>
      <c r="Q87" s="100">
        <v>10</v>
      </c>
      <c r="R87" s="100">
        <v>0</v>
      </c>
      <c r="S87" s="100">
        <v>10</v>
      </c>
      <c r="T87" s="100" t="s">
        <v>3770</v>
      </c>
      <c r="U87" s="100" t="s">
        <v>3736</v>
      </c>
      <c r="V87" s="100"/>
    </row>
    <row r="88" spans="1:23" s="107" customFormat="1" ht="62.5" x14ac:dyDescent="0.25">
      <c r="A88" s="95" t="s">
        <v>91</v>
      </c>
      <c r="B88" s="94" t="s">
        <v>3758</v>
      </c>
      <c r="C88" s="94" t="s">
        <v>3759</v>
      </c>
      <c r="D88" s="102">
        <v>19312001</v>
      </c>
      <c r="E88" s="94" t="s">
        <v>3777</v>
      </c>
      <c r="F88" s="94" t="s">
        <v>120</v>
      </c>
      <c r="G88" s="94" t="s">
        <v>3753</v>
      </c>
      <c r="H88" s="94">
        <v>0</v>
      </c>
      <c r="I88" s="102" t="s">
        <v>3765</v>
      </c>
      <c r="J88" s="103">
        <v>5.0759332855369426</v>
      </c>
      <c r="K88" s="108" t="s">
        <v>3849</v>
      </c>
      <c r="L88" s="105" t="s">
        <v>3725</v>
      </c>
      <c r="M88" s="105" t="s">
        <v>3726</v>
      </c>
      <c r="N88" s="105" t="s">
        <v>3622</v>
      </c>
      <c r="O88" s="95" t="s">
        <v>79</v>
      </c>
      <c r="P88" s="101">
        <v>51</v>
      </c>
      <c r="Q88" s="101">
        <v>0</v>
      </c>
      <c r="R88" s="101">
        <v>0</v>
      </c>
      <c r="S88" s="100">
        <v>51</v>
      </c>
      <c r="T88" s="101" t="s">
        <v>3771</v>
      </c>
      <c r="U88" s="109"/>
      <c r="V88" s="101" t="s">
        <v>3811</v>
      </c>
    </row>
    <row r="89" spans="1:23" ht="62.5" x14ac:dyDescent="0.25">
      <c r="A89" s="95" t="s">
        <v>91</v>
      </c>
      <c r="B89" s="95" t="s">
        <v>3637</v>
      </c>
      <c r="C89" s="96" t="s">
        <v>1178</v>
      </c>
      <c r="D89" s="97">
        <v>19314001</v>
      </c>
      <c r="E89" s="94" t="s">
        <v>3777</v>
      </c>
      <c r="F89" s="94" t="s">
        <v>3609</v>
      </c>
      <c r="G89" s="95" t="s">
        <v>3709</v>
      </c>
      <c r="H89" s="94">
        <v>0</v>
      </c>
      <c r="I89" s="98" t="s">
        <v>3728</v>
      </c>
      <c r="J89" s="99">
        <v>0.39000081450673707</v>
      </c>
      <c r="K89" s="95" t="s">
        <v>3850</v>
      </c>
      <c r="L89" s="124" t="s">
        <v>3725</v>
      </c>
      <c r="M89" s="124" t="s">
        <v>3726</v>
      </c>
      <c r="N89" s="105" t="s">
        <v>3622</v>
      </c>
      <c r="O89" s="95" t="s">
        <v>79</v>
      </c>
      <c r="P89" s="100">
        <v>0</v>
      </c>
      <c r="Q89" s="100">
        <v>23</v>
      </c>
      <c r="R89" s="100">
        <v>0</v>
      </c>
      <c r="S89" s="100">
        <v>23</v>
      </c>
      <c r="T89" s="100" t="s">
        <v>3797</v>
      </c>
      <c r="U89" s="100" t="s">
        <v>3735</v>
      </c>
      <c r="V89" s="100" t="s">
        <v>3798</v>
      </c>
    </row>
    <row r="90" spans="1:23" ht="50" x14ac:dyDescent="0.25">
      <c r="A90" s="95" t="s">
        <v>91</v>
      </c>
      <c r="B90" s="94" t="s">
        <v>3751</v>
      </c>
      <c r="C90" s="94" t="s">
        <v>3752</v>
      </c>
      <c r="D90" s="102">
        <v>19314011</v>
      </c>
      <c r="E90" s="94" t="s">
        <v>3777</v>
      </c>
      <c r="F90" s="94" t="s">
        <v>120</v>
      </c>
      <c r="G90" s="94" t="s">
        <v>3753</v>
      </c>
      <c r="H90" s="94">
        <v>0</v>
      </c>
      <c r="I90" s="102" t="s">
        <v>3765</v>
      </c>
      <c r="J90" s="103">
        <v>0.36079377963957415</v>
      </c>
      <c r="K90" s="108" t="s">
        <v>3766</v>
      </c>
      <c r="L90" s="105" t="s">
        <v>3725</v>
      </c>
      <c r="M90" s="105" t="s">
        <v>3726</v>
      </c>
      <c r="N90" s="105" t="s">
        <v>3622</v>
      </c>
      <c r="O90" s="95" t="s">
        <v>79</v>
      </c>
      <c r="P90" s="101">
        <v>0</v>
      </c>
      <c r="Q90" s="101">
        <v>18</v>
      </c>
      <c r="R90" s="101">
        <v>0</v>
      </c>
      <c r="S90" s="101">
        <v>18</v>
      </c>
      <c r="T90" s="101" t="s">
        <v>3771</v>
      </c>
      <c r="U90" s="109"/>
      <c r="V90" s="101" t="s">
        <v>3811</v>
      </c>
    </row>
    <row r="91" spans="1:23" ht="50" x14ac:dyDescent="0.25">
      <c r="A91" s="95" t="s">
        <v>91</v>
      </c>
      <c r="B91" s="95" t="s">
        <v>3851</v>
      </c>
      <c r="C91" s="112" t="s">
        <v>3752</v>
      </c>
      <c r="D91" s="112">
        <v>19314012</v>
      </c>
      <c r="E91" s="113" t="s">
        <v>3777</v>
      </c>
      <c r="F91" s="94" t="s">
        <v>120</v>
      </c>
      <c r="G91" s="94" t="s">
        <v>3753</v>
      </c>
      <c r="H91" s="94">
        <v>0</v>
      </c>
      <c r="I91" s="102" t="s">
        <v>3765</v>
      </c>
      <c r="J91" s="119">
        <v>5.622636</v>
      </c>
      <c r="K91" s="113" t="s">
        <v>3852</v>
      </c>
      <c r="L91" s="124" t="s">
        <v>3725</v>
      </c>
      <c r="M91" s="124" t="s">
        <v>3726</v>
      </c>
      <c r="N91" s="105" t="s">
        <v>3622</v>
      </c>
      <c r="O91" s="95" t="s">
        <v>79</v>
      </c>
      <c r="P91" s="101">
        <v>150</v>
      </c>
      <c r="Q91" s="101">
        <v>103</v>
      </c>
      <c r="R91" s="101">
        <v>0</v>
      </c>
      <c r="S91" s="101">
        <v>253</v>
      </c>
      <c r="T91" s="101" t="s">
        <v>3771</v>
      </c>
      <c r="U91" s="112"/>
      <c r="V91" s="101" t="s">
        <v>3811</v>
      </c>
    </row>
    <row r="92" spans="1:23" s="110" customFormat="1" ht="50" x14ac:dyDescent="0.25">
      <c r="A92" s="94" t="s">
        <v>91</v>
      </c>
      <c r="B92" s="95" t="s">
        <v>3658</v>
      </c>
      <c r="C92" s="96" t="s">
        <v>118</v>
      </c>
      <c r="D92" s="97">
        <v>19742003</v>
      </c>
      <c r="E92" s="113" t="s">
        <v>3777</v>
      </c>
      <c r="F92" s="94" t="s">
        <v>3609</v>
      </c>
      <c r="G92" s="95" t="s">
        <v>3709</v>
      </c>
      <c r="H92" s="94">
        <v>0</v>
      </c>
      <c r="I92" s="98" t="s">
        <v>3728</v>
      </c>
      <c r="J92" s="99">
        <v>0.58440568176827612</v>
      </c>
      <c r="K92" s="95" t="s">
        <v>3853</v>
      </c>
      <c r="L92" s="124" t="s">
        <v>3725</v>
      </c>
      <c r="M92" s="124" t="s">
        <v>3726</v>
      </c>
      <c r="N92" s="105" t="s">
        <v>3622</v>
      </c>
      <c r="O92" s="95" t="s">
        <v>79</v>
      </c>
      <c r="P92" s="100">
        <v>0</v>
      </c>
      <c r="Q92" s="100">
        <v>35</v>
      </c>
      <c r="R92" s="100">
        <v>0</v>
      </c>
      <c r="S92" s="100">
        <v>35</v>
      </c>
      <c r="T92" s="100" t="s">
        <v>3797</v>
      </c>
      <c r="U92" s="100" t="s">
        <v>3735</v>
      </c>
      <c r="V92" s="100" t="s">
        <v>3798</v>
      </c>
      <c r="W92" s="100"/>
    </row>
    <row r="93" spans="1:23" s="107" customFormat="1" ht="62.5" x14ac:dyDescent="0.25">
      <c r="A93" s="94" t="s">
        <v>91</v>
      </c>
      <c r="B93" s="95" t="s">
        <v>3701</v>
      </c>
      <c r="C93" s="96" t="s">
        <v>118</v>
      </c>
      <c r="D93" s="97">
        <v>19742004</v>
      </c>
      <c r="E93" s="113" t="s">
        <v>3777</v>
      </c>
      <c r="F93" s="94" t="s">
        <v>3609</v>
      </c>
      <c r="G93" s="95" t="s">
        <v>3709</v>
      </c>
      <c r="H93" s="94">
        <v>0</v>
      </c>
      <c r="I93" s="98" t="s">
        <v>3728</v>
      </c>
      <c r="J93" s="99">
        <v>7.9611836718812512</v>
      </c>
      <c r="K93" s="95" t="s">
        <v>3854</v>
      </c>
      <c r="L93" s="124" t="s">
        <v>3725</v>
      </c>
      <c r="M93" s="124" t="s">
        <v>3726</v>
      </c>
      <c r="N93" s="105" t="s">
        <v>3622</v>
      </c>
      <c r="O93" s="95" t="s">
        <v>79</v>
      </c>
      <c r="P93" s="100">
        <v>96</v>
      </c>
      <c r="Q93" s="100">
        <v>0</v>
      </c>
      <c r="R93" s="100">
        <v>0</v>
      </c>
      <c r="S93" s="100">
        <v>96</v>
      </c>
      <c r="T93" s="100" t="s">
        <v>3797</v>
      </c>
      <c r="U93" s="100" t="s">
        <v>3735</v>
      </c>
      <c r="V93" s="100" t="s">
        <v>3798</v>
      </c>
      <c r="W93" s="101"/>
    </row>
    <row r="94" spans="1:23" ht="50" x14ac:dyDescent="0.25">
      <c r="A94" s="94" t="s">
        <v>91</v>
      </c>
      <c r="B94" s="95" t="s">
        <v>3699</v>
      </c>
      <c r="C94" s="96" t="s">
        <v>3515</v>
      </c>
      <c r="D94" s="97">
        <v>19801003</v>
      </c>
      <c r="E94" s="94" t="s">
        <v>3777</v>
      </c>
      <c r="F94" s="95" t="s">
        <v>120</v>
      </c>
      <c r="G94" s="95" t="s">
        <v>3709</v>
      </c>
      <c r="H94" s="94">
        <v>0</v>
      </c>
      <c r="I94" s="98" t="s">
        <v>3723</v>
      </c>
      <c r="J94" s="99">
        <v>4.5948856607289628</v>
      </c>
      <c r="K94" s="95" t="s">
        <v>3855</v>
      </c>
      <c r="L94" s="124" t="s">
        <v>3725</v>
      </c>
      <c r="M94" s="124" t="s">
        <v>3726</v>
      </c>
      <c r="N94" s="105" t="s">
        <v>3622</v>
      </c>
      <c r="O94" s="95" t="s">
        <v>79</v>
      </c>
      <c r="P94" s="100">
        <v>55</v>
      </c>
      <c r="Q94" s="100">
        <v>0</v>
      </c>
      <c r="R94" s="100">
        <v>0</v>
      </c>
      <c r="S94" s="100">
        <v>55</v>
      </c>
      <c r="T94" s="100" t="s">
        <v>3770</v>
      </c>
      <c r="U94" s="100" t="s">
        <v>3735</v>
      </c>
      <c r="V94" s="100"/>
    </row>
    <row r="95" spans="1:23" ht="50" x14ac:dyDescent="0.25">
      <c r="A95" s="94" t="s">
        <v>91</v>
      </c>
      <c r="B95" s="95" t="s">
        <v>3631</v>
      </c>
      <c r="C95" s="96" t="s">
        <v>999</v>
      </c>
      <c r="D95" s="97">
        <v>19807003</v>
      </c>
      <c r="E95" s="94" t="s">
        <v>3777</v>
      </c>
      <c r="F95" s="95" t="s">
        <v>120</v>
      </c>
      <c r="G95" s="95" t="s">
        <v>3709</v>
      </c>
      <c r="H95" s="94">
        <v>0</v>
      </c>
      <c r="I95" s="98" t="s">
        <v>3723</v>
      </c>
      <c r="J95" s="99">
        <v>0.28884392620859078</v>
      </c>
      <c r="K95" s="95" t="s">
        <v>3856</v>
      </c>
      <c r="L95" s="124" t="s">
        <v>3725</v>
      </c>
      <c r="M95" s="124" t="s">
        <v>3726</v>
      </c>
      <c r="N95" s="105" t="s">
        <v>3622</v>
      </c>
      <c r="O95" s="95" t="s">
        <v>79</v>
      </c>
      <c r="P95" s="100">
        <v>0</v>
      </c>
      <c r="Q95" s="100">
        <v>17</v>
      </c>
      <c r="R95" s="100">
        <v>0</v>
      </c>
      <c r="S95" s="100">
        <v>17</v>
      </c>
      <c r="T95" s="100" t="s">
        <v>3770</v>
      </c>
      <c r="U95" s="100" t="s">
        <v>3735</v>
      </c>
      <c r="V95" s="100"/>
      <c r="W95" s="100"/>
    </row>
    <row r="96" spans="1:23" ht="50" x14ac:dyDescent="0.25">
      <c r="A96" s="94" t="s">
        <v>91</v>
      </c>
      <c r="B96" s="95" t="s">
        <v>3681</v>
      </c>
      <c r="C96" s="96" t="s">
        <v>999</v>
      </c>
      <c r="D96" s="97">
        <v>19807004</v>
      </c>
      <c r="E96" s="94" t="s">
        <v>3777</v>
      </c>
      <c r="F96" s="95" t="s">
        <v>120</v>
      </c>
      <c r="G96" s="95" t="s">
        <v>3709</v>
      </c>
      <c r="H96" s="94">
        <v>0</v>
      </c>
      <c r="I96" s="98" t="s">
        <v>3723</v>
      </c>
      <c r="J96" s="99">
        <v>1.1581488460137037</v>
      </c>
      <c r="K96" s="95" t="s">
        <v>3857</v>
      </c>
      <c r="L96" s="124" t="s">
        <v>3725</v>
      </c>
      <c r="M96" s="124" t="s">
        <v>3726</v>
      </c>
      <c r="N96" s="105" t="s">
        <v>3622</v>
      </c>
      <c r="O96" s="95" t="s">
        <v>79</v>
      </c>
      <c r="P96" s="100">
        <v>70</v>
      </c>
      <c r="Q96" s="100">
        <v>0</v>
      </c>
      <c r="R96" s="100">
        <v>0</v>
      </c>
      <c r="S96" s="100">
        <v>70</v>
      </c>
      <c r="T96" s="100" t="s">
        <v>3770</v>
      </c>
      <c r="U96" s="100" t="s">
        <v>3735</v>
      </c>
      <c r="V96" s="100"/>
    </row>
    <row r="97" spans="1:22" ht="50" x14ac:dyDescent="0.25">
      <c r="A97" s="94" t="s">
        <v>91</v>
      </c>
      <c r="B97" s="95" t="s">
        <v>996</v>
      </c>
      <c r="C97" s="96" t="s">
        <v>999</v>
      </c>
      <c r="D97" s="97">
        <v>19807008</v>
      </c>
      <c r="E97" s="94" t="s">
        <v>3777</v>
      </c>
      <c r="F97" s="95" t="s">
        <v>120</v>
      </c>
      <c r="G97" s="95" t="s">
        <v>3709</v>
      </c>
      <c r="H97" s="94">
        <v>0</v>
      </c>
      <c r="I97" s="98" t="s">
        <v>3723</v>
      </c>
      <c r="J97" s="99">
        <v>0.3975643219261934</v>
      </c>
      <c r="K97" s="95" t="s">
        <v>3858</v>
      </c>
      <c r="L97" s="124" t="s">
        <v>3725</v>
      </c>
      <c r="M97" s="124" t="s">
        <v>3726</v>
      </c>
      <c r="N97" s="105" t="s">
        <v>3622</v>
      </c>
      <c r="O97" s="95" t="s">
        <v>79</v>
      </c>
      <c r="P97" s="100">
        <v>0</v>
      </c>
      <c r="Q97" s="100">
        <v>24</v>
      </c>
      <c r="R97" s="100">
        <v>0</v>
      </c>
      <c r="S97" s="100">
        <v>24</v>
      </c>
      <c r="T97" s="100" t="s">
        <v>3770</v>
      </c>
      <c r="U97" s="100" t="s">
        <v>3735</v>
      </c>
      <c r="V97" s="100"/>
    </row>
    <row r="98" spans="1:22" x14ac:dyDescent="0.25">
      <c r="A98" s="114"/>
      <c r="B98" s="115"/>
      <c r="C98" s="115"/>
      <c r="D98" s="125"/>
      <c r="E98" s="114"/>
      <c r="F98" s="114"/>
      <c r="G98" s="114"/>
      <c r="H98" s="114"/>
      <c r="I98" s="116"/>
      <c r="J98" s="117"/>
      <c r="K98" s="114"/>
      <c r="L98" s="115"/>
      <c r="M98" s="115"/>
      <c r="N98" s="115"/>
      <c r="O98" s="114"/>
      <c r="P98" s="118"/>
      <c r="Q98" s="118"/>
      <c r="R98" s="118"/>
      <c r="S98" s="118"/>
      <c r="T98" s="118"/>
      <c r="U98" s="118"/>
      <c r="V98" s="118"/>
    </row>
    <row r="99" spans="1:22" x14ac:dyDescent="0.25">
      <c r="B99" s="105"/>
      <c r="D99" s="125"/>
    </row>
    <row r="100" spans="1:22" x14ac:dyDescent="0.25">
      <c r="B100" s="105"/>
      <c r="D100" s="125"/>
    </row>
    <row r="101" spans="1:22" x14ac:dyDescent="0.25">
      <c r="B101" s="105"/>
      <c r="D101" s="125"/>
    </row>
    <row r="102" spans="1:22" x14ac:dyDescent="0.25">
      <c r="B102" s="105"/>
      <c r="D102" s="125"/>
    </row>
    <row r="103" spans="1:22" x14ac:dyDescent="0.25">
      <c r="B103" s="105"/>
      <c r="D103" s="120"/>
    </row>
    <row r="104" spans="1:22" x14ac:dyDescent="0.25">
      <c r="B104" s="105"/>
      <c r="D104" s="120"/>
    </row>
    <row r="105" spans="1:22" x14ac:dyDescent="0.25">
      <c r="B105" s="105"/>
      <c r="D105" s="120"/>
    </row>
    <row r="106" spans="1:22" x14ac:dyDescent="0.25">
      <c r="B106" s="105"/>
      <c r="D106" s="120"/>
    </row>
    <row r="107" spans="1:22" x14ac:dyDescent="0.25">
      <c r="B107" s="105"/>
      <c r="D107" s="120"/>
    </row>
    <row r="108" spans="1:22" x14ac:dyDescent="0.25">
      <c r="B108" s="105"/>
      <c r="D108" s="120"/>
    </row>
    <row r="109" spans="1:22" x14ac:dyDescent="0.25">
      <c r="B109" s="105"/>
      <c r="D109" s="120"/>
    </row>
    <row r="110" spans="1:22" x14ac:dyDescent="0.25">
      <c r="B110" s="105"/>
      <c r="D110" s="120"/>
    </row>
    <row r="111" spans="1:22" x14ac:dyDescent="0.25">
      <c r="B111" s="105"/>
      <c r="D111" s="120"/>
    </row>
    <row r="112" spans="1:22" x14ac:dyDescent="0.25">
      <c r="B112" s="105"/>
      <c r="D112" s="120"/>
    </row>
    <row r="113" spans="2:4" x14ac:dyDescent="0.25">
      <c r="B113" s="105"/>
      <c r="D113" s="120"/>
    </row>
    <row r="114" spans="2:4" x14ac:dyDescent="0.25">
      <c r="B114" s="105"/>
      <c r="D114" s="120"/>
    </row>
    <row r="115" spans="2:4" x14ac:dyDescent="0.25">
      <c r="B115" s="105"/>
      <c r="D115" s="120"/>
    </row>
    <row r="116" spans="2:4" x14ac:dyDescent="0.25">
      <c r="B116" s="105"/>
      <c r="D116" s="120"/>
    </row>
    <row r="117" spans="2:4" x14ac:dyDescent="0.25">
      <c r="B117" s="105"/>
      <c r="D117" s="120"/>
    </row>
    <row r="118" spans="2:4" x14ac:dyDescent="0.25">
      <c r="B118" s="105"/>
      <c r="D118" s="120"/>
    </row>
    <row r="119" spans="2:4" x14ac:dyDescent="0.25">
      <c r="B119" s="105"/>
      <c r="D119" s="120"/>
    </row>
    <row r="120" spans="2:4" x14ac:dyDescent="0.25">
      <c r="B120" s="105"/>
      <c r="D120" s="120"/>
    </row>
    <row r="121" spans="2:4" x14ac:dyDescent="0.25">
      <c r="B121" s="105"/>
      <c r="D121" s="120"/>
    </row>
    <row r="122" spans="2:4" x14ac:dyDescent="0.25">
      <c r="B122" s="105"/>
      <c r="D122" s="120"/>
    </row>
    <row r="123" spans="2:4" x14ac:dyDescent="0.25">
      <c r="B123" s="105"/>
      <c r="D123" s="120"/>
    </row>
    <row r="124" spans="2:4" x14ac:dyDescent="0.25">
      <c r="D124" s="120"/>
    </row>
    <row r="125" spans="2:4" x14ac:dyDescent="0.25">
      <c r="D125" s="120"/>
    </row>
    <row r="126" spans="2:4" x14ac:dyDescent="0.25">
      <c r="D126" s="120"/>
    </row>
    <row r="127" spans="2:4" x14ac:dyDescent="0.25">
      <c r="D127" s="120"/>
    </row>
    <row r="128" spans="2:4" x14ac:dyDescent="0.25">
      <c r="D128" s="120"/>
    </row>
    <row r="129" spans="4:4" x14ac:dyDescent="0.25">
      <c r="D129" s="120"/>
    </row>
    <row r="130" spans="4:4" x14ac:dyDescent="0.25">
      <c r="D130" s="120"/>
    </row>
    <row r="131" spans="4:4" x14ac:dyDescent="0.25">
      <c r="D131" s="120"/>
    </row>
    <row r="132" spans="4:4" x14ac:dyDescent="0.25">
      <c r="D132" s="120"/>
    </row>
    <row r="133" spans="4:4" x14ac:dyDescent="0.25">
      <c r="D133" s="120"/>
    </row>
    <row r="134" spans="4:4" x14ac:dyDescent="0.25">
      <c r="D134" s="120"/>
    </row>
    <row r="135" spans="4:4" x14ac:dyDescent="0.25">
      <c r="D135" s="120"/>
    </row>
    <row r="136" spans="4:4" x14ac:dyDescent="0.25">
      <c r="D136" s="120"/>
    </row>
    <row r="137" spans="4:4" x14ac:dyDescent="0.25">
      <c r="D137" s="120"/>
    </row>
    <row r="138" spans="4:4" x14ac:dyDescent="0.25">
      <c r="D138" s="120"/>
    </row>
    <row r="139" spans="4:4" x14ac:dyDescent="0.25">
      <c r="D139" s="120"/>
    </row>
    <row r="140" spans="4:4" x14ac:dyDescent="0.25">
      <c r="D140" s="120"/>
    </row>
    <row r="141" spans="4:4" x14ac:dyDescent="0.25">
      <c r="D141" s="120"/>
    </row>
    <row r="142" spans="4:4" x14ac:dyDescent="0.25">
      <c r="D142" s="120"/>
    </row>
    <row r="143" spans="4:4" x14ac:dyDescent="0.25">
      <c r="D143" s="120"/>
    </row>
    <row r="144" spans="4:4" x14ac:dyDescent="0.25">
      <c r="D144" s="120"/>
    </row>
    <row r="145" spans="4:4" x14ac:dyDescent="0.25">
      <c r="D145" s="120"/>
    </row>
    <row r="146" spans="4:4" x14ac:dyDescent="0.25">
      <c r="D146" s="121"/>
    </row>
    <row r="147" spans="4:4" x14ac:dyDescent="0.25">
      <c r="D147" s="121"/>
    </row>
    <row r="148" spans="4:4" x14ac:dyDescent="0.25">
      <c r="D148" s="120"/>
    </row>
    <row r="149" spans="4:4" x14ac:dyDescent="0.25">
      <c r="D149" s="120"/>
    </row>
    <row r="150" spans="4:4" x14ac:dyDescent="0.25">
      <c r="D150" s="120"/>
    </row>
    <row r="151" spans="4:4" x14ac:dyDescent="0.25">
      <c r="D151" s="120"/>
    </row>
    <row r="152" spans="4:4" x14ac:dyDescent="0.25">
      <c r="D152" s="120"/>
    </row>
    <row r="153" spans="4:4" x14ac:dyDescent="0.25">
      <c r="D153" s="120"/>
    </row>
    <row r="154" spans="4:4" x14ac:dyDescent="0.25">
      <c r="D154" s="120"/>
    </row>
    <row r="155" spans="4:4" x14ac:dyDescent="0.25">
      <c r="D155" s="120"/>
    </row>
    <row r="156" spans="4:4" x14ac:dyDescent="0.25">
      <c r="D156" s="120"/>
    </row>
    <row r="157" spans="4:4" x14ac:dyDescent="0.25">
      <c r="D157" s="120"/>
    </row>
    <row r="158" spans="4:4" x14ac:dyDescent="0.25">
      <c r="D158" s="120"/>
    </row>
    <row r="159" spans="4:4" x14ac:dyDescent="0.25">
      <c r="D159" s="121"/>
    </row>
    <row r="160" spans="4:4" x14ac:dyDescent="0.25">
      <c r="D160" s="120"/>
    </row>
    <row r="161" spans="4:4" x14ac:dyDescent="0.25">
      <c r="D161" s="120"/>
    </row>
    <row r="162" spans="4:4" x14ac:dyDescent="0.25">
      <c r="D162" s="120"/>
    </row>
    <row r="163" spans="4:4" x14ac:dyDescent="0.25">
      <c r="D163" s="120"/>
    </row>
    <row r="164" spans="4:4" x14ac:dyDescent="0.25">
      <c r="D164" s="120"/>
    </row>
    <row r="165" spans="4:4" x14ac:dyDescent="0.25">
      <c r="D165" s="120"/>
    </row>
    <row r="166" spans="4:4" x14ac:dyDescent="0.25">
      <c r="D166" s="120"/>
    </row>
    <row r="167" spans="4:4" x14ac:dyDescent="0.25">
      <c r="D167" s="120"/>
    </row>
    <row r="168" spans="4:4" x14ac:dyDescent="0.25">
      <c r="D168" s="120"/>
    </row>
    <row r="169" spans="4:4" x14ac:dyDescent="0.25">
      <c r="D169" s="120"/>
    </row>
    <row r="170" spans="4:4" x14ac:dyDescent="0.25">
      <c r="D170" s="120"/>
    </row>
    <row r="171" spans="4:4" x14ac:dyDescent="0.25">
      <c r="D171" s="120"/>
    </row>
    <row r="172" spans="4:4" x14ac:dyDescent="0.25">
      <c r="D172" s="120"/>
    </row>
    <row r="173" spans="4:4" x14ac:dyDescent="0.25">
      <c r="D173" s="120"/>
    </row>
    <row r="174" spans="4:4" x14ac:dyDescent="0.25">
      <c r="D174" s="120"/>
    </row>
    <row r="175" spans="4:4" x14ac:dyDescent="0.25">
      <c r="D175" s="120"/>
    </row>
    <row r="176" spans="4:4" x14ac:dyDescent="0.25">
      <c r="D176" s="120"/>
    </row>
    <row r="177" spans="4:4" x14ac:dyDescent="0.25">
      <c r="D177" s="120"/>
    </row>
    <row r="178" spans="4:4" x14ac:dyDescent="0.25">
      <c r="D178" s="120"/>
    </row>
    <row r="179" spans="4:4" x14ac:dyDescent="0.25">
      <c r="D179" s="120"/>
    </row>
    <row r="180" spans="4:4" x14ac:dyDescent="0.25">
      <c r="D180" s="120"/>
    </row>
    <row r="181" spans="4:4" x14ac:dyDescent="0.25">
      <c r="D181" s="122"/>
    </row>
    <row r="182" spans="4:4" x14ac:dyDescent="0.25">
      <c r="D182" s="120"/>
    </row>
    <row r="183" spans="4:4" x14ac:dyDescent="0.25">
      <c r="D183" s="120"/>
    </row>
    <row r="184" spans="4:4" x14ac:dyDescent="0.25">
      <c r="D184" s="120"/>
    </row>
    <row r="185" spans="4:4" x14ac:dyDescent="0.25">
      <c r="D185" s="120"/>
    </row>
    <row r="186" spans="4:4" x14ac:dyDescent="0.25">
      <c r="D186" s="120"/>
    </row>
    <row r="187" spans="4:4" x14ac:dyDescent="0.25">
      <c r="D187" s="120"/>
    </row>
    <row r="57445" spans="10:10" x14ac:dyDescent="0.25">
      <c r="J57445" s="103">
        <f>SUBTOTAL(9,J8:J57444)</f>
        <v>93.189856615610708</v>
      </c>
    </row>
  </sheetData>
  <autoFilter ref="A1:V97" xr:uid="{BF0DB5F3-8136-4FFC-8734-32856B1F658E}"/>
  <conditionalFormatting sqref="D188:D1048576">
    <cfRule type="duplicateValues" dxfId="338" priority="249"/>
  </conditionalFormatting>
  <conditionalFormatting sqref="D188:D1048576">
    <cfRule type="duplicateValues" dxfId="337" priority="276"/>
    <cfRule type="duplicateValues" dxfId="336" priority="277"/>
  </conditionalFormatting>
  <conditionalFormatting sqref="D188:D1048576">
    <cfRule type="duplicateValues" dxfId="335" priority="278"/>
  </conditionalFormatting>
  <conditionalFormatting sqref="D188:D1048576">
    <cfRule type="duplicateValues" dxfId="334" priority="229"/>
  </conditionalFormatting>
  <conditionalFormatting sqref="D188:D1048576">
    <cfRule type="duplicateValues" dxfId="333" priority="228"/>
  </conditionalFormatting>
  <conditionalFormatting sqref="D188:D1048576 D1">
    <cfRule type="duplicateValues" dxfId="332" priority="227"/>
  </conditionalFormatting>
  <conditionalFormatting sqref="D188:D1048576">
    <cfRule type="duplicateValues" dxfId="331" priority="226"/>
  </conditionalFormatting>
  <conditionalFormatting sqref="D184:D187 D115:D182">
    <cfRule type="duplicateValues" dxfId="330" priority="220"/>
    <cfRule type="duplicateValues" dxfId="329" priority="221"/>
  </conditionalFormatting>
  <conditionalFormatting sqref="D184:D187 D115:D182">
    <cfRule type="duplicateValues" dxfId="328" priority="219"/>
  </conditionalFormatting>
  <conditionalFormatting sqref="D151:D160">
    <cfRule type="duplicateValues" dxfId="327" priority="222" stopIfTrue="1"/>
  </conditionalFormatting>
  <conditionalFormatting sqref="D115:D150">
    <cfRule type="duplicateValues" dxfId="326" priority="223"/>
  </conditionalFormatting>
  <conditionalFormatting sqref="D115:D187">
    <cfRule type="duplicateValues" dxfId="325" priority="224"/>
  </conditionalFormatting>
  <conditionalFormatting sqref="D115:D187">
    <cfRule type="duplicateValues" dxfId="324" priority="216"/>
    <cfRule type="duplicateValues" dxfId="323" priority="217"/>
    <cfRule type="duplicateValues" dxfId="322" priority="218"/>
  </conditionalFormatting>
  <conditionalFormatting sqref="D115:D187">
    <cfRule type="duplicateValues" dxfId="321" priority="225"/>
  </conditionalFormatting>
  <conditionalFormatting sqref="D115:D187">
    <cfRule type="duplicateValues" dxfId="320" priority="215"/>
  </conditionalFormatting>
  <conditionalFormatting sqref="D115:D187">
    <cfRule type="duplicateValues" dxfId="319" priority="214"/>
  </conditionalFormatting>
  <conditionalFormatting sqref="D115:D1048576 D1">
    <cfRule type="duplicateValues" dxfId="318" priority="213"/>
  </conditionalFormatting>
  <conditionalFormatting sqref="D115:D1048576">
    <cfRule type="duplicateValues" dxfId="317" priority="212"/>
  </conditionalFormatting>
  <conditionalFormatting sqref="D103:D114">
    <cfRule type="duplicateValues" dxfId="316" priority="208"/>
    <cfRule type="duplicateValues" dxfId="315" priority="209"/>
  </conditionalFormatting>
  <conditionalFormatting sqref="D103:D114">
    <cfRule type="duplicateValues" dxfId="314" priority="207"/>
  </conditionalFormatting>
  <conditionalFormatting sqref="D103:D114">
    <cfRule type="duplicateValues" dxfId="313" priority="210"/>
  </conditionalFormatting>
  <conditionalFormatting sqref="D103:D110">
    <cfRule type="duplicateValues" dxfId="312" priority="197"/>
  </conditionalFormatting>
  <conditionalFormatting sqref="D103:D114">
    <cfRule type="duplicateValues" dxfId="311" priority="211"/>
  </conditionalFormatting>
  <conditionalFormatting sqref="D103:D114">
    <cfRule type="duplicateValues" dxfId="310" priority="196"/>
  </conditionalFormatting>
  <conditionalFormatting sqref="D1 D103:D1048576">
    <cfRule type="duplicateValues" dxfId="309" priority="194"/>
    <cfRule type="duplicateValues" dxfId="308" priority="195"/>
  </conditionalFormatting>
  <conditionalFormatting sqref="D10:D74 D2:D3">
    <cfRule type="duplicateValues" dxfId="307" priority="182"/>
    <cfRule type="duplicateValues" dxfId="306" priority="183"/>
  </conditionalFormatting>
  <conditionalFormatting sqref="D10:D74 D2:D3">
    <cfRule type="duplicateValues" dxfId="305" priority="181"/>
  </conditionalFormatting>
  <conditionalFormatting sqref="D53:D62">
    <cfRule type="duplicateValues" dxfId="304" priority="184" stopIfTrue="1"/>
  </conditionalFormatting>
  <conditionalFormatting sqref="D16:D52 D2:D3 D11">
    <cfRule type="duplicateValues" dxfId="303" priority="185"/>
  </conditionalFormatting>
  <conditionalFormatting sqref="D75">
    <cfRule type="duplicateValues" dxfId="302" priority="177"/>
    <cfRule type="duplicateValues" dxfId="301" priority="178"/>
  </conditionalFormatting>
  <conditionalFormatting sqref="D75">
    <cfRule type="duplicateValues" dxfId="300" priority="176"/>
  </conditionalFormatting>
  <conditionalFormatting sqref="D75">
    <cfRule type="duplicateValues" dxfId="299" priority="179"/>
  </conditionalFormatting>
  <conditionalFormatting sqref="D75">
    <cfRule type="duplicateValues" dxfId="298" priority="175"/>
  </conditionalFormatting>
  <conditionalFormatting sqref="D76">
    <cfRule type="duplicateValues" dxfId="297" priority="173"/>
    <cfRule type="duplicateValues" dxfId="296" priority="174"/>
  </conditionalFormatting>
  <conditionalFormatting sqref="D76">
    <cfRule type="duplicateValues" dxfId="295" priority="172"/>
  </conditionalFormatting>
  <conditionalFormatting sqref="D76">
    <cfRule type="duplicateValues" dxfId="294" priority="171"/>
  </conditionalFormatting>
  <conditionalFormatting sqref="D75:D76">
    <cfRule type="duplicateValues" dxfId="293" priority="168"/>
    <cfRule type="duplicateValues" dxfId="292" priority="169"/>
    <cfRule type="duplicateValues" dxfId="291" priority="170"/>
  </conditionalFormatting>
  <conditionalFormatting sqref="D75:D76">
    <cfRule type="duplicateValues" dxfId="290" priority="180"/>
  </conditionalFormatting>
  <conditionalFormatting sqref="D75:D76">
    <cfRule type="duplicateValues" dxfId="289" priority="167"/>
  </conditionalFormatting>
  <conditionalFormatting sqref="D75:D76">
    <cfRule type="duplicateValues" dxfId="288" priority="166"/>
  </conditionalFormatting>
  <conditionalFormatting sqref="D75:D76">
    <cfRule type="duplicateValues" dxfId="287" priority="165"/>
  </conditionalFormatting>
  <conditionalFormatting sqref="D75:D76">
    <cfRule type="duplicateValues" dxfId="286" priority="164"/>
  </conditionalFormatting>
  <conditionalFormatting sqref="D77">
    <cfRule type="duplicateValues" dxfId="285" priority="159"/>
    <cfRule type="duplicateValues" dxfId="284" priority="160"/>
  </conditionalFormatting>
  <conditionalFormatting sqref="D77">
    <cfRule type="duplicateValues" dxfId="283" priority="158"/>
  </conditionalFormatting>
  <conditionalFormatting sqref="D77">
    <cfRule type="duplicateValues" dxfId="282" priority="161"/>
  </conditionalFormatting>
  <conditionalFormatting sqref="D77">
    <cfRule type="duplicateValues" dxfId="281" priority="162"/>
  </conditionalFormatting>
  <conditionalFormatting sqref="D77">
    <cfRule type="duplicateValues" dxfId="280" priority="155"/>
    <cfRule type="duplicateValues" dxfId="279" priority="156"/>
    <cfRule type="duplicateValues" dxfId="278" priority="157"/>
  </conditionalFormatting>
  <conditionalFormatting sqref="D77">
    <cfRule type="duplicateValues" dxfId="277" priority="163"/>
  </conditionalFormatting>
  <conditionalFormatting sqref="D77">
    <cfRule type="duplicateValues" dxfId="276" priority="154"/>
  </conditionalFormatting>
  <conditionalFormatting sqref="D77">
    <cfRule type="duplicateValues" dxfId="275" priority="153"/>
  </conditionalFormatting>
  <conditionalFormatting sqref="D77">
    <cfRule type="duplicateValues" dxfId="274" priority="152"/>
  </conditionalFormatting>
  <conditionalFormatting sqref="D78:D79">
    <cfRule type="duplicateValues" dxfId="273" priority="147"/>
    <cfRule type="duplicateValues" dxfId="272" priority="148"/>
  </conditionalFormatting>
  <conditionalFormatting sqref="D78:D79">
    <cfRule type="duplicateValues" dxfId="271" priority="146"/>
  </conditionalFormatting>
  <conditionalFormatting sqref="D78:D79">
    <cfRule type="duplicateValues" dxfId="270" priority="149"/>
  </conditionalFormatting>
  <conditionalFormatting sqref="D78:D79">
    <cfRule type="duplicateValues" dxfId="269" priority="150"/>
  </conditionalFormatting>
  <conditionalFormatting sqref="D78:D79">
    <cfRule type="duplicateValues" dxfId="268" priority="143"/>
    <cfRule type="duplicateValues" dxfId="267" priority="144"/>
    <cfRule type="duplicateValues" dxfId="266" priority="145"/>
  </conditionalFormatting>
  <conditionalFormatting sqref="D78:D79">
    <cfRule type="duplicateValues" dxfId="265" priority="151"/>
  </conditionalFormatting>
  <conditionalFormatting sqref="D78:D79">
    <cfRule type="duplicateValues" dxfId="264" priority="142"/>
  </conditionalFormatting>
  <conditionalFormatting sqref="D78:D79">
    <cfRule type="duplicateValues" dxfId="263" priority="141"/>
  </conditionalFormatting>
  <conditionalFormatting sqref="D78:D79">
    <cfRule type="duplicateValues" dxfId="262" priority="140"/>
  </conditionalFormatting>
  <conditionalFormatting sqref="D81:D82">
    <cfRule type="duplicateValues" dxfId="261" priority="135"/>
    <cfRule type="duplicateValues" dxfId="260" priority="136"/>
  </conditionalFormatting>
  <conditionalFormatting sqref="D81:D82">
    <cfRule type="duplicateValues" dxfId="259" priority="134"/>
  </conditionalFormatting>
  <conditionalFormatting sqref="D81:D82">
    <cfRule type="duplicateValues" dxfId="258" priority="137"/>
  </conditionalFormatting>
  <conditionalFormatting sqref="D81:D82">
    <cfRule type="duplicateValues" dxfId="257" priority="138"/>
  </conditionalFormatting>
  <conditionalFormatting sqref="D81:D82">
    <cfRule type="duplicateValues" dxfId="256" priority="131"/>
    <cfRule type="duplicateValues" dxfId="255" priority="132"/>
    <cfRule type="duplicateValues" dxfId="254" priority="133"/>
  </conditionalFormatting>
  <conditionalFormatting sqref="D81:D82">
    <cfRule type="duplicateValues" dxfId="253" priority="139"/>
  </conditionalFormatting>
  <conditionalFormatting sqref="D81:D82">
    <cfRule type="duplicateValues" dxfId="252" priority="130"/>
  </conditionalFormatting>
  <conditionalFormatting sqref="D81:D82">
    <cfRule type="duplicateValues" dxfId="251" priority="129"/>
  </conditionalFormatting>
  <conditionalFormatting sqref="D81:D82">
    <cfRule type="duplicateValues" dxfId="250" priority="128"/>
  </conditionalFormatting>
  <conditionalFormatting sqref="D83:D85">
    <cfRule type="duplicateValues" dxfId="249" priority="123"/>
    <cfRule type="duplicateValues" dxfId="248" priority="124"/>
  </conditionalFormatting>
  <conditionalFormatting sqref="D83:D85">
    <cfRule type="duplicateValues" dxfId="247" priority="122"/>
  </conditionalFormatting>
  <conditionalFormatting sqref="D83:D85">
    <cfRule type="duplicateValues" dxfId="246" priority="125"/>
  </conditionalFormatting>
  <conditionalFormatting sqref="D83:D85">
    <cfRule type="duplicateValues" dxfId="245" priority="126"/>
  </conditionalFormatting>
  <conditionalFormatting sqref="D83:D85">
    <cfRule type="duplicateValues" dxfId="244" priority="119"/>
    <cfRule type="duplicateValues" dxfId="243" priority="120"/>
    <cfRule type="duplicateValues" dxfId="242" priority="121"/>
  </conditionalFormatting>
  <conditionalFormatting sqref="D83:D85">
    <cfRule type="duplicateValues" dxfId="241" priority="127"/>
  </conditionalFormatting>
  <conditionalFormatting sqref="D83:D85">
    <cfRule type="duplicateValues" dxfId="240" priority="118"/>
  </conditionalFormatting>
  <conditionalFormatting sqref="D83:D85">
    <cfRule type="duplicateValues" dxfId="239" priority="117"/>
  </conditionalFormatting>
  <conditionalFormatting sqref="D83:D85">
    <cfRule type="duplicateValues" dxfId="238" priority="116"/>
  </conditionalFormatting>
  <conditionalFormatting sqref="D86:D90">
    <cfRule type="duplicateValues" dxfId="237" priority="112"/>
    <cfRule type="duplicateValues" dxfId="236" priority="113"/>
  </conditionalFormatting>
  <conditionalFormatting sqref="D86:D90">
    <cfRule type="duplicateValues" dxfId="235" priority="111"/>
  </conditionalFormatting>
  <conditionalFormatting sqref="D86:D90">
    <cfRule type="duplicateValues" dxfId="234" priority="114"/>
  </conditionalFormatting>
  <conditionalFormatting sqref="D86:D90">
    <cfRule type="duplicateValues" dxfId="233" priority="108"/>
    <cfRule type="duplicateValues" dxfId="232" priority="109"/>
    <cfRule type="duplicateValues" dxfId="231" priority="110"/>
  </conditionalFormatting>
  <conditionalFormatting sqref="D86:D90">
    <cfRule type="duplicateValues" dxfId="230" priority="115"/>
  </conditionalFormatting>
  <conditionalFormatting sqref="D86:D90">
    <cfRule type="duplicateValues" dxfId="229" priority="107"/>
  </conditionalFormatting>
  <conditionalFormatting sqref="D86:D90">
    <cfRule type="duplicateValues" dxfId="228" priority="106"/>
  </conditionalFormatting>
  <conditionalFormatting sqref="D86:D90">
    <cfRule type="duplicateValues" dxfId="227" priority="105"/>
  </conditionalFormatting>
  <conditionalFormatting sqref="D7">
    <cfRule type="duplicateValues" dxfId="226" priority="103"/>
  </conditionalFormatting>
  <conditionalFormatting sqref="D7">
    <cfRule type="duplicateValues" dxfId="225" priority="100"/>
    <cfRule type="duplicateValues" dxfId="224" priority="101"/>
    <cfRule type="duplicateValues" dxfId="223" priority="102"/>
  </conditionalFormatting>
  <conditionalFormatting sqref="D7">
    <cfRule type="duplicateValues" dxfId="222" priority="104"/>
  </conditionalFormatting>
  <conditionalFormatting sqref="D7">
    <cfRule type="duplicateValues" dxfId="221" priority="99"/>
  </conditionalFormatting>
  <conditionalFormatting sqref="D7">
    <cfRule type="duplicateValues" dxfId="220" priority="98"/>
  </conditionalFormatting>
  <conditionalFormatting sqref="D7">
    <cfRule type="duplicateValues" dxfId="219" priority="97"/>
  </conditionalFormatting>
  <conditionalFormatting sqref="D92">
    <cfRule type="duplicateValues" dxfId="218" priority="95"/>
    <cfRule type="duplicateValues" dxfId="217" priority="96"/>
  </conditionalFormatting>
  <conditionalFormatting sqref="D92">
    <cfRule type="duplicateValues" dxfId="216" priority="94"/>
  </conditionalFormatting>
  <conditionalFormatting sqref="D93">
    <cfRule type="duplicateValues" dxfId="215" priority="92"/>
    <cfRule type="duplicateValues" dxfId="214" priority="93"/>
  </conditionalFormatting>
  <conditionalFormatting sqref="D93">
    <cfRule type="duplicateValues" dxfId="213" priority="91"/>
  </conditionalFormatting>
  <conditionalFormatting sqref="D6">
    <cfRule type="duplicateValues" dxfId="212" priority="89"/>
    <cfRule type="duplicateValues" dxfId="211" priority="90"/>
  </conditionalFormatting>
  <conditionalFormatting sqref="D6">
    <cfRule type="duplicateValues" dxfId="210" priority="88"/>
  </conditionalFormatting>
  <conditionalFormatting sqref="D94">
    <cfRule type="duplicateValues" dxfId="209" priority="86"/>
    <cfRule type="duplicateValues" dxfId="208" priority="87"/>
  </conditionalFormatting>
  <conditionalFormatting sqref="D94">
    <cfRule type="duplicateValues" dxfId="207" priority="85"/>
  </conditionalFormatting>
  <conditionalFormatting sqref="D8">
    <cfRule type="duplicateValues" dxfId="206" priority="83"/>
    <cfRule type="duplicateValues" dxfId="205" priority="84"/>
  </conditionalFormatting>
  <conditionalFormatting sqref="D8">
    <cfRule type="duplicateValues" dxfId="204" priority="82"/>
  </conditionalFormatting>
  <conditionalFormatting sqref="D81:D94 D6:D79 D2:D3">
    <cfRule type="duplicateValues" dxfId="203" priority="81"/>
  </conditionalFormatting>
  <conditionalFormatting sqref="D81:D94 D6:D79 D2:D3">
    <cfRule type="duplicateValues" dxfId="202" priority="80"/>
  </conditionalFormatting>
  <conditionalFormatting sqref="D9:D74 D2:D3">
    <cfRule type="duplicateValues" dxfId="201" priority="186"/>
  </conditionalFormatting>
  <conditionalFormatting sqref="D9:D74 D2:D3">
    <cfRule type="duplicateValues" dxfId="200" priority="187"/>
    <cfRule type="duplicateValues" dxfId="199" priority="188"/>
    <cfRule type="duplicateValues" dxfId="198" priority="189"/>
  </conditionalFormatting>
  <conditionalFormatting sqref="D7 D81:D90 D9:D79 D2:D3">
    <cfRule type="duplicateValues" dxfId="197" priority="190"/>
  </conditionalFormatting>
  <conditionalFormatting sqref="D80">
    <cfRule type="duplicateValues" dxfId="196" priority="74"/>
    <cfRule type="duplicateValues" dxfId="195" priority="75"/>
  </conditionalFormatting>
  <conditionalFormatting sqref="D80">
    <cfRule type="duplicateValues" dxfId="194" priority="73"/>
  </conditionalFormatting>
  <conditionalFormatting sqref="D80">
    <cfRule type="duplicateValues" dxfId="193" priority="76"/>
  </conditionalFormatting>
  <conditionalFormatting sqref="D80">
    <cfRule type="duplicateValues" dxfId="192" priority="77"/>
  </conditionalFormatting>
  <conditionalFormatting sqref="D80">
    <cfRule type="duplicateValues" dxfId="191" priority="70"/>
    <cfRule type="duplicateValues" dxfId="190" priority="71"/>
    <cfRule type="duplicateValues" dxfId="189" priority="72"/>
  </conditionalFormatting>
  <conditionalFormatting sqref="D80">
    <cfRule type="duplicateValues" dxfId="188" priority="78"/>
  </conditionalFormatting>
  <conditionalFormatting sqref="D80">
    <cfRule type="duplicateValues" dxfId="187" priority="69"/>
  </conditionalFormatting>
  <conditionalFormatting sqref="D80">
    <cfRule type="duplicateValues" dxfId="186" priority="68"/>
  </conditionalFormatting>
  <conditionalFormatting sqref="D80">
    <cfRule type="duplicateValues" dxfId="185" priority="67"/>
  </conditionalFormatting>
  <conditionalFormatting sqref="D80">
    <cfRule type="duplicateValues" dxfId="184" priority="66"/>
  </conditionalFormatting>
  <conditionalFormatting sqref="D80">
    <cfRule type="duplicateValues" dxfId="183" priority="65"/>
  </conditionalFormatting>
  <conditionalFormatting sqref="D80">
    <cfRule type="duplicateValues" dxfId="182" priority="79"/>
  </conditionalFormatting>
  <conditionalFormatting sqref="D91:D94 D6 D8">
    <cfRule type="duplicateValues" dxfId="181" priority="191"/>
  </conditionalFormatting>
  <conditionalFormatting sqref="D16:D74 D2:D3 D10:D14">
    <cfRule type="duplicateValues" dxfId="180" priority="192"/>
  </conditionalFormatting>
  <conditionalFormatting sqref="D15:D74 D2:D3 D9 D11:D13">
    <cfRule type="duplicateValues" dxfId="179" priority="193"/>
  </conditionalFormatting>
  <conditionalFormatting sqref="D95">
    <cfRule type="duplicateValues" dxfId="178" priority="56"/>
    <cfRule type="duplicateValues" dxfId="177" priority="57"/>
  </conditionalFormatting>
  <conditionalFormatting sqref="D95">
    <cfRule type="duplicateValues" dxfId="176" priority="55"/>
  </conditionalFormatting>
  <conditionalFormatting sqref="D95">
    <cfRule type="duplicateValues" dxfId="175" priority="58"/>
  </conditionalFormatting>
  <conditionalFormatting sqref="D95">
    <cfRule type="duplicateValues" dxfId="174" priority="59"/>
  </conditionalFormatting>
  <conditionalFormatting sqref="D95">
    <cfRule type="duplicateValues" dxfId="173" priority="54"/>
  </conditionalFormatting>
  <conditionalFormatting sqref="D95">
    <cfRule type="duplicateValues" dxfId="172" priority="53"/>
  </conditionalFormatting>
  <conditionalFormatting sqref="D95">
    <cfRule type="duplicateValues" dxfId="171" priority="60"/>
  </conditionalFormatting>
  <conditionalFormatting sqref="D95">
    <cfRule type="duplicateValues" dxfId="170" priority="61"/>
    <cfRule type="duplicateValues" dxfId="169" priority="62"/>
    <cfRule type="duplicateValues" dxfId="168" priority="63"/>
  </conditionalFormatting>
  <conditionalFormatting sqref="D95">
    <cfRule type="duplicateValues" dxfId="167" priority="64"/>
  </conditionalFormatting>
  <conditionalFormatting sqref="D96">
    <cfRule type="duplicateValues" dxfId="166" priority="44"/>
    <cfRule type="duplicateValues" dxfId="165" priority="45"/>
  </conditionalFormatting>
  <conditionalFormatting sqref="D96">
    <cfRule type="duplicateValues" dxfId="164" priority="43"/>
  </conditionalFormatting>
  <conditionalFormatting sqref="D96">
    <cfRule type="duplicateValues" dxfId="163" priority="46"/>
  </conditionalFormatting>
  <conditionalFormatting sqref="D96">
    <cfRule type="duplicateValues" dxfId="162" priority="47"/>
  </conditionalFormatting>
  <conditionalFormatting sqref="D96">
    <cfRule type="duplicateValues" dxfId="161" priority="42"/>
  </conditionalFormatting>
  <conditionalFormatting sqref="D96">
    <cfRule type="duplicateValues" dxfId="160" priority="41"/>
  </conditionalFormatting>
  <conditionalFormatting sqref="D96">
    <cfRule type="duplicateValues" dxfId="159" priority="48"/>
  </conditionalFormatting>
  <conditionalFormatting sqref="D96">
    <cfRule type="duplicateValues" dxfId="158" priority="49"/>
    <cfRule type="duplicateValues" dxfId="157" priority="50"/>
    <cfRule type="duplicateValues" dxfId="156" priority="51"/>
  </conditionalFormatting>
  <conditionalFormatting sqref="D96">
    <cfRule type="duplicateValues" dxfId="155" priority="52"/>
  </conditionalFormatting>
  <conditionalFormatting sqref="D2:D97">
    <cfRule type="duplicateValues" dxfId="154" priority="40"/>
  </conditionalFormatting>
  <conditionalFormatting sqref="D2:D97">
    <cfRule type="duplicateValues" dxfId="153" priority="39"/>
  </conditionalFormatting>
  <conditionalFormatting sqref="D2:D97">
    <cfRule type="duplicateValues" dxfId="152" priority="38"/>
  </conditionalFormatting>
  <conditionalFormatting sqref="D2:D97">
    <cfRule type="duplicateValues" dxfId="151" priority="37"/>
  </conditionalFormatting>
  <conditionalFormatting sqref="D2:D97">
    <cfRule type="duplicateValues" dxfId="150" priority="36"/>
  </conditionalFormatting>
  <conditionalFormatting sqref="D2:D97">
    <cfRule type="duplicateValues" dxfId="149" priority="35"/>
  </conditionalFormatting>
  <conditionalFormatting sqref="D2:D97">
    <cfRule type="duplicateValues" dxfId="148" priority="34"/>
  </conditionalFormatting>
  <conditionalFormatting sqref="D2:D97">
    <cfRule type="duplicateValues" dxfId="147" priority="33"/>
  </conditionalFormatting>
  <conditionalFormatting sqref="D98:D101">
    <cfRule type="duplicateValues" dxfId="146" priority="24"/>
    <cfRule type="duplicateValues" dxfId="145" priority="25"/>
  </conditionalFormatting>
  <conditionalFormatting sqref="D98:D101">
    <cfRule type="duplicateValues" dxfId="144" priority="23"/>
  </conditionalFormatting>
  <conditionalFormatting sqref="D98:D102">
    <cfRule type="duplicateValues" dxfId="143" priority="22"/>
  </conditionalFormatting>
  <conditionalFormatting sqref="D98:D102">
    <cfRule type="duplicateValues" dxfId="142" priority="21"/>
  </conditionalFormatting>
  <conditionalFormatting sqref="D98:D101">
    <cfRule type="duplicateValues" dxfId="141" priority="26"/>
  </conditionalFormatting>
  <conditionalFormatting sqref="D98:D101">
    <cfRule type="duplicateValues" dxfId="140" priority="27"/>
    <cfRule type="duplicateValues" dxfId="139" priority="28"/>
    <cfRule type="duplicateValues" dxfId="138" priority="29"/>
  </conditionalFormatting>
  <conditionalFormatting sqref="D98:D102">
    <cfRule type="duplicateValues" dxfId="137" priority="30"/>
  </conditionalFormatting>
  <conditionalFormatting sqref="D98:D101">
    <cfRule type="duplicateValues" dxfId="136" priority="31"/>
  </conditionalFormatting>
  <conditionalFormatting sqref="D101 D98:D99">
    <cfRule type="duplicateValues" dxfId="135" priority="32"/>
  </conditionalFormatting>
  <conditionalFormatting sqref="D98:D102">
    <cfRule type="duplicateValues" dxfId="134" priority="20"/>
  </conditionalFormatting>
  <conditionalFormatting sqref="D98:D102">
    <cfRule type="duplicateValues" dxfId="133" priority="19"/>
  </conditionalFormatting>
  <conditionalFormatting sqref="D98:D102">
    <cfRule type="duplicateValues" dxfId="132" priority="18"/>
  </conditionalFormatting>
  <conditionalFormatting sqref="D98:D102">
    <cfRule type="duplicateValues" dxfId="131" priority="17"/>
  </conditionalFormatting>
  <conditionalFormatting sqref="D98:D102">
    <cfRule type="duplicateValues" dxfId="130" priority="16"/>
  </conditionalFormatting>
  <conditionalFormatting sqref="D101">
    <cfRule type="duplicateValues" dxfId="129" priority="15"/>
  </conditionalFormatting>
  <conditionalFormatting sqref="D102">
    <cfRule type="duplicateValues" dxfId="128" priority="10"/>
    <cfRule type="duplicateValues" dxfId="127" priority="11"/>
  </conditionalFormatting>
  <conditionalFormatting sqref="D102">
    <cfRule type="duplicateValues" dxfId="126" priority="9"/>
  </conditionalFormatting>
  <conditionalFormatting sqref="D102">
    <cfRule type="duplicateValues" dxfId="125" priority="12"/>
  </conditionalFormatting>
  <conditionalFormatting sqref="D102">
    <cfRule type="duplicateValues" dxfId="124" priority="13"/>
  </conditionalFormatting>
  <conditionalFormatting sqref="D102">
    <cfRule type="duplicateValues" dxfId="123" priority="6"/>
    <cfRule type="duplicateValues" dxfId="122" priority="7"/>
    <cfRule type="duplicateValues" dxfId="121" priority="8"/>
  </conditionalFormatting>
  <conditionalFormatting sqref="D102">
    <cfRule type="duplicateValues" dxfId="120" priority="14"/>
  </conditionalFormatting>
  <conditionalFormatting sqref="D102">
    <cfRule type="duplicateValues" dxfId="119" priority="5"/>
  </conditionalFormatting>
  <conditionalFormatting sqref="D102">
    <cfRule type="duplicateValues" dxfId="118" priority="4"/>
  </conditionalFormatting>
  <conditionalFormatting sqref="D102">
    <cfRule type="duplicateValues" dxfId="117" priority="3"/>
  </conditionalFormatting>
  <conditionalFormatting sqref="D98:D102">
    <cfRule type="duplicateValues" dxfId="116" priority="2"/>
  </conditionalFormatting>
  <conditionalFormatting sqref="D1:D1048576">
    <cfRule type="duplicateValues" dxfId="115" priority="1"/>
  </conditionalFormatting>
  <dataValidations count="2">
    <dataValidation type="textLength" operator="lessThan" showInputMessage="1" showErrorMessage="1" error="This is not a form field. Please press Tab to continue." sqref="A1:S1" xr:uid="{99A3CF67-4539-49FA-8D6C-ABA1FE9EDD31}">
      <formula1>0</formula1>
    </dataValidation>
    <dataValidation operator="lessThan" showInputMessage="1" showErrorMessage="1" error="This is not a form field. Please press Tab to continue." sqref="T1:V1" xr:uid="{ED21641E-150A-4C8B-9C00-2A3ACD3E9B8A}"/>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outlinePr summaryBelow="0" summaryRight="0"/>
  </sheetPr>
  <dimension ref="A1:BS57684"/>
  <sheetViews>
    <sheetView zoomScale="60" zoomScaleNormal="60" workbookViewId="0">
      <selection activeCell="C29" sqref="C29"/>
    </sheetView>
  </sheetViews>
  <sheetFormatPr defaultColWidth="8.7265625" defaultRowHeight="12.5" x14ac:dyDescent="0.25"/>
  <cols>
    <col min="1" max="1" width="16" style="40" customWidth="1"/>
    <col min="2" max="2" width="23.453125" style="30" customWidth="1"/>
    <col min="3" max="3" width="18.453125" style="30" customWidth="1"/>
    <col min="4" max="4" width="25" style="30" customWidth="1"/>
    <col min="5" max="5" width="26.453125" style="30" customWidth="1"/>
    <col min="6" max="6" width="23.26953125" style="30" customWidth="1"/>
    <col min="7" max="7" width="16.26953125" style="30" customWidth="1"/>
    <col min="8" max="8" width="41.453125" style="30" customWidth="1"/>
    <col min="9" max="11" width="16" style="30" customWidth="1"/>
    <col min="12" max="12" width="26.26953125" style="30" customWidth="1"/>
    <col min="13" max="14" width="16" style="30" customWidth="1"/>
    <col min="15" max="15" width="50" style="30" customWidth="1"/>
    <col min="16" max="16" width="34" style="30" customWidth="1"/>
    <col min="17" max="17" width="16" style="34" customWidth="1"/>
    <col min="18" max="18" width="56" style="30" customWidth="1"/>
    <col min="19" max="19" width="43" style="30" customWidth="1"/>
    <col min="20" max="20" width="26" style="30" customWidth="1"/>
    <col min="21" max="21" width="14.453125" style="30" customWidth="1"/>
    <col min="22" max="22" width="12.453125" style="30" customWidth="1"/>
    <col min="23" max="23" width="40" style="30" customWidth="1"/>
    <col min="24" max="24" width="15.81640625" style="30" customWidth="1"/>
    <col min="25" max="25" width="34.1796875" style="30" customWidth="1"/>
    <col min="26" max="26" width="8.81640625" style="30" customWidth="1"/>
    <col min="27" max="27" width="5.7265625" style="30" customWidth="1"/>
    <col min="28" max="28" width="10.453125" style="30" customWidth="1"/>
    <col min="29" max="29" width="22" style="30" customWidth="1"/>
    <col min="30" max="30" width="25.453125" style="30" customWidth="1"/>
    <col min="31" max="31" width="27.26953125" style="30" customWidth="1"/>
    <col min="32" max="32" width="32.54296875" style="30" customWidth="1"/>
    <col min="33" max="33" width="25.1796875" style="30" customWidth="1"/>
    <col min="34" max="34" width="35.26953125" style="30" customWidth="1"/>
    <col min="35" max="35" width="30.1796875" style="30" customWidth="1"/>
    <col min="36" max="36" width="16" style="30" customWidth="1"/>
    <col min="37" max="37" width="16.1796875" style="30" customWidth="1"/>
    <col min="38" max="39" width="16" style="30" customWidth="1"/>
    <col min="40" max="40" width="50" style="30" customWidth="1"/>
    <col min="41" max="41" width="88.54296875" style="30" customWidth="1"/>
    <col min="42" max="57" width="16" style="30" customWidth="1"/>
    <col min="58" max="58" width="33.54296875" style="30" customWidth="1"/>
    <col min="59" max="59" width="23.453125" style="30" customWidth="1"/>
    <col min="60" max="60" width="43.54296875" style="30" customWidth="1"/>
    <col min="61" max="61" width="26.1796875" style="30" customWidth="1"/>
    <col min="62" max="64" width="16" style="30" customWidth="1"/>
    <col min="65" max="66" width="22.81640625" style="31" customWidth="1"/>
    <col min="67" max="67" width="24.7265625" style="31" customWidth="1"/>
    <col min="68" max="68" width="29.453125" style="30" customWidth="1"/>
    <col min="69" max="69" width="35.26953125" style="30" customWidth="1"/>
    <col min="70" max="70" width="41.81640625" style="30" customWidth="1"/>
    <col min="71" max="71" width="27.81640625" style="30" customWidth="1"/>
    <col min="72" max="16384" width="8.7265625" style="30"/>
  </cols>
  <sheetData>
    <row r="1" spans="1:71" ht="14" x14ac:dyDescent="0.3">
      <c r="A1" s="32" t="s">
        <v>0</v>
      </c>
      <c r="B1" s="33" t="s">
        <v>3519</v>
      </c>
      <c r="BI1" s="35" t="s">
        <v>2</v>
      </c>
      <c r="BL1" s="35" t="s">
        <v>3</v>
      </c>
      <c r="BM1" s="36" t="s">
        <v>4</v>
      </c>
      <c r="BN1" s="36"/>
      <c r="BO1" s="36" t="s">
        <v>5</v>
      </c>
      <c r="BP1" s="35" t="s">
        <v>6</v>
      </c>
      <c r="BQ1" s="35" t="s">
        <v>7</v>
      </c>
    </row>
    <row r="2" spans="1:71" ht="13" x14ac:dyDescent="0.3">
      <c r="A2" s="37" t="s">
        <v>8</v>
      </c>
      <c r="B2" s="37" t="s">
        <v>9</v>
      </c>
      <c r="C2" s="37" t="s">
        <v>10</v>
      </c>
      <c r="D2" s="37" t="s">
        <v>11</v>
      </c>
      <c r="E2" s="37" t="s">
        <v>12</v>
      </c>
      <c r="F2" s="37" t="s">
        <v>13</v>
      </c>
      <c r="G2" s="37" t="s">
        <v>14</v>
      </c>
      <c r="H2" s="37" t="s">
        <v>15</v>
      </c>
      <c r="I2" s="37" t="s">
        <v>16</v>
      </c>
      <c r="J2" s="37" t="s">
        <v>17</v>
      </c>
      <c r="K2" s="37" t="s">
        <v>18</v>
      </c>
      <c r="L2" s="37" t="s">
        <v>19</v>
      </c>
      <c r="M2" s="37" t="s">
        <v>20</v>
      </c>
      <c r="N2" s="37" t="s">
        <v>21</v>
      </c>
      <c r="O2" s="37" t="s">
        <v>22</v>
      </c>
      <c r="P2" s="37" t="s">
        <v>23</v>
      </c>
      <c r="Q2" s="38" t="s">
        <v>24</v>
      </c>
      <c r="R2" s="37" t="s">
        <v>25</v>
      </c>
      <c r="S2" s="37" t="s">
        <v>26</v>
      </c>
      <c r="T2" s="37" t="s">
        <v>27</v>
      </c>
      <c r="U2" s="37" t="s">
        <v>28</v>
      </c>
      <c r="V2" s="37" t="s">
        <v>29</v>
      </c>
      <c r="W2" s="37" t="s">
        <v>30</v>
      </c>
      <c r="X2" s="37" t="s">
        <v>31</v>
      </c>
      <c r="Y2" s="37" t="s">
        <v>32</v>
      </c>
      <c r="Z2" s="37" t="s">
        <v>33</v>
      </c>
      <c r="AA2" s="37" t="s">
        <v>34</v>
      </c>
      <c r="AB2" s="37" t="s">
        <v>35</v>
      </c>
      <c r="AC2" s="37" t="s">
        <v>36</v>
      </c>
      <c r="AD2" s="37" t="s">
        <v>37</v>
      </c>
      <c r="AE2" s="37" t="s">
        <v>38</v>
      </c>
      <c r="AF2" s="37" t="s">
        <v>39</v>
      </c>
      <c r="AG2" s="37" t="s">
        <v>40</v>
      </c>
      <c r="AH2" s="37" t="s">
        <v>41</v>
      </c>
      <c r="AI2" s="37" t="s">
        <v>42</v>
      </c>
      <c r="AJ2" s="37" t="s">
        <v>43</v>
      </c>
      <c r="AK2" s="37" t="s">
        <v>44</v>
      </c>
      <c r="AL2" s="37" t="s">
        <v>45</v>
      </c>
      <c r="AM2" s="37" t="s">
        <v>46</v>
      </c>
      <c r="AN2" s="37" t="s">
        <v>47</v>
      </c>
      <c r="AO2" s="37" t="s">
        <v>48</v>
      </c>
      <c r="AP2" s="37" t="s">
        <v>49</v>
      </c>
      <c r="AQ2" s="37" t="s">
        <v>50</v>
      </c>
      <c r="AR2" s="37" t="s">
        <v>51</v>
      </c>
      <c r="AS2" s="37" t="s">
        <v>52</v>
      </c>
      <c r="AT2" s="37" t="s">
        <v>53</v>
      </c>
      <c r="AU2" s="37" t="s">
        <v>54</v>
      </c>
      <c r="AV2" s="37" t="s">
        <v>55</v>
      </c>
      <c r="AW2" s="37" t="s">
        <v>56</v>
      </c>
      <c r="AX2" s="37" t="s">
        <v>57</v>
      </c>
      <c r="AY2" s="37" t="s">
        <v>55</v>
      </c>
      <c r="AZ2" s="37" t="s">
        <v>58</v>
      </c>
      <c r="BA2" s="37" t="s">
        <v>59</v>
      </c>
      <c r="BB2" s="37" t="s">
        <v>60</v>
      </c>
      <c r="BC2" s="37" t="s">
        <v>56</v>
      </c>
      <c r="BD2" s="37" t="s">
        <v>61</v>
      </c>
      <c r="BE2" s="37" t="s">
        <v>62</v>
      </c>
      <c r="BF2" s="37" t="s">
        <v>63</v>
      </c>
      <c r="BG2" s="37" t="s">
        <v>64</v>
      </c>
      <c r="BH2" s="37" t="s">
        <v>65</v>
      </c>
      <c r="BI2" s="37" t="s">
        <v>66</v>
      </c>
      <c r="BJ2" s="37" t="s">
        <v>67</v>
      </c>
      <c r="BK2" s="37" t="s">
        <v>68</v>
      </c>
      <c r="BL2" s="37" t="s">
        <v>69</v>
      </c>
      <c r="BM2" s="39" t="s">
        <v>70</v>
      </c>
      <c r="BN2" s="39" t="s">
        <v>3565</v>
      </c>
      <c r="BO2" s="39" t="s">
        <v>72</v>
      </c>
      <c r="BP2" s="37" t="s">
        <v>73</v>
      </c>
      <c r="BQ2" s="37" t="s">
        <v>74</v>
      </c>
      <c r="BR2" s="37" t="s">
        <v>3520</v>
      </c>
      <c r="BS2" s="37" t="s">
        <v>3521</v>
      </c>
    </row>
    <row r="3" spans="1:71" x14ac:dyDescent="0.25">
      <c r="A3" s="41">
        <v>11614094</v>
      </c>
      <c r="B3" s="42" t="s">
        <v>395</v>
      </c>
      <c r="C3" s="42"/>
      <c r="D3" s="42" t="s">
        <v>3522</v>
      </c>
      <c r="E3" s="42" t="s">
        <v>395</v>
      </c>
      <c r="F3" s="42" t="s">
        <v>3436</v>
      </c>
      <c r="G3" s="42" t="s">
        <v>77</v>
      </c>
      <c r="H3" s="47">
        <v>0</v>
      </c>
      <c r="I3" s="42"/>
      <c r="J3" s="42"/>
      <c r="K3" s="42">
        <v>0</v>
      </c>
      <c r="L3" s="42" t="s">
        <v>78</v>
      </c>
      <c r="M3" s="43">
        <v>1</v>
      </c>
      <c r="N3" s="43">
        <v>0</v>
      </c>
      <c r="O3" s="42" t="s">
        <v>79</v>
      </c>
      <c r="P3" s="42" t="s">
        <v>80</v>
      </c>
      <c r="Q3" s="44">
        <v>1.895589813931158</v>
      </c>
      <c r="R3" s="42" t="s">
        <v>448</v>
      </c>
      <c r="S3" s="42" t="s">
        <v>3569</v>
      </c>
      <c r="T3" s="42" t="s">
        <v>83</v>
      </c>
      <c r="U3" s="42" t="s">
        <v>232</v>
      </c>
      <c r="V3" s="42"/>
      <c r="W3" s="42" t="s">
        <v>470</v>
      </c>
      <c r="X3" s="42" t="s">
        <v>3419</v>
      </c>
      <c r="Y3" s="42" t="s">
        <v>3420</v>
      </c>
      <c r="Z3" s="48">
        <v>1255</v>
      </c>
      <c r="AA3" s="42"/>
      <c r="AB3" s="42"/>
      <c r="AC3" s="42" t="s">
        <v>773</v>
      </c>
      <c r="AD3" s="42" t="s">
        <v>152</v>
      </c>
      <c r="AE3" s="42"/>
      <c r="AF3" s="42" t="s">
        <v>91</v>
      </c>
      <c r="AG3" s="42" t="s">
        <v>92</v>
      </c>
      <c r="AH3" s="42" t="s">
        <v>3570</v>
      </c>
      <c r="AI3" s="43">
        <v>1</v>
      </c>
      <c r="AJ3" s="43"/>
      <c r="AK3" s="42" t="s">
        <v>404</v>
      </c>
      <c r="AL3" s="42">
        <v>3.5</v>
      </c>
      <c r="AM3" s="43"/>
      <c r="AN3" s="42" t="s">
        <v>405</v>
      </c>
      <c r="AO3" s="42"/>
      <c r="AP3" s="43">
        <v>160</v>
      </c>
      <c r="AQ3" s="43">
        <v>0.8</v>
      </c>
      <c r="AR3" s="43">
        <v>128</v>
      </c>
      <c r="AS3" s="42">
        <v>0.15</v>
      </c>
      <c r="AT3" s="42">
        <v>242.63549618318822</v>
      </c>
      <c r="AU3" s="42">
        <v>36.395324427478229</v>
      </c>
      <c r="AV3" s="42">
        <v>20.624017175570998</v>
      </c>
      <c r="AW3" s="42">
        <v>185.61615458013898</v>
      </c>
      <c r="BL3" s="42">
        <v>1</v>
      </c>
      <c r="BM3" s="51">
        <v>112</v>
      </c>
      <c r="BN3" s="43">
        <f t="shared" ref="BN3:BN5" si="0">BM3-AJ3</f>
        <v>112</v>
      </c>
      <c r="BO3" s="43">
        <f>BN3*BL3</f>
        <v>112</v>
      </c>
      <c r="BP3" s="43">
        <f t="shared" ref="BP3" si="1">(BN3-BO3)*0.1</f>
        <v>0</v>
      </c>
      <c r="BQ3" s="43">
        <f t="shared" ref="BQ3" si="2">(BN3-BO3)*0.9</f>
        <v>0</v>
      </c>
      <c r="BR3" s="45" t="s">
        <v>3531</v>
      </c>
      <c r="BS3" s="42" t="s">
        <v>3579</v>
      </c>
    </row>
    <row r="4" spans="1:71" x14ac:dyDescent="0.25">
      <c r="A4" s="41">
        <v>16052013</v>
      </c>
      <c r="B4" s="42" t="s">
        <v>75</v>
      </c>
      <c r="C4" s="42"/>
      <c r="D4" s="42" t="s">
        <v>3523</v>
      </c>
      <c r="E4" s="42" t="s">
        <v>3528</v>
      </c>
      <c r="F4" s="42" t="s">
        <v>76</v>
      </c>
      <c r="G4" s="42" t="s">
        <v>77</v>
      </c>
      <c r="H4" s="47">
        <v>0.25529888499999998</v>
      </c>
      <c r="I4" s="42">
        <v>1964</v>
      </c>
      <c r="J4" s="42">
        <v>23680</v>
      </c>
      <c r="K4" s="42">
        <v>0.27180587899999997</v>
      </c>
      <c r="L4" s="42" t="s">
        <v>78</v>
      </c>
      <c r="M4" s="43">
        <v>1</v>
      </c>
      <c r="N4" s="43">
        <v>0</v>
      </c>
      <c r="O4" s="42" t="s">
        <v>79</v>
      </c>
      <c r="P4" s="42" t="s">
        <v>80</v>
      </c>
      <c r="Q4" s="44">
        <v>2.0000267564424523</v>
      </c>
      <c r="R4" s="42" t="s">
        <v>81</v>
      </c>
      <c r="S4" s="42" t="s">
        <v>82</v>
      </c>
      <c r="T4" s="42" t="s">
        <v>83</v>
      </c>
      <c r="U4" s="42" t="s">
        <v>84</v>
      </c>
      <c r="V4" s="42"/>
      <c r="W4" s="42" t="s">
        <v>85</v>
      </c>
      <c r="X4" s="42"/>
      <c r="Y4" s="42" t="s">
        <v>86</v>
      </c>
      <c r="Z4" s="48" t="s">
        <v>87</v>
      </c>
      <c r="AA4" s="42"/>
      <c r="AB4" s="42" t="s">
        <v>88</v>
      </c>
      <c r="AC4" s="42" t="s">
        <v>89</v>
      </c>
      <c r="AD4" s="42" t="s">
        <v>90</v>
      </c>
      <c r="AE4" s="42"/>
      <c r="AF4" s="42" t="s">
        <v>91</v>
      </c>
      <c r="AG4" s="42" t="s">
        <v>92</v>
      </c>
      <c r="AH4" s="42" t="s">
        <v>93</v>
      </c>
      <c r="AI4" s="43">
        <v>2</v>
      </c>
      <c r="AJ4" s="43">
        <v>0</v>
      </c>
      <c r="AK4" s="42" t="s">
        <v>94</v>
      </c>
      <c r="AL4" s="42">
        <v>2.5</v>
      </c>
      <c r="AM4" s="43"/>
      <c r="AN4" s="42" t="s">
        <v>95</v>
      </c>
      <c r="AO4" s="42"/>
      <c r="AP4" s="43">
        <v>0</v>
      </c>
      <c r="AQ4" s="43">
        <v>0</v>
      </c>
      <c r="AR4" s="43">
        <v>23680</v>
      </c>
      <c r="AS4" s="42">
        <v>87120.7783413</v>
      </c>
      <c r="AT4" s="42">
        <v>0</v>
      </c>
      <c r="AU4" s="42">
        <v>0</v>
      </c>
      <c r="AV4" s="42">
        <v>0.27180657072681808</v>
      </c>
      <c r="AW4" s="42">
        <v>11839.8942208602</v>
      </c>
      <c r="AX4" s="4"/>
      <c r="AY4" s="4"/>
      <c r="AZ4" s="4"/>
      <c r="BA4" s="4"/>
      <c r="BB4" s="4"/>
      <c r="BC4" s="4"/>
      <c r="BD4" s="42">
        <v>1229.2036677240962</v>
      </c>
      <c r="BE4" s="42">
        <v>87120.817026319652</v>
      </c>
      <c r="BF4" s="42" t="s">
        <v>96</v>
      </c>
      <c r="BG4" s="43">
        <v>120</v>
      </c>
      <c r="BH4" s="42">
        <v>0.8</v>
      </c>
      <c r="BI4" s="42">
        <v>96</v>
      </c>
      <c r="BJ4" s="42">
        <v>1229.2036677240962</v>
      </c>
      <c r="BK4" s="42">
        <v>87120.817026319652</v>
      </c>
      <c r="BL4" s="42">
        <v>0</v>
      </c>
      <c r="BM4" s="43">
        <v>630</v>
      </c>
      <c r="BN4" s="43">
        <f t="shared" si="0"/>
        <v>630</v>
      </c>
      <c r="BO4" s="43">
        <f>BN4*BL4</f>
        <v>0</v>
      </c>
      <c r="BP4" s="43">
        <f>(BN4-BO4)*0.238</f>
        <v>149.94</v>
      </c>
      <c r="BQ4" s="43">
        <f>(BN4-BO4)*0.762</f>
        <v>480.06</v>
      </c>
      <c r="BR4" s="45" t="s">
        <v>3574</v>
      </c>
      <c r="BS4" s="42" t="s">
        <v>3578</v>
      </c>
    </row>
    <row r="5" spans="1:71" x14ac:dyDescent="0.25">
      <c r="A5" s="41">
        <v>16060013</v>
      </c>
      <c r="B5" s="42" t="s">
        <v>75</v>
      </c>
      <c r="C5" s="42"/>
      <c r="D5" s="42" t="s">
        <v>3523</v>
      </c>
      <c r="E5" s="42" t="s">
        <v>3528</v>
      </c>
      <c r="F5" s="42" t="s">
        <v>502</v>
      </c>
      <c r="G5" s="42" t="s">
        <v>702</v>
      </c>
      <c r="H5" s="42">
        <v>4.4952681000000001E-2</v>
      </c>
      <c r="I5" s="43">
        <v>1990</v>
      </c>
      <c r="J5" s="43">
        <v>173166</v>
      </c>
      <c r="K5" s="42">
        <v>0.36652457199999999</v>
      </c>
      <c r="L5" s="42" t="s">
        <v>78</v>
      </c>
      <c r="M5" s="43">
        <v>1</v>
      </c>
      <c r="N5" s="43">
        <v>0</v>
      </c>
      <c r="O5" s="42" t="s">
        <v>79</v>
      </c>
      <c r="P5" s="42" t="s">
        <v>80</v>
      </c>
      <c r="Q5" s="44">
        <v>10.865847844095128</v>
      </c>
      <c r="R5" s="42" t="s">
        <v>703</v>
      </c>
      <c r="S5" s="42" t="s">
        <v>704</v>
      </c>
      <c r="T5" s="42" t="s">
        <v>705</v>
      </c>
      <c r="U5" s="42" t="s">
        <v>706</v>
      </c>
      <c r="V5" s="42"/>
      <c r="W5" s="42" t="s">
        <v>507</v>
      </c>
      <c r="X5" s="42"/>
      <c r="Y5" s="42" t="s">
        <v>509</v>
      </c>
      <c r="Z5" s="42" t="s">
        <v>707</v>
      </c>
      <c r="AA5" s="42"/>
      <c r="AB5" s="42" t="s">
        <v>88</v>
      </c>
      <c r="AC5" s="42" t="s">
        <v>89</v>
      </c>
      <c r="AD5" s="42" t="s">
        <v>90</v>
      </c>
      <c r="AE5" s="42"/>
      <c r="AF5" s="42" t="s">
        <v>91</v>
      </c>
      <c r="AG5" s="42" t="s">
        <v>92</v>
      </c>
      <c r="AH5" s="42" t="s">
        <v>708</v>
      </c>
      <c r="AI5" s="43">
        <v>2</v>
      </c>
      <c r="AJ5" s="43">
        <v>0</v>
      </c>
      <c r="AK5" s="42" t="s">
        <v>412</v>
      </c>
      <c r="AL5" s="42">
        <v>3.5</v>
      </c>
      <c r="AM5" s="42"/>
      <c r="AN5" s="42" t="s">
        <v>413</v>
      </c>
      <c r="AO5" s="42"/>
      <c r="AP5" s="43">
        <v>0</v>
      </c>
      <c r="AQ5" s="43">
        <v>0</v>
      </c>
      <c r="AR5" s="43">
        <v>162090</v>
      </c>
      <c r="AS5" s="42">
        <v>472453.13861299999</v>
      </c>
      <c r="AT5" s="42">
        <v>0</v>
      </c>
      <c r="AU5" s="42">
        <v>0</v>
      </c>
      <c r="AV5" s="42">
        <v>0.34308164504072136</v>
      </c>
      <c r="AW5" s="42">
        <v>14944.636457973822</v>
      </c>
      <c r="AX5" s="4"/>
      <c r="AY5" s="4"/>
      <c r="AZ5" s="4"/>
      <c r="BA5" s="4"/>
      <c r="BB5" s="4"/>
      <c r="BC5" s="4"/>
      <c r="BD5" s="42">
        <v>2908.2757181033162</v>
      </c>
      <c r="BE5" s="42">
        <v>473314.43882534857</v>
      </c>
      <c r="BF5" s="42" t="s">
        <v>96</v>
      </c>
      <c r="BG5" s="43">
        <v>140</v>
      </c>
      <c r="BH5" s="42">
        <v>0.8</v>
      </c>
      <c r="BI5" s="42">
        <v>112</v>
      </c>
      <c r="BJ5" s="42">
        <v>2908.2757181033162</v>
      </c>
      <c r="BK5" s="42">
        <v>473314.43882534857</v>
      </c>
      <c r="BL5" s="42">
        <v>0.16666</v>
      </c>
      <c r="BM5" s="43">
        <v>900</v>
      </c>
      <c r="BN5" s="43">
        <f t="shared" si="0"/>
        <v>900</v>
      </c>
      <c r="BO5" s="43">
        <f t="shared" ref="BO5" si="3">BN5*BL5</f>
        <v>149.994</v>
      </c>
      <c r="BP5" s="43">
        <f>BN5*0</f>
        <v>0</v>
      </c>
      <c r="BQ5" s="43">
        <f>BN5*0.833333</f>
        <v>749.99969999999996</v>
      </c>
      <c r="BR5" s="45" t="s">
        <v>3574</v>
      </c>
      <c r="BS5" s="42" t="s">
        <v>3578</v>
      </c>
    </row>
    <row r="6" spans="1:71" x14ac:dyDescent="0.25">
      <c r="A6" s="41">
        <v>11613030</v>
      </c>
      <c r="B6" s="42" t="s">
        <v>395</v>
      </c>
      <c r="D6" s="42" t="s">
        <v>3522</v>
      </c>
      <c r="E6" s="42" t="s">
        <v>3571</v>
      </c>
      <c r="F6" s="42" t="s">
        <v>781</v>
      </c>
      <c r="G6" s="42" t="s">
        <v>3568</v>
      </c>
      <c r="H6" s="42">
        <v>4.9453630679999998</v>
      </c>
      <c r="I6" s="43">
        <v>1986</v>
      </c>
      <c r="J6" s="43">
        <v>74928</v>
      </c>
      <c r="K6" s="42">
        <v>0.10918581300000001</v>
      </c>
      <c r="L6" s="42" t="s">
        <v>78</v>
      </c>
      <c r="M6" s="43">
        <v>1</v>
      </c>
      <c r="N6" s="43">
        <v>0</v>
      </c>
      <c r="O6" s="42" t="s">
        <v>79</v>
      </c>
      <c r="P6" s="42" t="s">
        <v>80</v>
      </c>
      <c r="Q6" s="44">
        <v>15.754</v>
      </c>
      <c r="R6" s="4"/>
      <c r="S6" s="4"/>
      <c r="T6" s="4"/>
      <c r="U6" s="4"/>
      <c r="V6" s="4"/>
      <c r="W6" s="4"/>
      <c r="X6" s="4"/>
      <c r="Y6" s="4"/>
      <c r="Z6" s="48">
        <v>1500</v>
      </c>
      <c r="AB6" s="42" t="s">
        <v>133</v>
      </c>
      <c r="AC6" s="42" t="s">
        <v>1235</v>
      </c>
      <c r="AD6" s="45" t="s">
        <v>3572</v>
      </c>
      <c r="AF6" s="42" t="s">
        <v>91</v>
      </c>
      <c r="AG6" s="42" t="s">
        <v>92</v>
      </c>
      <c r="AH6" s="48">
        <v>94043</v>
      </c>
      <c r="AI6" s="4"/>
      <c r="AJ6" s="4"/>
      <c r="AK6" s="4"/>
      <c r="AL6" s="4"/>
      <c r="AM6" s="4"/>
      <c r="AN6" s="4"/>
      <c r="AO6" s="4"/>
      <c r="AP6" s="4"/>
      <c r="AQ6" s="4"/>
      <c r="AR6" s="4"/>
      <c r="AS6" s="4"/>
      <c r="AT6" s="4"/>
      <c r="AU6" s="4"/>
      <c r="AV6" s="4"/>
      <c r="AW6" s="4"/>
      <c r="AX6" s="4"/>
      <c r="AY6" s="4"/>
      <c r="AZ6" s="4"/>
      <c r="BA6" s="4"/>
      <c r="BB6" s="4"/>
      <c r="BC6" s="4"/>
      <c r="BD6" s="42">
        <v>3602.1384009091526</v>
      </c>
      <c r="BE6" s="42">
        <v>686242.56539925351</v>
      </c>
      <c r="BF6" s="50"/>
      <c r="BG6" s="4"/>
      <c r="BH6" s="4"/>
      <c r="BI6" s="4"/>
      <c r="BJ6" s="42">
        <v>3602.1384009091526</v>
      </c>
      <c r="BK6" s="42">
        <v>686242.56539925351</v>
      </c>
      <c r="BL6" s="4"/>
      <c r="BM6" s="46"/>
      <c r="BN6" s="46"/>
      <c r="BO6" s="46"/>
      <c r="BP6" s="4"/>
      <c r="BQ6" s="4"/>
      <c r="BR6" s="45" t="s">
        <v>3531</v>
      </c>
      <c r="BS6" s="42" t="s">
        <v>3573</v>
      </c>
    </row>
    <row r="7" spans="1:71" s="45" customFormat="1" ht="12.75" customHeight="1" x14ac:dyDescent="0.25">
      <c r="A7" s="41">
        <v>15324016</v>
      </c>
      <c r="B7" s="42" t="s">
        <v>75</v>
      </c>
      <c r="C7" s="42"/>
      <c r="D7" s="42"/>
      <c r="E7" s="42"/>
      <c r="F7" s="42" t="s">
        <v>781</v>
      </c>
      <c r="G7" s="42" t="s">
        <v>929</v>
      </c>
      <c r="H7" s="42">
        <v>0.26605485600000001</v>
      </c>
      <c r="I7" s="43">
        <v>1969</v>
      </c>
      <c r="J7" s="43">
        <v>13965</v>
      </c>
      <c r="K7" s="42">
        <v>0.19602751299999999</v>
      </c>
      <c r="L7" s="42" t="s">
        <v>78</v>
      </c>
      <c r="M7" s="43">
        <v>1</v>
      </c>
      <c r="N7" s="43">
        <v>0</v>
      </c>
      <c r="O7" s="42" t="s">
        <v>79</v>
      </c>
      <c r="P7" s="42" t="s">
        <v>80</v>
      </c>
      <c r="Q7" s="44">
        <v>1.6354526071157811</v>
      </c>
      <c r="R7" s="42" t="s">
        <v>942</v>
      </c>
      <c r="S7" s="42" t="s">
        <v>943</v>
      </c>
      <c r="T7" s="42" t="s">
        <v>83</v>
      </c>
      <c r="U7" s="42" t="s">
        <v>200</v>
      </c>
      <c r="V7" s="42"/>
      <c r="W7" s="42" t="s">
        <v>507</v>
      </c>
      <c r="X7" s="42"/>
      <c r="Y7" s="42" t="s">
        <v>786</v>
      </c>
      <c r="Z7" s="42" t="s">
        <v>900</v>
      </c>
      <c r="AA7" s="42" t="s">
        <v>460</v>
      </c>
      <c r="AB7" s="42"/>
      <c r="AC7" s="42" t="s">
        <v>589</v>
      </c>
      <c r="AD7" s="42" t="s">
        <v>590</v>
      </c>
      <c r="AE7" s="42"/>
      <c r="AF7" s="42" t="s">
        <v>91</v>
      </c>
      <c r="AG7" s="42" t="s">
        <v>92</v>
      </c>
      <c r="AH7" s="42" t="s">
        <v>84</v>
      </c>
      <c r="AI7" s="43">
        <v>8</v>
      </c>
      <c r="AJ7" s="43">
        <v>0</v>
      </c>
      <c r="AK7" s="42" t="s">
        <v>119</v>
      </c>
      <c r="AL7" s="42"/>
      <c r="AM7" s="43">
        <v>43</v>
      </c>
      <c r="AN7" s="42" t="s">
        <v>591</v>
      </c>
      <c r="AO7" s="42" t="s">
        <v>592</v>
      </c>
      <c r="AP7" s="43">
        <v>0</v>
      </c>
      <c r="AQ7" s="43">
        <v>13965</v>
      </c>
      <c r="AR7" s="43">
        <v>0</v>
      </c>
      <c r="AS7" s="42">
        <v>71240.014376100007</v>
      </c>
      <c r="AT7" s="42">
        <v>0</v>
      </c>
      <c r="AU7" s="42">
        <v>0</v>
      </c>
      <c r="AV7" s="42">
        <v>0.19602747307537119</v>
      </c>
      <c r="AW7" s="42">
        <v>8538.9567271631695</v>
      </c>
      <c r="AX7" s="43">
        <v>13</v>
      </c>
      <c r="AY7" s="42">
        <v>0.5</v>
      </c>
      <c r="AZ7" s="43">
        <v>60</v>
      </c>
      <c r="BA7" s="42">
        <v>0.05</v>
      </c>
      <c r="BB7" s="42">
        <v>0.5</v>
      </c>
      <c r="BC7" s="43">
        <v>30000</v>
      </c>
      <c r="BD7" s="42">
        <v>1100.9345946509129</v>
      </c>
      <c r="BE7" s="42">
        <v>71240.03060498611</v>
      </c>
      <c r="BF7" s="42" t="s">
        <v>96</v>
      </c>
      <c r="BG7" s="42">
        <v>43</v>
      </c>
      <c r="BH7" s="42">
        <v>0.8</v>
      </c>
      <c r="BI7" s="42">
        <v>34</v>
      </c>
      <c r="BJ7" s="42">
        <v>1100.9345946509129</v>
      </c>
      <c r="BK7" s="42">
        <v>71240.03060498611</v>
      </c>
      <c r="BL7" s="42">
        <v>1</v>
      </c>
      <c r="BM7" s="43">
        <f t="shared" ref="BM7" si="4">BI7*Q7</f>
        <v>55.605388641936557</v>
      </c>
      <c r="BN7" s="43">
        <f t="shared" ref="BN7" si="5">BM7-AJ7</f>
        <v>55.605388641936557</v>
      </c>
      <c r="BO7" s="43">
        <f t="shared" ref="BO7" si="6">BN7*BL7</f>
        <v>55.605388641936557</v>
      </c>
      <c r="BP7" s="43">
        <f t="shared" ref="BP7" si="7">(BN7-BO7)*0.1</f>
        <v>0</v>
      </c>
      <c r="BQ7" s="43">
        <f t="shared" ref="BQ7" si="8">(BN7-BO7)*0.9</f>
        <v>0</v>
      </c>
      <c r="BR7" s="45" t="s">
        <v>3574</v>
      </c>
      <c r="BS7" s="42" t="s">
        <v>3575</v>
      </c>
    </row>
    <row r="8" spans="1:71" x14ac:dyDescent="0.25">
      <c r="A8" s="41">
        <v>14836001</v>
      </c>
      <c r="B8" s="42" t="s">
        <v>97</v>
      </c>
      <c r="C8" s="42" t="s">
        <v>110</v>
      </c>
      <c r="D8" s="42" t="s">
        <v>581</v>
      </c>
      <c r="E8" s="42" t="s">
        <v>110</v>
      </c>
      <c r="F8" s="42" t="s">
        <v>781</v>
      </c>
      <c r="G8" s="42" t="s">
        <v>111</v>
      </c>
      <c r="H8" s="42">
        <v>0.480892349</v>
      </c>
      <c r="I8" s="43">
        <v>1969</v>
      </c>
      <c r="J8" s="43">
        <v>6799</v>
      </c>
      <c r="K8" s="42">
        <v>0.39185061399999999</v>
      </c>
      <c r="L8" s="42" t="s">
        <v>78</v>
      </c>
      <c r="M8" s="43">
        <v>1</v>
      </c>
      <c r="N8" s="43">
        <v>0</v>
      </c>
      <c r="O8" s="42" t="s">
        <v>79</v>
      </c>
      <c r="P8" s="42" t="s">
        <v>80</v>
      </c>
      <c r="Q8" s="49">
        <v>0.64</v>
      </c>
      <c r="R8" s="4"/>
      <c r="S8" s="4"/>
      <c r="T8" s="4"/>
      <c r="U8" s="4"/>
      <c r="V8" s="4"/>
      <c r="W8" s="4"/>
      <c r="X8" s="4"/>
      <c r="Y8" s="4"/>
      <c r="Z8" s="48">
        <v>2320</v>
      </c>
      <c r="AB8" s="42" t="s">
        <v>473</v>
      </c>
      <c r="AC8" s="42" t="s">
        <v>117</v>
      </c>
      <c r="AF8" s="42" t="s">
        <v>91</v>
      </c>
      <c r="AG8" s="42" t="s">
        <v>92</v>
      </c>
      <c r="AH8" s="48">
        <v>94040</v>
      </c>
      <c r="AI8" s="4"/>
      <c r="AJ8" s="4"/>
      <c r="AK8" s="4"/>
      <c r="AL8" s="4"/>
      <c r="AM8" s="4"/>
      <c r="AN8" s="4"/>
      <c r="AO8" s="4"/>
      <c r="AP8" s="4"/>
      <c r="AQ8" s="4"/>
      <c r="AR8" s="4"/>
      <c r="AS8" s="4"/>
      <c r="AT8" s="4"/>
      <c r="AU8" s="4"/>
      <c r="AV8" s="4"/>
      <c r="AW8" s="4"/>
      <c r="AX8" s="4"/>
      <c r="AY8" s="4"/>
      <c r="AZ8" s="4"/>
      <c r="BA8" s="4"/>
      <c r="BB8" s="4"/>
      <c r="BC8" s="4"/>
      <c r="BD8" s="42">
        <v>521.77371829411493</v>
      </c>
      <c r="BE8" s="42">
        <v>17431.954102787291</v>
      </c>
      <c r="BF8" s="50"/>
      <c r="BG8" s="4"/>
      <c r="BH8" s="4"/>
      <c r="BI8" s="4"/>
      <c r="BJ8" s="42">
        <v>521.77371829411493</v>
      </c>
      <c r="BK8" s="42">
        <v>17431.954102787291</v>
      </c>
      <c r="BL8" s="4"/>
      <c r="BM8" s="46"/>
      <c r="BN8" s="46"/>
      <c r="BO8" s="46"/>
      <c r="BP8" s="4"/>
      <c r="BQ8" s="4"/>
      <c r="BR8" s="45" t="s">
        <v>3531</v>
      </c>
      <c r="BS8" s="42" t="s">
        <v>3573</v>
      </c>
    </row>
    <row r="9" spans="1:71" s="45" customFormat="1" ht="12.75" customHeight="1" x14ac:dyDescent="0.25">
      <c r="A9" s="41">
        <v>15806037</v>
      </c>
      <c r="B9" s="42" t="s">
        <v>228</v>
      </c>
      <c r="C9" s="42"/>
      <c r="D9" s="42" t="s">
        <v>359</v>
      </c>
      <c r="E9" s="42" t="s">
        <v>358</v>
      </c>
      <c r="F9" s="42" t="s">
        <v>781</v>
      </c>
      <c r="G9" s="42" t="s">
        <v>359</v>
      </c>
      <c r="H9" s="42">
        <v>0.205717231</v>
      </c>
      <c r="I9" s="43">
        <v>1955</v>
      </c>
      <c r="J9" s="43">
        <v>3630</v>
      </c>
      <c r="K9" s="42">
        <v>0.44032023300000001</v>
      </c>
      <c r="L9" s="42" t="s">
        <v>78</v>
      </c>
      <c r="M9" s="43">
        <v>1</v>
      </c>
      <c r="N9" s="43">
        <v>0</v>
      </c>
      <c r="O9" s="42" t="s">
        <v>79</v>
      </c>
      <c r="P9" s="42" t="s">
        <v>80</v>
      </c>
      <c r="Q9" s="44">
        <v>0.18924371841227899</v>
      </c>
      <c r="R9" s="42" t="s">
        <v>629</v>
      </c>
      <c r="S9" s="42" t="s">
        <v>630</v>
      </c>
      <c r="T9" s="42" t="s">
        <v>114</v>
      </c>
      <c r="U9" s="42" t="s">
        <v>115</v>
      </c>
      <c r="V9" s="42" t="s">
        <v>631</v>
      </c>
      <c r="W9" s="42" t="s">
        <v>507</v>
      </c>
      <c r="X9" s="42"/>
      <c r="Y9" s="42" t="s">
        <v>786</v>
      </c>
      <c r="Z9" s="42" t="s">
        <v>1075</v>
      </c>
      <c r="AA9" s="42"/>
      <c r="AB9" s="42"/>
      <c r="AC9" s="42" t="s">
        <v>547</v>
      </c>
      <c r="AD9" s="42" t="s">
        <v>105</v>
      </c>
      <c r="AE9" s="42"/>
      <c r="AF9" s="42" t="s">
        <v>91</v>
      </c>
      <c r="AG9" s="42" t="s">
        <v>92</v>
      </c>
      <c r="AH9" s="42" t="s">
        <v>633</v>
      </c>
      <c r="AI9" s="43">
        <v>2</v>
      </c>
      <c r="AJ9" s="43">
        <v>0</v>
      </c>
      <c r="AK9" s="42" t="s">
        <v>523</v>
      </c>
      <c r="AL9" s="42"/>
      <c r="AM9" s="43">
        <v>50</v>
      </c>
      <c r="AN9" s="42" t="s">
        <v>524</v>
      </c>
      <c r="AO9" s="42"/>
      <c r="AP9" s="43">
        <v>0</v>
      </c>
      <c r="AQ9" s="43">
        <v>0</v>
      </c>
      <c r="AR9" s="43">
        <v>3630</v>
      </c>
      <c r="AS9" s="42">
        <v>8243.4137057000007</v>
      </c>
      <c r="AT9" s="42">
        <v>0</v>
      </c>
      <c r="AU9" s="42">
        <v>0</v>
      </c>
      <c r="AV9" s="42">
        <v>0.44035154968505291</v>
      </c>
      <c r="AW9" s="42">
        <v>19181.713504280906</v>
      </c>
      <c r="AX9" s="43">
        <v>9</v>
      </c>
      <c r="AY9" s="42">
        <v>3</v>
      </c>
      <c r="AZ9" s="43">
        <v>0</v>
      </c>
      <c r="BA9" s="42">
        <v>0.1</v>
      </c>
      <c r="BB9" s="42">
        <v>0</v>
      </c>
      <c r="BC9" s="43">
        <v>130680</v>
      </c>
      <c r="BD9" s="42">
        <v>387.17389669345789</v>
      </c>
      <c r="BE9" s="42">
        <v>8243.423400246349</v>
      </c>
      <c r="BF9" s="42" t="s">
        <v>96</v>
      </c>
      <c r="BG9" s="42">
        <v>50</v>
      </c>
      <c r="BH9" s="42">
        <v>0.5</v>
      </c>
      <c r="BI9" s="42">
        <f>BG9*BH9</f>
        <v>25</v>
      </c>
      <c r="BJ9" s="42">
        <v>387.17389669345789</v>
      </c>
      <c r="BK9" s="42">
        <v>8243.423400246349</v>
      </c>
      <c r="BL9" s="42">
        <v>0.15</v>
      </c>
      <c r="BM9" s="43">
        <f t="shared" ref="BM9:BM12" si="9">BI9*Q9</f>
        <v>4.7310929603069747</v>
      </c>
      <c r="BN9" s="43">
        <f t="shared" ref="BN9:BN12" si="10">BM9-AJ9</f>
        <v>4.7310929603069747</v>
      </c>
      <c r="BO9" s="43">
        <f t="shared" ref="BO9:BO12" si="11">BN9*BL9</f>
        <v>0.70966394404604616</v>
      </c>
      <c r="BP9" s="43">
        <f t="shared" ref="BP9:BP11" si="12">(BN9-BO9)*0.1</f>
        <v>0.40214290162609284</v>
      </c>
      <c r="BQ9" s="43">
        <f t="shared" ref="BQ9:BQ11" si="13">(BN9-BO9)*0.9</f>
        <v>3.6192861146348352</v>
      </c>
      <c r="BR9" s="45" t="s">
        <v>3574</v>
      </c>
      <c r="BS9" s="42" t="s">
        <v>3575</v>
      </c>
    </row>
    <row r="10" spans="1:71" s="45" customFormat="1" ht="12.75" customHeight="1" x14ac:dyDescent="0.25">
      <c r="A10" s="41">
        <v>15806038</v>
      </c>
      <c r="B10" s="42" t="s">
        <v>228</v>
      </c>
      <c r="C10" s="42"/>
      <c r="D10" s="42" t="s">
        <v>359</v>
      </c>
      <c r="E10" s="42" t="s">
        <v>358</v>
      </c>
      <c r="F10" s="42" t="s">
        <v>781</v>
      </c>
      <c r="G10" s="42" t="s">
        <v>359</v>
      </c>
      <c r="H10" s="42">
        <v>0.20540898499999999</v>
      </c>
      <c r="I10" s="43">
        <v>1960</v>
      </c>
      <c r="J10" s="43">
        <v>1950</v>
      </c>
      <c r="K10" s="42">
        <v>0.50715214600000003</v>
      </c>
      <c r="L10" s="42" t="s">
        <v>78</v>
      </c>
      <c r="M10" s="43">
        <v>1</v>
      </c>
      <c r="N10" s="43">
        <v>0</v>
      </c>
      <c r="O10" s="42" t="s">
        <v>79</v>
      </c>
      <c r="P10" s="42" t="s">
        <v>80</v>
      </c>
      <c r="Q10" s="44">
        <v>8.8158768156467573E-2</v>
      </c>
      <c r="R10" s="42" t="s">
        <v>629</v>
      </c>
      <c r="S10" s="42" t="s">
        <v>630</v>
      </c>
      <c r="T10" s="42" t="s">
        <v>114</v>
      </c>
      <c r="U10" s="42" t="s">
        <v>115</v>
      </c>
      <c r="V10" s="42" t="s">
        <v>631</v>
      </c>
      <c r="W10" s="42" t="s">
        <v>507</v>
      </c>
      <c r="X10" s="42"/>
      <c r="Y10" s="42" t="s">
        <v>786</v>
      </c>
      <c r="Z10" s="42" t="s">
        <v>1025</v>
      </c>
      <c r="AA10" s="42"/>
      <c r="AB10" s="42"/>
      <c r="AC10" s="42" t="s">
        <v>547</v>
      </c>
      <c r="AD10" s="42" t="s">
        <v>105</v>
      </c>
      <c r="AE10" s="42"/>
      <c r="AF10" s="42" t="s">
        <v>91</v>
      </c>
      <c r="AG10" s="42" t="s">
        <v>92</v>
      </c>
      <c r="AH10" s="42" t="s">
        <v>633</v>
      </c>
      <c r="AI10" s="43">
        <v>2</v>
      </c>
      <c r="AJ10" s="43">
        <v>0</v>
      </c>
      <c r="AK10" s="42" t="s">
        <v>523</v>
      </c>
      <c r="AL10" s="42"/>
      <c r="AM10" s="43">
        <v>50</v>
      </c>
      <c r="AN10" s="42" t="s">
        <v>524</v>
      </c>
      <c r="AO10" s="42"/>
      <c r="AP10" s="43">
        <v>0</v>
      </c>
      <c r="AQ10" s="43">
        <v>1950</v>
      </c>
      <c r="AR10" s="43">
        <v>0</v>
      </c>
      <c r="AS10" s="42">
        <v>3840.1802743899998</v>
      </c>
      <c r="AT10" s="42">
        <v>0</v>
      </c>
      <c r="AU10" s="42">
        <v>0</v>
      </c>
      <c r="AV10" s="42">
        <v>0.50778866112210086</v>
      </c>
      <c r="AW10" s="42">
        <v>22119.274078478713</v>
      </c>
      <c r="AX10" s="43">
        <v>9</v>
      </c>
      <c r="AY10" s="42">
        <v>3</v>
      </c>
      <c r="AZ10" s="43">
        <v>0</v>
      </c>
      <c r="BA10" s="42">
        <v>0.1</v>
      </c>
      <c r="BB10" s="42">
        <v>0</v>
      </c>
      <c r="BC10" s="43">
        <v>130680</v>
      </c>
      <c r="BD10" s="42">
        <v>318.30475971098838</v>
      </c>
      <c r="BE10" s="42">
        <v>3840.180580127324</v>
      </c>
      <c r="BF10" s="42" t="s">
        <v>96</v>
      </c>
      <c r="BG10" s="42">
        <v>50</v>
      </c>
      <c r="BH10" s="42">
        <v>0.5</v>
      </c>
      <c r="BI10" s="42">
        <f>BG10*BH10</f>
        <v>25</v>
      </c>
      <c r="BJ10" s="42">
        <v>318.30475971098838</v>
      </c>
      <c r="BK10" s="42">
        <v>3840.180580127324</v>
      </c>
      <c r="BL10" s="42">
        <v>0.15</v>
      </c>
      <c r="BM10" s="43">
        <f t="shared" si="9"/>
        <v>2.2039692039116892</v>
      </c>
      <c r="BN10" s="43">
        <f t="shared" si="10"/>
        <v>2.2039692039116892</v>
      </c>
      <c r="BO10" s="43">
        <f t="shared" si="11"/>
        <v>0.33059538058675336</v>
      </c>
      <c r="BP10" s="43">
        <f t="shared" si="12"/>
        <v>0.18733738233249358</v>
      </c>
      <c r="BQ10" s="43">
        <f t="shared" si="13"/>
        <v>1.6860364409924422</v>
      </c>
      <c r="BR10" s="45" t="s">
        <v>3574</v>
      </c>
      <c r="BS10" s="42" t="s">
        <v>3576</v>
      </c>
    </row>
    <row r="11" spans="1:71" s="45" customFormat="1" ht="12.75" customHeight="1" x14ac:dyDescent="0.25">
      <c r="A11" s="41">
        <v>15806039</v>
      </c>
      <c r="B11" s="42" t="s">
        <v>228</v>
      </c>
      <c r="C11" s="42"/>
      <c r="D11" s="42" t="s">
        <v>359</v>
      </c>
      <c r="E11" s="42" t="s">
        <v>358</v>
      </c>
      <c r="F11" s="42" t="s">
        <v>502</v>
      </c>
      <c r="G11" s="42" t="s">
        <v>359</v>
      </c>
      <c r="H11" s="42">
        <v>0.14615579200000001</v>
      </c>
      <c r="I11" s="43">
        <v>1928</v>
      </c>
      <c r="J11" s="43">
        <v>1500</v>
      </c>
      <c r="K11" s="42">
        <v>0.38669760199999997</v>
      </c>
      <c r="L11" s="42" t="s">
        <v>78</v>
      </c>
      <c r="M11" s="43">
        <v>1</v>
      </c>
      <c r="N11" s="43">
        <v>0</v>
      </c>
      <c r="O11" s="42" t="s">
        <v>79</v>
      </c>
      <c r="P11" s="42" t="s">
        <v>80</v>
      </c>
      <c r="Q11" s="44">
        <v>8.9052872916445619E-2</v>
      </c>
      <c r="R11" s="42" t="s">
        <v>629</v>
      </c>
      <c r="S11" s="42" t="s">
        <v>630</v>
      </c>
      <c r="T11" s="42" t="s">
        <v>114</v>
      </c>
      <c r="U11" s="42" t="s">
        <v>115</v>
      </c>
      <c r="V11" s="42" t="s">
        <v>631</v>
      </c>
      <c r="W11" s="42" t="s">
        <v>507</v>
      </c>
      <c r="X11" s="42"/>
      <c r="Y11" s="42" t="s">
        <v>509</v>
      </c>
      <c r="Z11" s="42" t="s">
        <v>632</v>
      </c>
      <c r="AA11" s="42"/>
      <c r="AB11" s="42"/>
      <c r="AC11" s="42" t="s">
        <v>547</v>
      </c>
      <c r="AD11" s="42" t="s">
        <v>105</v>
      </c>
      <c r="AE11" s="42"/>
      <c r="AF11" s="42" t="s">
        <v>91</v>
      </c>
      <c r="AG11" s="42" t="s">
        <v>92</v>
      </c>
      <c r="AH11" s="42" t="s">
        <v>633</v>
      </c>
      <c r="AI11" s="43">
        <v>2</v>
      </c>
      <c r="AJ11" s="43">
        <v>0</v>
      </c>
      <c r="AK11" s="42" t="s">
        <v>523</v>
      </c>
      <c r="AL11" s="42"/>
      <c r="AM11" s="43">
        <v>50</v>
      </c>
      <c r="AN11" s="42" t="s">
        <v>524</v>
      </c>
      <c r="AO11" s="42"/>
      <c r="AP11" s="43">
        <v>0</v>
      </c>
      <c r="AQ11" s="43">
        <v>0</v>
      </c>
      <c r="AR11" s="43">
        <v>1500</v>
      </c>
      <c r="AS11" s="42">
        <v>3879.1276817100002</v>
      </c>
      <c r="AT11" s="42">
        <v>0</v>
      </c>
      <c r="AU11" s="42">
        <v>0</v>
      </c>
      <c r="AV11" s="42">
        <v>0.3866848743011132</v>
      </c>
      <c r="AW11" s="42">
        <v>16843.993124556491</v>
      </c>
      <c r="AX11" s="43">
        <v>9</v>
      </c>
      <c r="AY11" s="42">
        <v>3</v>
      </c>
      <c r="AZ11" s="43">
        <v>0</v>
      </c>
      <c r="BA11" s="42">
        <v>0.1</v>
      </c>
      <c r="BB11" s="42">
        <v>0</v>
      </c>
      <c r="BC11" s="43">
        <v>130680</v>
      </c>
      <c r="BD11" s="42">
        <v>318.58613984453177</v>
      </c>
      <c r="BE11" s="42">
        <v>3879.12762768331</v>
      </c>
      <c r="BF11" s="42" t="s">
        <v>96</v>
      </c>
      <c r="BG11" s="42">
        <v>50</v>
      </c>
      <c r="BH11" s="42">
        <v>0.5</v>
      </c>
      <c r="BI11" s="42">
        <f>BG11*BH11</f>
        <v>25</v>
      </c>
      <c r="BJ11" s="42">
        <v>318.58613984453177</v>
      </c>
      <c r="BK11" s="42">
        <v>3879.12762768331</v>
      </c>
      <c r="BL11" s="42">
        <v>0.15</v>
      </c>
      <c r="BM11" s="43">
        <f t="shared" si="9"/>
        <v>2.2263218229111406</v>
      </c>
      <c r="BN11" s="43">
        <f t="shared" si="10"/>
        <v>2.2263218229111406</v>
      </c>
      <c r="BO11" s="43">
        <f t="shared" si="11"/>
        <v>0.33394827343667105</v>
      </c>
      <c r="BP11" s="43">
        <f t="shared" si="12"/>
        <v>0.18923735494744698</v>
      </c>
      <c r="BQ11" s="43">
        <f t="shared" si="13"/>
        <v>1.7031361945270227</v>
      </c>
      <c r="BR11" s="45" t="s">
        <v>3574</v>
      </c>
      <c r="BS11" s="42" t="s">
        <v>3576</v>
      </c>
    </row>
    <row r="12" spans="1:71" s="45" customFormat="1" ht="12.75" customHeight="1" x14ac:dyDescent="0.25">
      <c r="A12" s="41">
        <v>19304006</v>
      </c>
      <c r="B12" s="42" t="s">
        <v>237</v>
      </c>
      <c r="C12" s="42" t="s">
        <v>110</v>
      </c>
      <c r="D12" s="42" t="s">
        <v>581</v>
      </c>
      <c r="E12" s="42" t="s">
        <v>110</v>
      </c>
      <c r="F12" s="42" t="s">
        <v>781</v>
      </c>
      <c r="G12" s="42" t="s">
        <v>111</v>
      </c>
      <c r="H12" s="42">
        <v>0.85882316000000003</v>
      </c>
      <c r="I12" s="43">
        <v>1959</v>
      </c>
      <c r="J12" s="43">
        <v>1296</v>
      </c>
      <c r="K12" s="42">
        <v>7.6663708999999997E-2</v>
      </c>
      <c r="L12" s="42" t="s">
        <v>78</v>
      </c>
      <c r="M12" s="43">
        <v>1</v>
      </c>
      <c r="N12" s="43">
        <v>0</v>
      </c>
      <c r="O12" s="42" t="s">
        <v>79</v>
      </c>
      <c r="P12" s="42" t="s">
        <v>80</v>
      </c>
      <c r="Q12" s="44">
        <v>0.38836966183933996</v>
      </c>
      <c r="R12" s="42" t="s">
        <v>1193</v>
      </c>
      <c r="S12" s="42" t="s">
        <v>1194</v>
      </c>
      <c r="T12" s="42" t="s">
        <v>373</v>
      </c>
      <c r="U12" s="42" t="s">
        <v>374</v>
      </c>
      <c r="V12" s="42" t="s">
        <v>1195</v>
      </c>
      <c r="W12" s="42" t="s">
        <v>507</v>
      </c>
      <c r="X12" s="42"/>
      <c r="Y12" s="42" t="s">
        <v>786</v>
      </c>
      <c r="Z12" s="42" t="s">
        <v>1196</v>
      </c>
      <c r="AA12" s="42"/>
      <c r="AB12" s="42" t="s">
        <v>473</v>
      </c>
      <c r="AC12" s="42" t="s">
        <v>117</v>
      </c>
      <c r="AD12" s="42"/>
      <c r="AE12" s="42"/>
      <c r="AF12" s="42" t="s">
        <v>91</v>
      </c>
      <c r="AG12" s="42" t="s">
        <v>92</v>
      </c>
      <c r="AH12" s="42" t="s">
        <v>1144</v>
      </c>
      <c r="AI12" s="43">
        <v>1</v>
      </c>
      <c r="AJ12" s="43">
        <v>0</v>
      </c>
      <c r="AK12" s="42" t="s">
        <v>119</v>
      </c>
      <c r="AL12" s="42">
        <v>1.35</v>
      </c>
      <c r="AM12" s="42"/>
      <c r="AN12" s="42" t="s">
        <v>579</v>
      </c>
      <c r="AO12" s="42" t="s">
        <v>580</v>
      </c>
      <c r="AP12" s="43">
        <v>0</v>
      </c>
      <c r="AQ12" s="43">
        <v>1296</v>
      </c>
      <c r="AR12" s="43">
        <v>0</v>
      </c>
      <c r="AS12" s="42">
        <v>16917.299397899998</v>
      </c>
      <c r="AT12" s="42">
        <v>0</v>
      </c>
      <c r="AU12" s="42">
        <v>0</v>
      </c>
      <c r="AV12" s="42">
        <v>7.6607972083350184E-2</v>
      </c>
      <c r="AW12" s="42">
        <v>3337.0432639507339</v>
      </c>
      <c r="AX12" s="43">
        <v>13</v>
      </c>
      <c r="AY12" s="42">
        <v>0.5</v>
      </c>
      <c r="AZ12" s="43">
        <v>60</v>
      </c>
      <c r="BA12" s="42">
        <v>0.05</v>
      </c>
      <c r="BB12" s="42">
        <v>0.5</v>
      </c>
      <c r="BC12" s="43">
        <v>30000</v>
      </c>
      <c r="BD12" s="42">
        <v>542.04433935060024</v>
      </c>
      <c r="BE12" s="42">
        <v>16917.314800259435</v>
      </c>
      <c r="BF12" s="42" t="s">
        <v>96</v>
      </c>
      <c r="BG12" s="42">
        <v>43</v>
      </c>
      <c r="BH12" s="42">
        <v>0.8</v>
      </c>
      <c r="BI12" s="42">
        <v>34</v>
      </c>
      <c r="BJ12" s="42">
        <v>542.04433935060024</v>
      </c>
      <c r="BK12" s="42">
        <v>16917.314800259435</v>
      </c>
      <c r="BL12" s="42">
        <v>0.15</v>
      </c>
      <c r="BM12" s="43">
        <f t="shared" si="9"/>
        <v>13.204568502537558</v>
      </c>
      <c r="BN12" s="43">
        <f t="shared" si="10"/>
        <v>13.204568502537558</v>
      </c>
      <c r="BO12" s="43">
        <f t="shared" si="11"/>
        <v>1.9806852753806337</v>
      </c>
      <c r="BP12" s="43">
        <f>(BN12-BO12)*0.1</f>
        <v>1.1223883227156926</v>
      </c>
      <c r="BQ12" s="43">
        <f>(BN12-BO12)*0.9</f>
        <v>10.101494904441234</v>
      </c>
      <c r="BR12" s="42" t="s">
        <v>3531</v>
      </c>
      <c r="BS12" s="42" t="s">
        <v>3577</v>
      </c>
    </row>
    <row r="13" spans="1:71" x14ac:dyDescent="0.25">
      <c r="A13" s="41">
        <v>16052021</v>
      </c>
      <c r="B13" s="42" t="s">
        <v>75</v>
      </c>
      <c r="C13" s="42"/>
      <c r="D13" s="42" t="s">
        <v>3523</v>
      </c>
      <c r="E13" s="42" t="s">
        <v>3528</v>
      </c>
      <c r="F13" s="42" t="s">
        <v>248</v>
      </c>
      <c r="G13" s="42" t="s">
        <v>77</v>
      </c>
      <c r="H13" s="42">
        <v>12.75996716</v>
      </c>
      <c r="I13" s="43">
        <v>1964</v>
      </c>
      <c r="J13" s="43">
        <v>61225</v>
      </c>
      <c r="K13" s="45">
        <v>0.35127629900000001</v>
      </c>
      <c r="L13" s="42" t="s">
        <v>78</v>
      </c>
      <c r="M13" s="43">
        <v>1</v>
      </c>
      <c r="N13" s="43">
        <v>0</v>
      </c>
      <c r="O13" s="42" t="s">
        <v>79</v>
      </c>
      <c r="P13" s="42" t="s">
        <v>80</v>
      </c>
      <c r="Q13" s="44">
        <v>4.0011999999999999</v>
      </c>
      <c r="R13" s="4"/>
      <c r="S13" s="4"/>
      <c r="T13" s="4"/>
      <c r="U13" s="4"/>
      <c r="V13" s="4"/>
      <c r="W13" s="4"/>
      <c r="X13" s="4"/>
      <c r="Y13" s="4"/>
      <c r="Z13" s="48">
        <v>415</v>
      </c>
      <c r="AA13" s="42"/>
      <c r="AB13" s="42" t="s">
        <v>88</v>
      </c>
      <c r="AC13" s="42" t="s">
        <v>89</v>
      </c>
      <c r="AD13" s="42" t="s">
        <v>90</v>
      </c>
      <c r="AE13" s="42"/>
      <c r="AF13" s="42" t="s">
        <v>91</v>
      </c>
      <c r="AG13" s="42" t="s">
        <v>92</v>
      </c>
      <c r="AH13" s="42" t="s">
        <v>708</v>
      </c>
      <c r="AI13" s="4"/>
      <c r="AJ13" s="4"/>
      <c r="AK13" s="4"/>
      <c r="AL13" s="4"/>
      <c r="AM13" s="4"/>
      <c r="AN13" s="4"/>
      <c r="AO13" s="4"/>
      <c r="AP13" s="4"/>
      <c r="AQ13" s="4"/>
      <c r="AR13" s="4"/>
      <c r="AS13" s="4"/>
      <c r="AT13" s="4"/>
      <c r="AU13" s="4"/>
      <c r="AV13" s="4"/>
      <c r="AW13" s="4"/>
      <c r="AX13" s="4"/>
      <c r="AY13" s="4"/>
      <c r="AZ13" s="4"/>
      <c r="BA13" s="4"/>
      <c r="BB13" s="4"/>
      <c r="BC13" s="4"/>
      <c r="BD13" s="42">
        <v>1673.3403206214016</v>
      </c>
      <c r="BE13" s="42">
        <v>174293.36997342811</v>
      </c>
      <c r="BF13" s="50"/>
      <c r="BG13" s="4"/>
      <c r="BH13" s="4"/>
      <c r="BI13" s="4"/>
      <c r="BJ13" s="42">
        <v>1673.3403206214016</v>
      </c>
      <c r="BK13" s="42">
        <v>174293.36997342811</v>
      </c>
      <c r="BL13" s="4"/>
      <c r="BM13" s="46"/>
      <c r="BN13" s="46"/>
      <c r="BO13" s="46"/>
      <c r="BP13" s="4"/>
      <c r="BQ13" s="4"/>
      <c r="BR13" s="42" t="s">
        <v>3531</v>
      </c>
      <c r="BS13" s="42" t="s">
        <v>3580</v>
      </c>
    </row>
    <row r="14" spans="1:71" x14ac:dyDescent="0.25">
      <c r="A14" s="26"/>
    </row>
    <row r="15" spans="1:71" x14ac:dyDescent="0.25">
      <c r="A15" s="26"/>
    </row>
    <row r="16" spans="1:71" s="81" customFormat="1" ht="14.5" x14ac:dyDescent="0.25">
      <c r="A16" s="87">
        <v>16060013</v>
      </c>
      <c r="B16" s="80" t="s">
        <v>75</v>
      </c>
      <c r="C16" s="80"/>
      <c r="D16" s="80" t="s">
        <v>3524</v>
      </c>
      <c r="Q16" s="85">
        <v>10.84</v>
      </c>
      <c r="S16" s="81" t="s">
        <v>3605</v>
      </c>
      <c r="AT16" s="82"/>
      <c r="AU16" s="82"/>
      <c r="AV16" s="82"/>
      <c r="AW16" s="82"/>
      <c r="AX16" s="88" t="s">
        <v>3606</v>
      </c>
      <c r="AY16" s="88"/>
      <c r="AZ16" s="88" t="s">
        <v>3605</v>
      </c>
      <c r="BA16" s="88"/>
      <c r="BB16" s="89"/>
      <c r="BC16" s="90">
        <v>150</v>
      </c>
      <c r="BD16" s="90">
        <v>0</v>
      </c>
      <c r="BE16" s="90">
        <v>750</v>
      </c>
      <c r="BF16" s="90">
        <f>SUM(BC16:BE16)</f>
        <v>900</v>
      </c>
      <c r="BH16" s="91">
        <f>BF16/BC16</f>
        <v>6</v>
      </c>
      <c r="BI16" s="92" t="str">
        <f>IF(BH16=1, "True", "False")</f>
        <v>False</v>
      </c>
      <c r="BJ16" s="86" t="s">
        <v>3607</v>
      </c>
    </row>
    <row r="17" spans="1:1" x14ac:dyDescent="0.25">
      <c r="A17" s="26"/>
    </row>
    <row r="18" spans="1:1" x14ac:dyDescent="0.25">
      <c r="A18" s="26"/>
    </row>
    <row r="19" spans="1:1" x14ac:dyDescent="0.25">
      <c r="A19" s="26"/>
    </row>
    <row r="20" spans="1:1" x14ac:dyDescent="0.25">
      <c r="A20" s="26"/>
    </row>
    <row r="21" spans="1:1" x14ac:dyDescent="0.25">
      <c r="A21" s="26"/>
    </row>
    <row r="22" spans="1:1" x14ac:dyDescent="0.25">
      <c r="A22" s="26"/>
    </row>
    <row r="23" spans="1:1" x14ac:dyDescent="0.25">
      <c r="A23" s="26"/>
    </row>
    <row r="24" spans="1:1" x14ac:dyDescent="0.25">
      <c r="A24" s="26"/>
    </row>
    <row r="57682" spans="17:69" x14ac:dyDescent="0.25">
      <c r="Q57682" s="34">
        <f>SUBTOTAL(9,Q1:Q57681)</f>
        <v>48.386942042909055</v>
      </c>
      <c r="BP57682" s="31"/>
      <c r="BQ57682" s="31"/>
    </row>
    <row r="57684" spans="17:69" x14ac:dyDescent="0.25">
      <c r="BP57684" s="31"/>
      <c r="BQ57684" s="31"/>
    </row>
  </sheetData>
  <autoFilter ref="A2:BS13" xr:uid="{00000000-0009-0000-0000-000002000000}"/>
  <conditionalFormatting sqref="A14:A15 A17:A24">
    <cfRule type="duplicateValues" dxfId="114" priority="52" stopIfTrue="1"/>
  </conditionalFormatting>
  <conditionalFormatting sqref="A14:A15 A1:A2 A17:A1048576">
    <cfRule type="duplicateValues" dxfId="113" priority="50"/>
    <cfRule type="duplicateValues" dxfId="112" priority="51"/>
  </conditionalFormatting>
  <conditionalFormatting sqref="A14:A15 A1:A2 A17:A1048576">
    <cfRule type="duplicateValues" dxfId="111" priority="49"/>
  </conditionalFormatting>
  <conditionalFormatting sqref="A3">
    <cfRule type="duplicateValues" dxfId="110" priority="46"/>
    <cfRule type="duplicateValues" dxfId="109" priority="47"/>
  </conditionalFormatting>
  <conditionalFormatting sqref="A3">
    <cfRule type="duplicateValues" dxfId="108" priority="45"/>
  </conditionalFormatting>
  <conditionalFormatting sqref="A3">
    <cfRule type="duplicateValues" dxfId="107" priority="48"/>
  </conditionalFormatting>
  <conditionalFormatting sqref="H3">
    <cfRule type="duplicateValues" dxfId="106" priority="42"/>
    <cfRule type="duplicateValues" dxfId="105" priority="43"/>
  </conditionalFormatting>
  <conditionalFormatting sqref="H3">
    <cfRule type="duplicateValues" dxfId="104" priority="41"/>
  </conditionalFormatting>
  <conditionalFormatting sqref="H3">
    <cfRule type="duplicateValues" dxfId="103" priority="44"/>
  </conditionalFormatting>
  <conditionalFormatting sqref="A4">
    <cfRule type="duplicateValues" dxfId="102" priority="38"/>
    <cfRule type="duplicateValues" dxfId="101" priority="39"/>
  </conditionalFormatting>
  <conditionalFormatting sqref="A4">
    <cfRule type="duplicateValues" dxfId="100" priority="37"/>
  </conditionalFormatting>
  <conditionalFormatting sqref="A4">
    <cfRule type="duplicateValues" dxfId="99" priority="40"/>
  </conditionalFormatting>
  <conditionalFormatting sqref="H4">
    <cfRule type="duplicateValues" dxfId="98" priority="34"/>
    <cfRule type="duplicateValues" dxfId="97" priority="35"/>
  </conditionalFormatting>
  <conditionalFormatting sqref="H4">
    <cfRule type="duplicateValues" dxfId="96" priority="33"/>
  </conditionalFormatting>
  <conditionalFormatting sqref="H4">
    <cfRule type="duplicateValues" dxfId="95" priority="36"/>
  </conditionalFormatting>
  <conditionalFormatting sqref="A5">
    <cfRule type="duplicateValues" dxfId="94" priority="30"/>
    <cfRule type="duplicateValues" dxfId="93" priority="31"/>
  </conditionalFormatting>
  <conditionalFormatting sqref="A5">
    <cfRule type="duplicateValues" dxfId="92" priority="29"/>
  </conditionalFormatting>
  <conditionalFormatting sqref="A5">
    <cfRule type="duplicateValues" dxfId="91" priority="32"/>
  </conditionalFormatting>
  <conditionalFormatting sqref="A6">
    <cfRule type="duplicateValues" dxfId="90" priority="26"/>
    <cfRule type="duplicateValues" dxfId="89" priority="27"/>
  </conditionalFormatting>
  <conditionalFormatting sqref="A6">
    <cfRule type="duplicateValues" dxfId="88" priority="25"/>
  </conditionalFormatting>
  <conditionalFormatting sqref="A6">
    <cfRule type="duplicateValues" dxfId="87" priority="28"/>
  </conditionalFormatting>
  <conditionalFormatting sqref="A7">
    <cfRule type="duplicateValues" dxfId="86" priority="22"/>
    <cfRule type="duplicateValues" dxfId="85" priority="23"/>
  </conditionalFormatting>
  <conditionalFormatting sqref="A7">
    <cfRule type="duplicateValues" dxfId="84" priority="21"/>
  </conditionalFormatting>
  <conditionalFormatting sqref="A7">
    <cfRule type="duplicateValues" dxfId="83" priority="24"/>
  </conditionalFormatting>
  <conditionalFormatting sqref="A8">
    <cfRule type="duplicateValues" dxfId="82" priority="18"/>
    <cfRule type="duplicateValues" dxfId="81" priority="19"/>
  </conditionalFormatting>
  <conditionalFormatting sqref="A8">
    <cfRule type="duplicateValues" dxfId="80" priority="17"/>
  </conditionalFormatting>
  <conditionalFormatting sqref="A8">
    <cfRule type="duplicateValues" dxfId="79" priority="20"/>
  </conditionalFormatting>
  <conditionalFormatting sqref="A9">
    <cfRule type="duplicateValues" dxfId="78" priority="14"/>
    <cfRule type="duplicateValues" dxfId="77" priority="15"/>
  </conditionalFormatting>
  <conditionalFormatting sqref="A9">
    <cfRule type="duplicateValues" dxfId="76" priority="13"/>
  </conditionalFormatting>
  <conditionalFormatting sqref="A9">
    <cfRule type="duplicateValues" dxfId="75" priority="16"/>
  </conditionalFormatting>
  <conditionalFormatting sqref="A10:A11">
    <cfRule type="duplicateValues" dxfId="74" priority="10"/>
    <cfRule type="duplicateValues" dxfId="73" priority="11"/>
  </conditionalFormatting>
  <conditionalFormatting sqref="A10:A11">
    <cfRule type="duplicateValues" dxfId="72" priority="9"/>
  </conditionalFormatting>
  <conditionalFormatting sqref="A10:A11">
    <cfRule type="duplicateValues" dxfId="71" priority="12"/>
  </conditionalFormatting>
  <conditionalFormatting sqref="A12">
    <cfRule type="duplicateValues" dxfId="70" priority="6"/>
    <cfRule type="duplicateValues" dxfId="69" priority="7"/>
  </conditionalFormatting>
  <conditionalFormatting sqref="A12">
    <cfRule type="duplicateValues" dxfId="68" priority="5"/>
  </conditionalFormatting>
  <conditionalFormatting sqref="A12">
    <cfRule type="duplicateValues" dxfId="67" priority="8"/>
  </conditionalFormatting>
  <conditionalFormatting sqref="A13">
    <cfRule type="duplicateValues" dxfId="66" priority="2"/>
    <cfRule type="duplicateValues" dxfId="65" priority="3"/>
  </conditionalFormatting>
  <conditionalFormatting sqref="A13">
    <cfRule type="duplicateValues" dxfId="64" priority="1"/>
  </conditionalFormatting>
  <conditionalFormatting sqref="A13">
    <cfRule type="duplicateValues" dxfId="63" priority="4"/>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BV112"/>
  <sheetViews>
    <sheetView topLeftCell="A94" zoomScale="70" zoomScaleNormal="70" workbookViewId="0">
      <selection activeCell="A113" sqref="A113:XFD113"/>
    </sheetView>
  </sheetViews>
  <sheetFormatPr defaultRowHeight="12.5" x14ac:dyDescent="0.25"/>
  <cols>
    <col min="1" max="1" width="15.453125" customWidth="1"/>
    <col min="4" max="7" width="11.1796875" customWidth="1"/>
    <col min="8" max="16" width="8.7265625" customWidth="1"/>
    <col min="18" max="25" width="8.7265625" customWidth="1"/>
    <col min="26" max="26" width="12.81640625" customWidth="1"/>
    <col min="35" max="39" width="8.7265625" customWidth="1"/>
    <col min="40" max="40" width="26.26953125" customWidth="1"/>
    <col min="41" max="65" width="8.7265625" customWidth="1"/>
    <col min="70" max="71" width="8.7265625" customWidth="1"/>
  </cols>
  <sheetData>
    <row r="1" spans="1:71" ht="14" x14ac:dyDescent="0.3">
      <c r="A1" s="1" t="s">
        <v>0</v>
      </c>
      <c r="B1" s="2" t="s">
        <v>3519</v>
      </c>
      <c r="Q1" s="3"/>
      <c r="AT1" s="4"/>
      <c r="AU1" s="4"/>
      <c r="AV1" s="4"/>
      <c r="AW1" s="4"/>
      <c r="AX1" s="4"/>
      <c r="AY1" s="4"/>
      <c r="AZ1" s="4"/>
      <c r="BA1" s="4"/>
      <c r="BB1" s="4"/>
      <c r="BC1" s="4"/>
      <c r="BF1" s="5"/>
      <c r="BG1" s="6"/>
      <c r="BH1" s="6"/>
      <c r="BI1" s="7" t="s">
        <v>2</v>
      </c>
      <c r="BL1" s="7" t="s">
        <v>3</v>
      </c>
      <c r="BM1" s="8" t="s">
        <v>4</v>
      </c>
      <c r="BN1" s="8"/>
      <c r="BO1" s="8" t="s">
        <v>5</v>
      </c>
      <c r="BP1" s="7" t="s">
        <v>6</v>
      </c>
      <c r="BQ1" s="7" t="s">
        <v>7</v>
      </c>
    </row>
    <row r="2" spans="1:71" ht="13" x14ac:dyDescent="0.3">
      <c r="A2" s="9" t="s">
        <v>8</v>
      </c>
      <c r="B2" s="9" t="s">
        <v>9</v>
      </c>
      <c r="C2" s="9" t="s">
        <v>10</v>
      </c>
      <c r="D2" s="9" t="s">
        <v>11</v>
      </c>
      <c r="E2" s="9" t="s">
        <v>12</v>
      </c>
      <c r="F2" s="9" t="s">
        <v>13</v>
      </c>
      <c r="G2" s="9" t="s">
        <v>14</v>
      </c>
      <c r="H2" s="9" t="s">
        <v>15</v>
      </c>
      <c r="I2" s="9" t="s">
        <v>16</v>
      </c>
      <c r="J2" s="9" t="s">
        <v>17</v>
      </c>
      <c r="K2" s="9" t="s">
        <v>18</v>
      </c>
      <c r="L2" s="9" t="s">
        <v>19</v>
      </c>
      <c r="M2" s="9" t="s">
        <v>20</v>
      </c>
      <c r="N2" s="9" t="s">
        <v>21</v>
      </c>
      <c r="O2" s="9" t="s">
        <v>22</v>
      </c>
      <c r="P2" s="9" t="s">
        <v>23</v>
      </c>
      <c r="Q2" s="10" t="s">
        <v>24</v>
      </c>
      <c r="R2" s="9" t="s">
        <v>25</v>
      </c>
      <c r="S2" s="9" t="s">
        <v>26</v>
      </c>
      <c r="T2" s="9" t="s">
        <v>27</v>
      </c>
      <c r="U2" s="9" t="s">
        <v>28</v>
      </c>
      <c r="V2" s="9" t="s">
        <v>29</v>
      </c>
      <c r="W2" s="9" t="s">
        <v>30</v>
      </c>
      <c r="X2" s="9" t="s">
        <v>31</v>
      </c>
      <c r="Y2" s="9" t="s">
        <v>32</v>
      </c>
      <c r="Z2" s="9" t="s">
        <v>33</v>
      </c>
      <c r="AA2" s="9" t="s">
        <v>34</v>
      </c>
      <c r="AB2" s="9" t="s">
        <v>35</v>
      </c>
      <c r="AC2" s="9" t="s">
        <v>36</v>
      </c>
      <c r="AD2" s="9" t="s">
        <v>37</v>
      </c>
      <c r="AE2" s="9" t="s">
        <v>38</v>
      </c>
      <c r="AF2" s="9" t="s">
        <v>39</v>
      </c>
      <c r="AG2" s="9" t="s">
        <v>40</v>
      </c>
      <c r="AH2" s="9" t="s">
        <v>41</v>
      </c>
      <c r="AI2" s="9" t="s">
        <v>42</v>
      </c>
      <c r="AJ2" s="9" t="s">
        <v>43</v>
      </c>
      <c r="AK2" s="9" t="s">
        <v>44</v>
      </c>
      <c r="AL2" s="9" t="s">
        <v>45</v>
      </c>
      <c r="AM2" s="9" t="s">
        <v>46</v>
      </c>
      <c r="AN2" s="9" t="s">
        <v>47</v>
      </c>
      <c r="AO2" s="9" t="s">
        <v>48</v>
      </c>
      <c r="AP2" s="9" t="s">
        <v>49</v>
      </c>
      <c r="AQ2" s="9" t="s">
        <v>50</v>
      </c>
      <c r="AR2" s="9" t="s">
        <v>51</v>
      </c>
      <c r="AS2" s="9" t="s">
        <v>52</v>
      </c>
      <c r="AT2" s="11" t="s">
        <v>53</v>
      </c>
      <c r="AU2" s="11" t="s">
        <v>54</v>
      </c>
      <c r="AV2" s="11" t="s">
        <v>55</v>
      </c>
      <c r="AW2" s="11" t="s">
        <v>56</v>
      </c>
      <c r="AX2" s="11" t="s">
        <v>57</v>
      </c>
      <c r="AY2" s="11" t="s">
        <v>55</v>
      </c>
      <c r="AZ2" s="11" t="s">
        <v>58</v>
      </c>
      <c r="BA2" s="11" t="s">
        <v>59</v>
      </c>
      <c r="BB2" s="11" t="s">
        <v>60</v>
      </c>
      <c r="BC2" s="11" t="s">
        <v>56</v>
      </c>
      <c r="BD2" s="9" t="s">
        <v>61</v>
      </c>
      <c r="BE2" s="9" t="s">
        <v>62</v>
      </c>
      <c r="BF2" s="12" t="s">
        <v>63</v>
      </c>
      <c r="BG2" s="13" t="s">
        <v>64</v>
      </c>
      <c r="BH2" s="13" t="s">
        <v>65</v>
      </c>
      <c r="BI2" s="13" t="s">
        <v>66</v>
      </c>
      <c r="BJ2" s="9" t="s">
        <v>67</v>
      </c>
      <c r="BK2" s="9" t="s">
        <v>68</v>
      </c>
      <c r="BL2" s="13" t="s">
        <v>69</v>
      </c>
      <c r="BM2" s="14" t="s">
        <v>70</v>
      </c>
      <c r="BN2" s="14" t="s">
        <v>3565</v>
      </c>
      <c r="BO2" s="14" t="s">
        <v>72</v>
      </c>
      <c r="BP2" s="13" t="s">
        <v>73</v>
      </c>
      <c r="BQ2" s="13" t="s">
        <v>74</v>
      </c>
      <c r="BR2" s="13" t="s">
        <v>3520</v>
      </c>
      <c r="BS2" s="13" t="s">
        <v>3521</v>
      </c>
    </row>
    <row r="3" spans="1:71" x14ac:dyDescent="0.25">
      <c r="A3" s="15">
        <v>11614137</v>
      </c>
      <c r="B3" s="16" t="s">
        <v>395</v>
      </c>
      <c r="C3" s="16"/>
      <c r="D3" s="27" t="s">
        <v>3522</v>
      </c>
      <c r="E3" s="27" t="s">
        <v>395</v>
      </c>
      <c r="F3" s="16" t="s">
        <v>248</v>
      </c>
      <c r="G3" s="16" t="s">
        <v>447</v>
      </c>
      <c r="H3" s="16">
        <v>0.36986303399999998</v>
      </c>
      <c r="I3" s="17">
        <v>1980</v>
      </c>
      <c r="J3" s="17">
        <v>16368</v>
      </c>
      <c r="K3" s="16">
        <v>0.33747062</v>
      </c>
      <c r="L3" s="16" t="s">
        <v>78</v>
      </c>
      <c r="M3" s="17">
        <v>1</v>
      </c>
      <c r="N3" s="17">
        <v>0</v>
      </c>
      <c r="O3" s="16" t="s">
        <v>79</v>
      </c>
      <c r="P3" s="16" t="s">
        <v>80</v>
      </c>
      <c r="Q3" s="18">
        <v>1.1134739957082178</v>
      </c>
      <c r="R3" s="16" t="s">
        <v>448</v>
      </c>
      <c r="S3" s="16" t="s">
        <v>449</v>
      </c>
      <c r="T3" s="16" t="s">
        <v>83</v>
      </c>
      <c r="U3" s="16" t="s">
        <v>232</v>
      </c>
      <c r="V3" s="16"/>
      <c r="W3" s="16" t="s">
        <v>399</v>
      </c>
      <c r="X3" s="16"/>
      <c r="Y3" s="16" t="s">
        <v>400</v>
      </c>
      <c r="Z3" s="16" t="s">
        <v>450</v>
      </c>
      <c r="AA3" s="16"/>
      <c r="AB3" s="16"/>
      <c r="AC3" s="16" t="s">
        <v>443</v>
      </c>
      <c r="AD3" s="16"/>
      <c r="AE3" s="16"/>
      <c r="AF3" s="16" t="s">
        <v>91</v>
      </c>
      <c r="AG3" s="16" t="s">
        <v>92</v>
      </c>
      <c r="AH3" s="16" t="s">
        <v>451</v>
      </c>
      <c r="AI3" s="17">
        <v>1</v>
      </c>
      <c r="AJ3" s="17">
        <v>0</v>
      </c>
      <c r="AK3" s="16" t="s">
        <v>445</v>
      </c>
      <c r="AL3" s="16">
        <v>1.85</v>
      </c>
      <c r="AM3" s="16"/>
      <c r="AN3" s="16" t="s">
        <v>446</v>
      </c>
      <c r="AO3" s="16"/>
      <c r="AP3" s="17">
        <v>0</v>
      </c>
      <c r="AQ3" s="17">
        <v>16368</v>
      </c>
      <c r="AR3" s="17">
        <v>0</v>
      </c>
      <c r="AS3" s="16">
        <v>48502.741266500001</v>
      </c>
      <c r="AT3" s="19">
        <v>0</v>
      </c>
      <c r="AU3" s="19">
        <v>0</v>
      </c>
      <c r="AV3" s="19">
        <v>0.33746546221100071</v>
      </c>
      <c r="AW3" s="19">
        <v>14699.995533911191</v>
      </c>
      <c r="AX3" s="20">
        <v>20</v>
      </c>
      <c r="AY3" s="19">
        <v>0.45</v>
      </c>
      <c r="AZ3" s="20">
        <v>75</v>
      </c>
      <c r="BA3" s="19">
        <v>0.3</v>
      </c>
      <c r="BB3" s="19">
        <v>0.5</v>
      </c>
      <c r="BC3" s="20">
        <v>37500</v>
      </c>
      <c r="BD3" s="16">
        <v>937.86581896102166</v>
      </c>
      <c r="BE3" s="16">
        <v>48502.733241534959</v>
      </c>
      <c r="BF3" s="21" t="s">
        <v>96</v>
      </c>
      <c r="BG3" s="22">
        <v>70</v>
      </c>
      <c r="BH3" s="23">
        <v>0.8</v>
      </c>
      <c r="BI3" s="23">
        <v>56</v>
      </c>
      <c r="BJ3" s="16">
        <v>937.86581896102166</v>
      </c>
      <c r="BK3" s="16">
        <v>48502.733241534959</v>
      </c>
      <c r="BL3" s="23">
        <v>1</v>
      </c>
      <c r="BM3" s="22">
        <f t="shared" ref="BM3:BM10" si="0">BI3*Q3</f>
        <v>62.354543759660196</v>
      </c>
      <c r="BN3" s="22">
        <f t="shared" ref="BN3:BN18" si="1">BM3-AJ3</f>
        <v>62.354543759660196</v>
      </c>
      <c r="BO3" s="22">
        <f t="shared" ref="BO3:BO18" si="2">BN3*BL3</f>
        <v>62.354543759660196</v>
      </c>
      <c r="BP3" s="22">
        <f t="shared" ref="BP3:BP18" si="3">(BN3-BO3)*0.1</f>
        <v>0</v>
      </c>
      <c r="BQ3" s="22">
        <f t="shared" ref="BQ3:BQ18" si="4">(BN3-BO3)*0.9</f>
        <v>0</v>
      </c>
      <c r="BR3" s="28" t="s">
        <v>3532</v>
      </c>
      <c r="BS3" s="16" t="s">
        <v>3535</v>
      </c>
    </row>
    <row r="4" spans="1:71" x14ac:dyDescent="0.25">
      <c r="A4" s="15">
        <v>14709048</v>
      </c>
      <c r="B4" s="16" t="s">
        <v>154</v>
      </c>
      <c r="C4" s="16"/>
      <c r="D4" s="27" t="s">
        <v>690</v>
      </c>
      <c r="E4" s="27" t="s">
        <v>3526</v>
      </c>
      <c r="F4" s="16" t="s">
        <v>502</v>
      </c>
      <c r="G4" s="16" t="s">
        <v>690</v>
      </c>
      <c r="H4" s="16">
        <v>0</v>
      </c>
      <c r="I4" s="16"/>
      <c r="J4" s="16"/>
      <c r="K4" s="16">
        <v>0</v>
      </c>
      <c r="L4" s="16" t="s">
        <v>78</v>
      </c>
      <c r="M4" s="17">
        <v>1</v>
      </c>
      <c r="N4" s="17">
        <v>0</v>
      </c>
      <c r="O4" s="16" t="s">
        <v>79</v>
      </c>
      <c r="P4" s="16" t="s">
        <v>80</v>
      </c>
      <c r="Q4" s="18">
        <v>1.8641002496816959</v>
      </c>
      <c r="R4" s="16" t="s">
        <v>691</v>
      </c>
      <c r="S4" s="16" t="s">
        <v>692</v>
      </c>
      <c r="T4" s="16" t="s">
        <v>83</v>
      </c>
      <c r="U4" s="16" t="s">
        <v>84</v>
      </c>
      <c r="V4" s="16"/>
      <c r="W4" s="16" t="s">
        <v>507</v>
      </c>
      <c r="X4" s="16"/>
      <c r="Y4" s="16" t="s">
        <v>509</v>
      </c>
      <c r="Z4" s="16"/>
      <c r="AA4" s="16"/>
      <c r="AB4" s="16"/>
      <c r="AC4" s="16" t="s">
        <v>693</v>
      </c>
      <c r="AD4" s="16" t="s">
        <v>152</v>
      </c>
      <c r="AE4" s="16"/>
      <c r="AF4" s="16" t="s">
        <v>91</v>
      </c>
      <c r="AG4" s="16" t="s">
        <v>92</v>
      </c>
      <c r="AH4" s="16" t="s">
        <v>84</v>
      </c>
      <c r="AI4" s="17">
        <v>1</v>
      </c>
      <c r="AJ4" s="17">
        <v>0</v>
      </c>
      <c r="AK4" s="16" t="s">
        <v>245</v>
      </c>
      <c r="AL4" s="16"/>
      <c r="AM4" s="17">
        <v>35</v>
      </c>
      <c r="AN4" s="16" t="s">
        <v>246</v>
      </c>
      <c r="AO4" s="16" t="s">
        <v>247</v>
      </c>
      <c r="AP4" s="17">
        <v>0</v>
      </c>
      <c r="AQ4" s="17">
        <v>0</v>
      </c>
      <c r="AR4" s="17">
        <v>0</v>
      </c>
      <c r="AS4" s="16">
        <v>81199.982694299993</v>
      </c>
      <c r="AT4" s="19">
        <v>0</v>
      </c>
      <c r="AU4" s="19">
        <v>0</v>
      </c>
      <c r="AV4" s="19">
        <v>0</v>
      </c>
      <c r="AW4" s="19">
        <v>0</v>
      </c>
      <c r="AX4" s="20">
        <v>4</v>
      </c>
      <c r="AY4" s="19">
        <v>0</v>
      </c>
      <c r="AZ4" s="20">
        <v>35</v>
      </c>
      <c r="BA4" s="19">
        <v>0</v>
      </c>
      <c r="BB4" s="19">
        <v>0.5</v>
      </c>
      <c r="BC4" s="20">
        <v>17500</v>
      </c>
      <c r="BD4" s="16">
        <v>1166.088882918973</v>
      </c>
      <c r="BE4" s="16">
        <v>81199.882075631947</v>
      </c>
      <c r="BF4" s="21" t="s">
        <v>96</v>
      </c>
      <c r="BG4" s="22">
        <v>35</v>
      </c>
      <c r="BH4" s="23">
        <v>0.85</v>
      </c>
      <c r="BI4" s="23">
        <v>30</v>
      </c>
      <c r="BJ4" s="16">
        <v>1166.088882918973</v>
      </c>
      <c r="BK4" s="16">
        <v>81199.882075631947</v>
      </c>
      <c r="BL4" s="23">
        <v>1</v>
      </c>
      <c r="BM4" s="22">
        <f t="shared" si="0"/>
        <v>55.923007490450878</v>
      </c>
      <c r="BN4" s="22">
        <f t="shared" si="1"/>
        <v>55.923007490450878</v>
      </c>
      <c r="BO4" s="22">
        <f t="shared" si="2"/>
        <v>55.923007490450878</v>
      </c>
      <c r="BP4" s="22">
        <f t="shared" si="3"/>
        <v>0</v>
      </c>
      <c r="BQ4" s="22">
        <f t="shared" si="4"/>
        <v>0</v>
      </c>
      <c r="BR4" s="28" t="s">
        <v>3532</v>
      </c>
      <c r="BS4" s="16" t="s">
        <v>3534</v>
      </c>
    </row>
    <row r="5" spans="1:71" x14ac:dyDescent="0.25">
      <c r="A5" s="15">
        <v>14709071</v>
      </c>
      <c r="B5" s="16" t="s">
        <v>154</v>
      </c>
      <c r="C5" s="16"/>
      <c r="D5" s="27" t="s">
        <v>690</v>
      </c>
      <c r="E5" s="27" t="s">
        <v>3526</v>
      </c>
      <c r="F5" s="16" t="s">
        <v>2867</v>
      </c>
      <c r="G5" s="16" t="s">
        <v>1679</v>
      </c>
      <c r="H5" s="16">
        <v>0</v>
      </c>
      <c r="I5" s="16"/>
      <c r="J5" s="16"/>
      <c r="K5" s="16">
        <v>0</v>
      </c>
      <c r="L5" s="16" t="s">
        <v>78</v>
      </c>
      <c r="M5" s="17">
        <v>1</v>
      </c>
      <c r="N5" s="17">
        <v>0</v>
      </c>
      <c r="O5" s="16" t="s">
        <v>79</v>
      </c>
      <c r="P5" s="16" t="s">
        <v>80</v>
      </c>
      <c r="Q5" s="18">
        <v>0.641686062171546</v>
      </c>
      <c r="R5" s="16" t="s">
        <v>691</v>
      </c>
      <c r="S5" s="16" t="s">
        <v>692</v>
      </c>
      <c r="T5" s="16" t="s">
        <v>83</v>
      </c>
      <c r="U5" s="16" t="s">
        <v>84</v>
      </c>
      <c r="V5" s="16"/>
      <c r="W5" s="16" t="s">
        <v>2868</v>
      </c>
      <c r="X5" s="16" t="s">
        <v>2869</v>
      </c>
      <c r="Y5" s="16" t="s">
        <v>2870</v>
      </c>
      <c r="Z5" s="16"/>
      <c r="AA5" s="16"/>
      <c r="AB5" s="16"/>
      <c r="AC5" s="16"/>
      <c r="AD5" s="16"/>
      <c r="AE5" s="16"/>
      <c r="AF5" s="16"/>
      <c r="AG5" s="16"/>
      <c r="AH5" s="16"/>
      <c r="AI5" s="17">
        <v>0</v>
      </c>
      <c r="AJ5" s="17">
        <v>0</v>
      </c>
      <c r="AK5" s="16" t="s">
        <v>245</v>
      </c>
      <c r="AL5" s="16"/>
      <c r="AM5" s="17">
        <v>35</v>
      </c>
      <c r="AN5" s="16" t="s">
        <v>246</v>
      </c>
      <c r="AO5" s="16" t="s">
        <v>247</v>
      </c>
      <c r="AP5" s="17">
        <v>0</v>
      </c>
      <c r="AQ5" s="17">
        <v>0</v>
      </c>
      <c r="AR5" s="17">
        <v>0</v>
      </c>
      <c r="AS5" s="16">
        <v>27951.660882100001</v>
      </c>
      <c r="AT5" s="19">
        <v>0</v>
      </c>
      <c r="AU5" s="19">
        <v>0</v>
      </c>
      <c r="AV5" s="19">
        <v>0</v>
      </c>
      <c r="AW5" s="19">
        <v>0</v>
      </c>
      <c r="AX5" s="20">
        <v>4</v>
      </c>
      <c r="AY5" s="19">
        <v>0</v>
      </c>
      <c r="AZ5" s="20">
        <v>35</v>
      </c>
      <c r="BA5" s="19">
        <v>0</v>
      </c>
      <c r="BB5" s="19">
        <v>0.5</v>
      </c>
      <c r="BC5" s="20">
        <v>17500</v>
      </c>
      <c r="BD5" s="16"/>
      <c r="BE5" s="16"/>
      <c r="BF5" s="21" t="s">
        <v>96</v>
      </c>
      <c r="BG5" s="22">
        <v>35</v>
      </c>
      <c r="BH5" s="23">
        <v>0.85</v>
      </c>
      <c r="BI5" s="23">
        <v>30</v>
      </c>
      <c r="BJ5" s="16">
        <v>1925.1922266206445</v>
      </c>
      <c r="BK5" s="16">
        <v>27951.733060924871</v>
      </c>
      <c r="BL5" s="23">
        <v>1</v>
      </c>
      <c r="BM5" s="22">
        <f t="shared" si="0"/>
        <v>19.25058186514638</v>
      </c>
      <c r="BN5" s="22">
        <f t="shared" si="1"/>
        <v>19.25058186514638</v>
      </c>
      <c r="BO5" s="22">
        <f t="shared" si="2"/>
        <v>19.25058186514638</v>
      </c>
      <c r="BP5" s="22">
        <f t="shared" si="3"/>
        <v>0</v>
      </c>
      <c r="BQ5" s="22">
        <f t="shared" si="4"/>
        <v>0</v>
      </c>
      <c r="BR5" s="28" t="s">
        <v>3532</v>
      </c>
      <c r="BS5" s="16" t="s">
        <v>3534</v>
      </c>
    </row>
    <row r="6" spans="1:71" x14ac:dyDescent="0.25">
      <c r="A6" s="15">
        <v>14711021</v>
      </c>
      <c r="B6" s="16" t="s">
        <v>154</v>
      </c>
      <c r="C6" s="16"/>
      <c r="D6" s="27"/>
      <c r="E6" s="27"/>
      <c r="F6" s="16" t="s">
        <v>781</v>
      </c>
      <c r="G6" s="16" t="s">
        <v>111</v>
      </c>
      <c r="H6" s="16">
        <v>0.12901875600000001</v>
      </c>
      <c r="I6" s="17">
        <v>1944</v>
      </c>
      <c r="J6" s="17">
        <v>2206</v>
      </c>
      <c r="K6" s="16">
        <v>0.114794193</v>
      </c>
      <c r="L6" s="16" t="s">
        <v>78</v>
      </c>
      <c r="M6" s="17">
        <v>1</v>
      </c>
      <c r="N6" s="17">
        <v>0</v>
      </c>
      <c r="O6" s="16" t="s">
        <v>79</v>
      </c>
      <c r="P6" s="16" t="s">
        <v>80</v>
      </c>
      <c r="Q6" s="18">
        <v>0.44117023553094603</v>
      </c>
      <c r="R6" s="16" t="s">
        <v>812</v>
      </c>
      <c r="S6" s="16" t="s">
        <v>813</v>
      </c>
      <c r="T6" s="16" t="s">
        <v>814</v>
      </c>
      <c r="U6" s="16" t="s">
        <v>815</v>
      </c>
      <c r="V6" s="16"/>
      <c r="W6" s="16" t="s">
        <v>507</v>
      </c>
      <c r="X6" s="16"/>
      <c r="Y6" s="16" t="s">
        <v>786</v>
      </c>
      <c r="Z6" s="16" t="s">
        <v>816</v>
      </c>
      <c r="AA6" s="16"/>
      <c r="AB6" s="16"/>
      <c r="AC6" s="16" t="s">
        <v>620</v>
      </c>
      <c r="AD6" s="16" t="s">
        <v>382</v>
      </c>
      <c r="AE6" s="16"/>
      <c r="AF6" s="16" t="s">
        <v>91</v>
      </c>
      <c r="AG6" s="16" t="s">
        <v>92</v>
      </c>
      <c r="AH6" s="16" t="s">
        <v>621</v>
      </c>
      <c r="AI6" s="17">
        <v>3</v>
      </c>
      <c r="AJ6" s="17">
        <v>0</v>
      </c>
      <c r="AK6" s="16" t="s">
        <v>572</v>
      </c>
      <c r="AL6" s="16"/>
      <c r="AM6" s="17">
        <v>43</v>
      </c>
      <c r="AN6" s="16" t="s">
        <v>573</v>
      </c>
      <c r="AO6" s="16" t="s">
        <v>574</v>
      </c>
      <c r="AP6" s="17">
        <v>0</v>
      </c>
      <c r="AQ6" s="17">
        <v>938</v>
      </c>
      <c r="AR6" s="17">
        <v>0</v>
      </c>
      <c r="AS6" s="16">
        <v>19217.312193999998</v>
      </c>
      <c r="AT6" s="19">
        <v>0</v>
      </c>
      <c r="AU6" s="19">
        <v>0</v>
      </c>
      <c r="AV6" s="19">
        <v>4.8810155683106454E-2</v>
      </c>
      <c r="AW6" s="19">
        <v>2126.1703815561173</v>
      </c>
      <c r="AX6" s="20">
        <v>28</v>
      </c>
      <c r="AY6" s="19">
        <v>0.5</v>
      </c>
      <c r="AZ6" s="20">
        <v>43</v>
      </c>
      <c r="BA6" s="19">
        <v>0.05</v>
      </c>
      <c r="BB6" s="19">
        <v>0.5</v>
      </c>
      <c r="BC6" s="20">
        <v>21780</v>
      </c>
      <c r="BD6" s="16">
        <v>559.25972358743627</v>
      </c>
      <c r="BE6" s="16">
        <v>19217.298590303035</v>
      </c>
      <c r="BF6" s="21" t="s">
        <v>96</v>
      </c>
      <c r="BG6" s="22">
        <v>43</v>
      </c>
      <c r="BH6" s="23">
        <v>0.95</v>
      </c>
      <c r="BI6" s="23">
        <v>41</v>
      </c>
      <c r="BJ6" s="16">
        <v>559.25972358743627</v>
      </c>
      <c r="BK6" s="16">
        <v>19217.298590303035</v>
      </c>
      <c r="BL6" s="23">
        <v>0.15</v>
      </c>
      <c r="BM6" s="22">
        <f t="shared" si="0"/>
        <v>18.087979656768788</v>
      </c>
      <c r="BN6" s="22">
        <f t="shared" si="1"/>
        <v>18.087979656768788</v>
      </c>
      <c r="BO6" s="22">
        <f t="shared" si="2"/>
        <v>2.7131969485153182</v>
      </c>
      <c r="BP6" s="22">
        <f t="shared" si="3"/>
        <v>1.5374782708253472</v>
      </c>
      <c r="BQ6" s="22">
        <f t="shared" si="4"/>
        <v>13.837304437428124</v>
      </c>
      <c r="BR6" s="28" t="s">
        <v>3532</v>
      </c>
      <c r="BS6" s="16" t="s">
        <v>3536</v>
      </c>
    </row>
    <row r="7" spans="1:71" x14ac:dyDescent="0.25">
      <c r="A7" s="15">
        <v>14713049</v>
      </c>
      <c r="B7" s="16" t="s">
        <v>154</v>
      </c>
      <c r="C7" s="16"/>
      <c r="D7" s="27"/>
      <c r="E7" s="27"/>
      <c r="F7" s="16" t="s">
        <v>256</v>
      </c>
      <c r="G7" s="16" t="s">
        <v>155</v>
      </c>
      <c r="H7" s="16">
        <v>0.12763740800000001</v>
      </c>
      <c r="I7" s="17">
        <v>1957</v>
      </c>
      <c r="J7" s="17">
        <v>6299</v>
      </c>
      <c r="K7" s="16">
        <v>0.243873166</v>
      </c>
      <c r="L7" s="16" t="s">
        <v>78</v>
      </c>
      <c r="M7" s="17">
        <v>1</v>
      </c>
      <c r="N7" s="17">
        <v>0</v>
      </c>
      <c r="O7" s="16" t="s">
        <v>79</v>
      </c>
      <c r="P7" s="16" t="s">
        <v>80</v>
      </c>
      <c r="Q7" s="18">
        <v>0.59134341166994475</v>
      </c>
      <c r="R7" s="16" t="s">
        <v>352</v>
      </c>
      <c r="S7" s="16" t="s">
        <v>353</v>
      </c>
      <c r="T7" s="16" t="s">
        <v>280</v>
      </c>
      <c r="U7" s="16" t="s">
        <v>354</v>
      </c>
      <c r="V7" s="16" t="s">
        <v>355</v>
      </c>
      <c r="W7" s="16" t="s">
        <v>129</v>
      </c>
      <c r="X7" s="16"/>
      <c r="Y7" s="16" t="s">
        <v>263</v>
      </c>
      <c r="Z7" s="16" t="s">
        <v>356</v>
      </c>
      <c r="AA7" s="16"/>
      <c r="AB7" s="16"/>
      <c r="AC7" s="16" t="s">
        <v>160</v>
      </c>
      <c r="AD7" s="16" t="s">
        <v>105</v>
      </c>
      <c r="AE7" s="16"/>
      <c r="AF7" s="16" t="s">
        <v>91</v>
      </c>
      <c r="AG7" s="16" t="s">
        <v>92</v>
      </c>
      <c r="AH7" s="16" t="s">
        <v>357</v>
      </c>
      <c r="AI7" s="17">
        <v>1</v>
      </c>
      <c r="AJ7" s="17">
        <v>5</v>
      </c>
      <c r="AK7" s="16" t="s">
        <v>136</v>
      </c>
      <c r="AL7" s="16"/>
      <c r="AM7" s="17">
        <v>25</v>
      </c>
      <c r="AN7" s="16" t="s">
        <v>137</v>
      </c>
      <c r="AO7" s="16" t="s">
        <v>138</v>
      </c>
      <c r="AP7" s="17">
        <v>0</v>
      </c>
      <c r="AQ7" s="17">
        <v>0</v>
      </c>
      <c r="AR7" s="17">
        <v>0</v>
      </c>
      <c r="AS7" s="16">
        <v>25758.8295502</v>
      </c>
      <c r="AT7" s="19">
        <v>8.4553531275767515</v>
      </c>
      <c r="AU7" s="19">
        <v>0</v>
      </c>
      <c r="AV7" s="19">
        <v>0</v>
      </c>
      <c r="AW7" s="19">
        <v>4227.6765637883755</v>
      </c>
      <c r="AX7" s="20">
        <v>7</v>
      </c>
      <c r="AY7" s="19">
        <v>0</v>
      </c>
      <c r="AZ7" s="20">
        <v>25</v>
      </c>
      <c r="BA7" s="19">
        <v>0</v>
      </c>
      <c r="BB7" s="19">
        <v>0.5</v>
      </c>
      <c r="BC7" s="20">
        <v>12500</v>
      </c>
      <c r="BD7" s="16">
        <v>732.76860113155453</v>
      </c>
      <c r="BE7" s="16">
        <v>25758.815976769773</v>
      </c>
      <c r="BF7" s="21" t="s">
        <v>96</v>
      </c>
      <c r="BG7" s="22">
        <v>25</v>
      </c>
      <c r="BH7" s="23">
        <v>0.7</v>
      </c>
      <c r="BI7" s="23">
        <v>18</v>
      </c>
      <c r="BJ7" s="16">
        <v>732.76860113155453</v>
      </c>
      <c r="BK7" s="16">
        <v>25758.815976769773</v>
      </c>
      <c r="BL7" s="23">
        <v>0.15</v>
      </c>
      <c r="BM7" s="22">
        <f t="shared" si="0"/>
        <v>10.644181410059005</v>
      </c>
      <c r="BN7" s="22">
        <f t="shared" si="1"/>
        <v>5.6441814100590051</v>
      </c>
      <c r="BO7" s="22">
        <f t="shared" si="2"/>
        <v>0.84662721150885079</v>
      </c>
      <c r="BP7" s="22">
        <f t="shared" si="3"/>
        <v>0.47975541985501541</v>
      </c>
      <c r="BQ7" s="22">
        <f t="shared" si="4"/>
        <v>4.3177987786951384</v>
      </c>
      <c r="BR7" s="28" t="s">
        <v>3532</v>
      </c>
      <c r="BS7" s="16" t="s">
        <v>3534</v>
      </c>
    </row>
    <row r="8" spans="1:71" x14ac:dyDescent="0.25">
      <c r="A8" s="15">
        <v>14718043</v>
      </c>
      <c r="B8" s="16" t="s">
        <v>154</v>
      </c>
      <c r="C8" s="16"/>
      <c r="D8" s="27"/>
      <c r="E8" s="27"/>
      <c r="F8" s="16" t="s">
        <v>256</v>
      </c>
      <c r="G8" s="16" t="s">
        <v>178</v>
      </c>
      <c r="H8" s="16">
        <v>9.2461570000000007E-2</v>
      </c>
      <c r="I8" s="17">
        <v>1950</v>
      </c>
      <c r="J8" s="17">
        <v>7923</v>
      </c>
      <c r="K8" s="16">
        <v>0.21434948500000001</v>
      </c>
      <c r="L8" s="16" t="s">
        <v>78</v>
      </c>
      <c r="M8" s="17">
        <v>1</v>
      </c>
      <c r="N8" s="17">
        <v>0</v>
      </c>
      <c r="O8" s="16" t="s">
        <v>79</v>
      </c>
      <c r="P8" s="16" t="s">
        <v>80</v>
      </c>
      <c r="Q8" s="18">
        <v>0.84856721772581845</v>
      </c>
      <c r="R8" s="16" t="s">
        <v>338</v>
      </c>
      <c r="S8" s="16" t="s">
        <v>339</v>
      </c>
      <c r="T8" s="16" t="s">
        <v>340</v>
      </c>
      <c r="U8" s="16" t="s">
        <v>341</v>
      </c>
      <c r="V8" s="16"/>
      <c r="W8" s="16" t="s">
        <v>129</v>
      </c>
      <c r="X8" s="16"/>
      <c r="Y8" s="16" t="s">
        <v>263</v>
      </c>
      <c r="Z8" s="16" t="s">
        <v>342</v>
      </c>
      <c r="AA8" s="16"/>
      <c r="AB8" s="16" t="s">
        <v>133</v>
      </c>
      <c r="AC8" s="16" t="s">
        <v>343</v>
      </c>
      <c r="AD8" s="16" t="s">
        <v>152</v>
      </c>
      <c r="AE8" s="16"/>
      <c r="AF8" s="16" t="s">
        <v>91</v>
      </c>
      <c r="AG8" s="16" t="s">
        <v>92</v>
      </c>
      <c r="AH8" s="16" t="s">
        <v>344</v>
      </c>
      <c r="AI8" s="17">
        <v>1</v>
      </c>
      <c r="AJ8" s="17">
        <v>7</v>
      </c>
      <c r="AK8" s="16" t="s">
        <v>136</v>
      </c>
      <c r="AL8" s="16"/>
      <c r="AM8" s="17">
        <v>25</v>
      </c>
      <c r="AN8" s="16" t="s">
        <v>137</v>
      </c>
      <c r="AO8" s="16" t="s">
        <v>138</v>
      </c>
      <c r="AP8" s="17">
        <v>0</v>
      </c>
      <c r="AQ8" s="17">
        <v>0</v>
      </c>
      <c r="AR8" s="17">
        <v>0</v>
      </c>
      <c r="AS8" s="16">
        <v>36963.4430631</v>
      </c>
      <c r="AT8" s="19">
        <v>8.2492315307173492</v>
      </c>
      <c r="AU8" s="19">
        <v>0</v>
      </c>
      <c r="AV8" s="19">
        <v>0</v>
      </c>
      <c r="AW8" s="19">
        <v>4124.6157653586743</v>
      </c>
      <c r="AX8" s="20">
        <v>7</v>
      </c>
      <c r="AY8" s="19">
        <v>0</v>
      </c>
      <c r="AZ8" s="20">
        <v>25</v>
      </c>
      <c r="BA8" s="19">
        <v>0</v>
      </c>
      <c r="BB8" s="19">
        <v>0.5</v>
      </c>
      <c r="BC8" s="20">
        <v>12500</v>
      </c>
      <c r="BD8" s="16">
        <v>923.56070109069401</v>
      </c>
      <c r="BE8" s="16">
        <v>36963.440149932481</v>
      </c>
      <c r="BF8" s="21" t="s">
        <v>96</v>
      </c>
      <c r="BG8" s="22">
        <v>25</v>
      </c>
      <c r="BH8" s="23">
        <v>0.7</v>
      </c>
      <c r="BI8" s="23">
        <v>18</v>
      </c>
      <c r="BJ8" s="16">
        <v>923.56070109069401</v>
      </c>
      <c r="BK8" s="16">
        <v>36963.440149932481</v>
      </c>
      <c r="BL8" s="23">
        <v>0.15</v>
      </c>
      <c r="BM8" s="22">
        <f t="shared" si="0"/>
        <v>15.274209919064733</v>
      </c>
      <c r="BN8" s="22">
        <f t="shared" si="1"/>
        <v>8.2742099190647327</v>
      </c>
      <c r="BO8" s="22">
        <f t="shared" si="2"/>
        <v>1.2411314878597099</v>
      </c>
      <c r="BP8" s="22">
        <f t="shared" si="3"/>
        <v>0.70330784312050232</v>
      </c>
      <c r="BQ8" s="22">
        <f t="shared" si="4"/>
        <v>6.3297705880845205</v>
      </c>
      <c r="BR8" s="28" t="s">
        <v>3532</v>
      </c>
      <c r="BS8" s="16" t="s">
        <v>3534</v>
      </c>
    </row>
    <row r="9" spans="1:71" x14ac:dyDescent="0.25">
      <c r="A9" s="15">
        <v>14807026</v>
      </c>
      <c r="B9" s="16" t="s">
        <v>97</v>
      </c>
      <c r="C9" s="16"/>
      <c r="D9" s="27"/>
      <c r="E9" s="27"/>
      <c r="F9" s="16" t="s">
        <v>2964</v>
      </c>
      <c r="G9" s="16" t="s">
        <v>155</v>
      </c>
      <c r="H9" s="16">
        <v>5.4323073999999999E-2</v>
      </c>
      <c r="I9" s="17">
        <v>1970</v>
      </c>
      <c r="J9" s="17">
        <v>4972</v>
      </c>
      <c r="K9" s="16">
        <v>0.13187279499999999</v>
      </c>
      <c r="L9" s="16" t="s">
        <v>78</v>
      </c>
      <c r="M9" s="17">
        <v>1</v>
      </c>
      <c r="N9" s="17">
        <v>0</v>
      </c>
      <c r="O9" s="16" t="s">
        <v>79</v>
      </c>
      <c r="P9" s="16" t="s">
        <v>80</v>
      </c>
      <c r="Q9" s="18">
        <v>0.86555235815352671</v>
      </c>
      <c r="R9" s="16" t="s">
        <v>3367</v>
      </c>
      <c r="S9" s="16" t="s">
        <v>3368</v>
      </c>
      <c r="T9" s="16" t="s">
        <v>83</v>
      </c>
      <c r="U9" s="16" t="s">
        <v>106</v>
      </c>
      <c r="V9" s="16" t="s">
        <v>2168</v>
      </c>
      <c r="W9" s="16" t="s">
        <v>129</v>
      </c>
      <c r="X9" s="16"/>
      <c r="Y9" s="16" t="s">
        <v>3060</v>
      </c>
      <c r="Z9" s="16" t="s">
        <v>3085</v>
      </c>
      <c r="AA9" s="16"/>
      <c r="AB9" s="16"/>
      <c r="AC9" s="16" t="s">
        <v>1855</v>
      </c>
      <c r="AD9" s="16" t="s">
        <v>123</v>
      </c>
      <c r="AE9" s="16"/>
      <c r="AF9" s="16" t="s">
        <v>91</v>
      </c>
      <c r="AG9" s="16" t="s">
        <v>92</v>
      </c>
      <c r="AH9" s="16" t="s">
        <v>1865</v>
      </c>
      <c r="AI9" s="17">
        <v>1</v>
      </c>
      <c r="AJ9" s="17">
        <v>5</v>
      </c>
      <c r="AK9" s="16" t="s">
        <v>136</v>
      </c>
      <c r="AL9" s="16"/>
      <c r="AM9" s="17">
        <v>25</v>
      </c>
      <c r="AN9" s="16" t="s">
        <v>137</v>
      </c>
      <c r="AO9" s="16" t="s">
        <v>138</v>
      </c>
      <c r="AP9" s="17">
        <v>0</v>
      </c>
      <c r="AQ9" s="17">
        <v>0</v>
      </c>
      <c r="AR9" s="17">
        <v>0</v>
      </c>
      <c r="AS9" s="16">
        <v>37703.340623999997</v>
      </c>
      <c r="AT9" s="19">
        <v>5.7766764534747823</v>
      </c>
      <c r="AU9" s="19">
        <v>0</v>
      </c>
      <c r="AV9" s="19">
        <v>0</v>
      </c>
      <c r="AW9" s="19">
        <v>2888.3382267373913</v>
      </c>
      <c r="AX9" s="20">
        <v>7</v>
      </c>
      <c r="AY9" s="19">
        <v>0</v>
      </c>
      <c r="AZ9" s="20">
        <v>25</v>
      </c>
      <c r="BA9" s="19">
        <v>0</v>
      </c>
      <c r="BB9" s="19">
        <v>0.5</v>
      </c>
      <c r="BC9" s="20">
        <v>12500</v>
      </c>
      <c r="BD9" s="16">
        <v>804.04329145816098</v>
      </c>
      <c r="BE9" s="16">
        <v>37703.309907475545</v>
      </c>
      <c r="BF9" s="21" t="s">
        <v>96</v>
      </c>
      <c r="BG9" s="22">
        <v>25</v>
      </c>
      <c r="BH9" s="23">
        <v>0.7</v>
      </c>
      <c r="BI9" s="23">
        <v>18</v>
      </c>
      <c r="BJ9" s="16">
        <v>804.04329145816098</v>
      </c>
      <c r="BK9" s="16">
        <v>37703.309907475545</v>
      </c>
      <c r="BL9" s="23">
        <v>0.15</v>
      </c>
      <c r="BM9" s="22">
        <f t="shared" si="0"/>
        <v>15.57994244676348</v>
      </c>
      <c r="BN9" s="22">
        <f t="shared" si="1"/>
        <v>10.57994244676348</v>
      </c>
      <c r="BO9" s="22">
        <f t="shared" si="2"/>
        <v>1.5869913670145219</v>
      </c>
      <c r="BP9" s="22">
        <f t="shared" si="3"/>
        <v>0.89929510797489598</v>
      </c>
      <c r="BQ9" s="22">
        <f t="shared" si="4"/>
        <v>8.0936559717740639</v>
      </c>
      <c r="BR9" s="28" t="s">
        <v>3532</v>
      </c>
      <c r="BS9" s="16" t="s">
        <v>3537</v>
      </c>
    </row>
    <row r="10" spans="1:71" x14ac:dyDescent="0.25">
      <c r="A10" s="15">
        <v>14815009</v>
      </c>
      <c r="B10" s="16" t="s">
        <v>97</v>
      </c>
      <c r="C10" s="16"/>
      <c r="D10" s="27" t="s">
        <v>3477</v>
      </c>
      <c r="E10" s="27" t="s">
        <v>3527</v>
      </c>
      <c r="F10" s="16" t="s">
        <v>3436</v>
      </c>
      <c r="G10" s="16" t="s">
        <v>892</v>
      </c>
      <c r="H10" s="16">
        <v>0</v>
      </c>
      <c r="I10" s="17">
        <v>1900</v>
      </c>
      <c r="J10" s="16"/>
      <c r="K10" s="16">
        <v>0</v>
      </c>
      <c r="L10" s="16" t="s">
        <v>78</v>
      </c>
      <c r="M10" s="17">
        <v>1</v>
      </c>
      <c r="N10" s="17">
        <v>0</v>
      </c>
      <c r="O10" s="16" t="s">
        <v>79</v>
      </c>
      <c r="P10" s="16" t="s">
        <v>80</v>
      </c>
      <c r="Q10" s="18">
        <v>0.12608105957783591</v>
      </c>
      <c r="R10" s="16" t="s">
        <v>3437</v>
      </c>
      <c r="S10" s="16" t="s">
        <v>3438</v>
      </c>
      <c r="T10" s="16" t="s">
        <v>83</v>
      </c>
      <c r="U10" s="16" t="s">
        <v>106</v>
      </c>
      <c r="V10" s="16" t="s">
        <v>183</v>
      </c>
      <c r="W10" s="16" t="s">
        <v>470</v>
      </c>
      <c r="X10" s="16"/>
      <c r="Y10" s="16" t="s">
        <v>3420</v>
      </c>
      <c r="Z10" s="16"/>
      <c r="AA10" s="16"/>
      <c r="AB10" s="16"/>
      <c r="AC10" s="16" t="s">
        <v>481</v>
      </c>
      <c r="AD10" s="16" t="s">
        <v>220</v>
      </c>
      <c r="AE10" s="16"/>
      <c r="AF10" s="16" t="s">
        <v>91</v>
      </c>
      <c r="AG10" s="16" t="s">
        <v>92</v>
      </c>
      <c r="AH10" s="16" t="s">
        <v>106</v>
      </c>
      <c r="AI10" s="17">
        <v>1</v>
      </c>
      <c r="AJ10" s="17">
        <v>0</v>
      </c>
      <c r="AK10" s="16" t="s">
        <v>119</v>
      </c>
      <c r="AL10" s="16">
        <v>1.85</v>
      </c>
      <c r="AM10" s="16"/>
      <c r="AN10" s="16" t="s">
        <v>120</v>
      </c>
      <c r="AO10" s="16"/>
      <c r="AP10" s="17">
        <v>0</v>
      </c>
      <c r="AQ10" s="17">
        <v>0</v>
      </c>
      <c r="AR10" s="17">
        <v>0</v>
      </c>
      <c r="AS10" s="16">
        <v>5492.0729305100003</v>
      </c>
      <c r="AT10" s="19">
        <v>0</v>
      </c>
      <c r="AU10" s="19">
        <v>0</v>
      </c>
      <c r="AV10" s="19">
        <v>0</v>
      </c>
      <c r="AW10" s="19">
        <v>0</v>
      </c>
      <c r="AX10" s="20">
        <v>13</v>
      </c>
      <c r="AY10" s="19">
        <v>0.5</v>
      </c>
      <c r="AZ10" s="20">
        <v>60</v>
      </c>
      <c r="BA10" s="19">
        <v>0.05</v>
      </c>
      <c r="BB10" s="19">
        <v>0.5</v>
      </c>
      <c r="BC10" s="20">
        <v>30000</v>
      </c>
      <c r="BD10" s="16">
        <v>368.93421489746549</v>
      </c>
      <c r="BE10" s="16">
        <v>5492.0689868686786</v>
      </c>
      <c r="BF10" s="21" t="s">
        <v>96</v>
      </c>
      <c r="BG10" s="23">
        <v>70</v>
      </c>
      <c r="BH10" s="23">
        <v>0.95</v>
      </c>
      <c r="BI10" s="23">
        <v>67</v>
      </c>
      <c r="BJ10" s="16">
        <v>368.93421489746549</v>
      </c>
      <c r="BK10" s="16">
        <v>5492.0689868686786</v>
      </c>
      <c r="BL10" s="23">
        <v>0.15</v>
      </c>
      <c r="BM10" s="22">
        <f t="shared" si="0"/>
        <v>8.4474309917150059</v>
      </c>
      <c r="BN10" s="22">
        <f t="shared" si="1"/>
        <v>8.4474309917150059</v>
      </c>
      <c r="BO10" s="22">
        <f t="shared" si="2"/>
        <v>1.2671146487572509</v>
      </c>
      <c r="BP10" s="22">
        <f t="shared" si="3"/>
        <v>0.71803163429577554</v>
      </c>
      <c r="BQ10" s="22">
        <f t="shared" si="4"/>
        <v>6.4622847086619792</v>
      </c>
      <c r="BR10" s="28" t="s">
        <v>3532</v>
      </c>
      <c r="BS10" s="16" t="s">
        <v>3534</v>
      </c>
    </row>
    <row r="11" spans="1:71" x14ac:dyDescent="0.25">
      <c r="A11" s="15">
        <v>14815015</v>
      </c>
      <c r="B11" s="16" t="s">
        <v>97</v>
      </c>
      <c r="C11" s="16"/>
      <c r="D11" s="27" t="s">
        <v>3477</v>
      </c>
      <c r="E11" s="27" t="s">
        <v>3527</v>
      </c>
      <c r="F11" s="16" t="s">
        <v>781</v>
      </c>
      <c r="G11" s="16" t="s">
        <v>111</v>
      </c>
      <c r="H11" s="16">
        <v>0.133329</v>
      </c>
      <c r="I11" s="17"/>
      <c r="J11" s="17"/>
      <c r="K11" s="16">
        <v>0.21237800000000001</v>
      </c>
      <c r="L11" s="16" t="s">
        <v>377</v>
      </c>
      <c r="M11" s="17">
        <v>1</v>
      </c>
      <c r="N11" s="17">
        <v>0</v>
      </c>
      <c r="O11" s="16" t="s">
        <v>3518</v>
      </c>
      <c r="P11" s="16" t="s">
        <v>3481</v>
      </c>
      <c r="Q11" s="18">
        <v>0.84314100000000003</v>
      </c>
      <c r="R11" s="16"/>
      <c r="S11" s="16"/>
      <c r="T11" s="16"/>
      <c r="U11" s="16"/>
      <c r="V11" s="16"/>
      <c r="W11" s="16"/>
      <c r="X11" s="16"/>
      <c r="Y11" s="16"/>
      <c r="Z11" s="16"/>
      <c r="AA11" s="16"/>
      <c r="AB11" s="16"/>
      <c r="AC11" s="16"/>
      <c r="AD11" s="16"/>
      <c r="AE11" s="16"/>
      <c r="AF11" s="16"/>
      <c r="AG11" s="16" t="s">
        <v>92</v>
      </c>
      <c r="AH11" s="16"/>
      <c r="AI11" s="17">
        <v>0</v>
      </c>
      <c r="AJ11" s="17">
        <v>1</v>
      </c>
      <c r="AK11" s="16" t="s">
        <v>119</v>
      </c>
      <c r="AL11" s="16">
        <v>1.85</v>
      </c>
      <c r="AM11" s="17"/>
      <c r="AN11" s="16" t="s">
        <v>120</v>
      </c>
      <c r="AO11" s="16"/>
      <c r="AP11" s="17"/>
      <c r="AQ11" s="17"/>
      <c r="AR11" s="17"/>
      <c r="AS11" s="16"/>
      <c r="AT11" s="19"/>
      <c r="AU11" s="19"/>
      <c r="AV11" s="19"/>
      <c r="AW11" s="19"/>
      <c r="AX11" s="20"/>
      <c r="AY11" s="19"/>
      <c r="AZ11" s="20"/>
      <c r="BA11" s="19"/>
      <c r="BB11" s="19"/>
      <c r="BC11" s="20"/>
      <c r="BD11" s="16"/>
      <c r="BE11" s="16"/>
      <c r="BF11" s="21"/>
      <c r="BG11" s="22">
        <v>70</v>
      </c>
      <c r="BH11" s="23">
        <v>0.95</v>
      </c>
      <c r="BI11" s="23">
        <v>67</v>
      </c>
      <c r="BJ11" s="16"/>
      <c r="BK11" s="16"/>
      <c r="BL11" s="23">
        <v>1</v>
      </c>
      <c r="BM11" s="22">
        <v>56.490447000000003</v>
      </c>
      <c r="BN11" s="22">
        <f t="shared" si="1"/>
        <v>55.490447000000003</v>
      </c>
      <c r="BO11" s="22">
        <f t="shared" si="2"/>
        <v>55.490447000000003</v>
      </c>
      <c r="BP11" s="22">
        <f t="shared" si="3"/>
        <v>0</v>
      </c>
      <c r="BQ11" s="22">
        <f t="shared" si="4"/>
        <v>0</v>
      </c>
      <c r="BR11" s="28" t="s">
        <v>3532</v>
      </c>
      <c r="BS11" s="16" t="s">
        <v>3534</v>
      </c>
    </row>
    <row r="12" spans="1:71" x14ac:dyDescent="0.25">
      <c r="A12" s="15">
        <v>14821002</v>
      </c>
      <c r="B12" s="16" t="s">
        <v>97</v>
      </c>
      <c r="C12" s="16"/>
      <c r="D12" s="27" t="s">
        <v>3477</v>
      </c>
      <c r="E12" s="27" t="s">
        <v>3527</v>
      </c>
      <c r="F12" s="16" t="s">
        <v>781</v>
      </c>
      <c r="G12" s="16" t="s">
        <v>730</v>
      </c>
      <c r="H12" s="16">
        <v>0.85483806799999995</v>
      </c>
      <c r="I12" s="17">
        <v>1988</v>
      </c>
      <c r="J12" s="17">
        <v>4256</v>
      </c>
      <c r="K12" s="16">
        <v>0.23992333299999999</v>
      </c>
      <c r="L12" s="16" t="s">
        <v>78</v>
      </c>
      <c r="M12" s="17">
        <v>1</v>
      </c>
      <c r="N12" s="17">
        <v>0</v>
      </c>
      <c r="O12" s="16" t="s">
        <v>79</v>
      </c>
      <c r="P12" s="16" t="s">
        <v>80</v>
      </c>
      <c r="Q12" s="18">
        <v>0.40730433901808083</v>
      </c>
      <c r="R12" s="16" t="s">
        <v>885</v>
      </c>
      <c r="S12" s="16" t="s">
        <v>886</v>
      </c>
      <c r="T12" s="16" t="s">
        <v>387</v>
      </c>
      <c r="U12" s="16" t="s">
        <v>527</v>
      </c>
      <c r="V12" s="16"/>
      <c r="W12" s="16" t="s">
        <v>507</v>
      </c>
      <c r="X12" s="16"/>
      <c r="Y12" s="16" t="s">
        <v>786</v>
      </c>
      <c r="Z12" s="16" t="s">
        <v>887</v>
      </c>
      <c r="AA12" s="16"/>
      <c r="AB12" s="16" t="s">
        <v>473</v>
      </c>
      <c r="AC12" s="16" t="s">
        <v>117</v>
      </c>
      <c r="AD12" s="16"/>
      <c r="AE12" s="16"/>
      <c r="AF12" s="16" t="s">
        <v>91</v>
      </c>
      <c r="AG12" s="16" t="s">
        <v>92</v>
      </c>
      <c r="AH12" s="16" t="s">
        <v>737</v>
      </c>
      <c r="AI12" s="17">
        <v>1</v>
      </c>
      <c r="AJ12" s="17">
        <v>0</v>
      </c>
      <c r="AK12" s="16" t="s">
        <v>107</v>
      </c>
      <c r="AL12" s="16">
        <v>2.35</v>
      </c>
      <c r="AM12" s="16"/>
      <c r="AN12" s="16" t="s">
        <v>108</v>
      </c>
      <c r="AO12" s="16"/>
      <c r="AP12" s="17">
        <v>0</v>
      </c>
      <c r="AQ12" s="17">
        <v>4256</v>
      </c>
      <c r="AR12" s="17">
        <v>0</v>
      </c>
      <c r="AS12" s="16">
        <v>17742.129331600001</v>
      </c>
      <c r="AT12" s="19">
        <v>0</v>
      </c>
      <c r="AU12" s="19">
        <v>0</v>
      </c>
      <c r="AV12" s="19">
        <v>0.23988101543255913</v>
      </c>
      <c r="AW12" s="19">
        <v>10449.217032242275</v>
      </c>
      <c r="AX12" s="20">
        <v>32</v>
      </c>
      <c r="AY12" s="19">
        <v>0.75</v>
      </c>
      <c r="AZ12" s="20">
        <v>100</v>
      </c>
      <c r="BA12" s="19">
        <v>0.1</v>
      </c>
      <c r="BB12" s="19">
        <v>0.5</v>
      </c>
      <c r="BC12" s="20">
        <v>50000</v>
      </c>
      <c r="BD12" s="16">
        <v>527.26021003945471</v>
      </c>
      <c r="BE12" s="16">
        <v>17742.106038990536</v>
      </c>
      <c r="BF12" s="21" t="s">
        <v>96</v>
      </c>
      <c r="BG12" s="23">
        <v>70</v>
      </c>
      <c r="BH12" s="23">
        <v>0.55000000000000004</v>
      </c>
      <c r="BI12" s="23">
        <v>39</v>
      </c>
      <c r="BJ12" s="16">
        <v>527.26021003945471</v>
      </c>
      <c r="BK12" s="16">
        <v>17742.106038990536</v>
      </c>
      <c r="BL12" s="23">
        <v>0.15</v>
      </c>
      <c r="BM12" s="22">
        <f t="shared" ref="BM12:BM18" si="5">BI12*Q12</f>
        <v>15.884869221705152</v>
      </c>
      <c r="BN12" s="22">
        <f t="shared" si="1"/>
        <v>15.884869221705152</v>
      </c>
      <c r="BO12" s="22">
        <f t="shared" si="2"/>
        <v>2.3827303832557729</v>
      </c>
      <c r="BP12" s="22">
        <f t="shared" si="3"/>
        <v>1.350213883844938</v>
      </c>
      <c r="BQ12" s="22">
        <f t="shared" si="4"/>
        <v>12.151924954604443</v>
      </c>
      <c r="BR12" s="28" t="s">
        <v>3532</v>
      </c>
      <c r="BS12" s="16" t="s">
        <v>3538</v>
      </c>
    </row>
    <row r="13" spans="1:71" x14ac:dyDescent="0.25">
      <c r="A13" s="15">
        <v>14821004</v>
      </c>
      <c r="B13" s="16" t="s">
        <v>97</v>
      </c>
      <c r="C13" s="16"/>
      <c r="D13" s="27" t="s">
        <v>3477</v>
      </c>
      <c r="E13" s="27" t="s">
        <v>3527</v>
      </c>
      <c r="F13" s="16" t="s">
        <v>288</v>
      </c>
      <c r="G13" s="16" t="s">
        <v>730</v>
      </c>
      <c r="H13" s="16">
        <v>0</v>
      </c>
      <c r="I13" s="16"/>
      <c r="J13" s="16"/>
      <c r="K13" s="16">
        <v>0</v>
      </c>
      <c r="L13" s="16" t="s">
        <v>78</v>
      </c>
      <c r="M13" s="17">
        <v>1</v>
      </c>
      <c r="N13" s="17">
        <v>0</v>
      </c>
      <c r="O13" s="16" t="s">
        <v>79</v>
      </c>
      <c r="P13" s="16" t="s">
        <v>80</v>
      </c>
      <c r="Q13" s="18">
        <v>0.22925324824482113</v>
      </c>
      <c r="R13" s="16" t="s">
        <v>731</v>
      </c>
      <c r="S13" s="16" t="s">
        <v>732</v>
      </c>
      <c r="T13" s="16" t="s">
        <v>733</v>
      </c>
      <c r="U13" s="16" t="s">
        <v>734</v>
      </c>
      <c r="V13" s="16"/>
      <c r="W13" s="16" t="s">
        <v>470</v>
      </c>
      <c r="X13" s="16"/>
      <c r="Y13" s="16" t="s">
        <v>3420</v>
      </c>
      <c r="Z13" s="16" t="s">
        <v>3449</v>
      </c>
      <c r="AA13" s="16"/>
      <c r="AB13" s="16" t="s">
        <v>473</v>
      </c>
      <c r="AC13" s="16" t="s">
        <v>117</v>
      </c>
      <c r="AD13" s="16"/>
      <c r="AE13" s="16"/>
      <c r="AF13" s="16" t="s">
        <v>91</v>
      </c>
      <c r="AG13" s="16" t="s">
        <v>92</v>
      </c>
      <c r="AH13" s="16" t="s">
        <v>737</v>
      </c>
      <c r="AI13" s="17">
        <v>1</v>
      </c>
      <c r="AJ13" s="17">
        <v>0</v>
      </c>
      <c r="AK13" s="16" t="s">
        <v>107</v>
      </c>
      <c r="AL13" s="16">
        <v>2.35</v>
      </c>
      <c r="AM13" s="16"/>
      <c r="AN13" s="16" t="s">
        <v>108</v>
      </c>
      <c r="AO13" s="16"/>
      <c r="AP13" s="17">
        <v>0</v>
      </c>
      <c r="AQ13" s="17">
        <v>0</v>
      </c>
      <c r="AR13" s="17">
        <v>0</v>
      </c>
      <c r="AS13" s="16">
        <v>9986.25268555</v>
      </c>
      <c r="AT13" s="19">
        <v>0</v>
      </c>
      <c r="AU13" s="19">
        <v>0</v>
      </c>
      <c r="AV13" s="19">
        <v>0</v>
      </c>
      <c r="AW13" s="19">
        <v>0</v>
      </c>
      <c r="AX13" s="20">
        <v>32</v>
      </c>
      <c r="AY13" s="19">
        <v>0.75</v>
      </c>
      <c r="AZ13" s="20">
        <v>100</v>
      </c>
      <c r="BA13" s="19">
        <v>0.1</v>
      </c>
      <c r="BB13" s="19">
        <v>0.5</v>
      </c>
      <c r="BC13" s="20">
        <v>50000</v>
      </c>
      <c r="BD13" s="16">
        <v>492.24630409776529</v>
      </c>
      <c r="BE13" s="16">
        <v>9986.2315484983774</v>
      </c>
      <c r="BF13" s="21" t="s">
        <v>96</v>
      </c>
      <c r="BG13" s="23">
        <v>70</v>
      </c>
      <c r="BH13" s="23">
        <v>0.55000000000000004</v>
      </c>
      <c r="BI13" s="23">
        <v>39</v>
      </c>
      <c r="BJ13" s="16">
        <v>492.24630409776529</v>
      </c>
      <c r="BK13" s="16">
        <v>9986.2315484983774</v>
      </c>
      <c r="BL13" s="23">
        <v>0.15</v>
      </c>
      <c r="BM13" s="22">
        <f t="shared" si="5"/>
        <v>8.9408766815480245</v>
      </c>
      <c r="BN13" s="22">
        <f t="shared" si="1"/>
        <v>8.9408766815480245</v>
      </c>
      <c r="BO13" s="22">
        <f t="shared" si="2"/>
        <v>1.3411315022322037</v>
      </c>
      <c r="BP13" s="22">
        <f t="shared" si="3"/>
        <v>0.75997451793158222</v>
      </c>
      <c r="BQ13" s="22">
        <f t="shared" si="4"/>
        <v>6.8397706613842395</v>
      </c>
      <c r="BR13" s="28" t="s">
        <v>3532</v>
      </c>
      <c r="BS13" s="16" t="s">
        <v>3538</v>
      </c>
    </row>
    <row r="14" spans="1:71" x14ac:dyDescent="0.25">
      <c r="A14" s="15">
        <v>14821005</v>
      </c>
      <c r="B14" s="16" t="s">
        <v>97</v>
      </c>
      <c r="C14" s="16"/>
      <c r="D14" s="27" t="s">
        <v>3477</v>
      </c>
      <c r="E14" s="27" t="s">
        <v>3527</v>
      </c>
      <c r="F14" s="16" t="s">
        <v>98</v>
      </c>
      <c r="G14" s="16" t="s">
        <v>730</v>
      </c>
      <c r="H14" s="16">
        <v>0</v>
      </c>
      <c r="I14" s="16"/>
      <c r="J14" s="16"/>
      <c r="K14" s="16">
        <v>0</v>
      </c>
      <c r="L14" s="16" t="s">
        <v>78</v>
      </c>
      <c r="M14" s="17">
        <v>1</v>
      </c>
      <c r="N14" s="17">
        <v>0</v>
      </c>
      <c r="O14" s="16" t="s">
        <v>79</v>
      </c>
      <c r="P14" s="16" t="s">
        <v>80</v>
      </c>
      <c r="Q14" s="18">
        <v>0.40255421918797984</v>
      </c>
      <c r="R14" s="16" t="s">
        <v>731</v>
      </c>
      <c r="S14" s="16" t="s">
        <v>732</v>
      </c>
      <c r="T14" s="16" t="s">
        <v>733</v>
      </c>
      <c r="U14" s="16" t="s">
        <v>734</v>
      </c>
      <c r="V14" s="16"/>
      <c r="W14" s="16" t="s">
        <v>102</v>
      </c>
      <c r="X14" s="16"/>
      <c r="Y14" s="16" t="s">
        <v>735</v>
      </c>
      <c r="Z14" s="16" t="s">
        <v>736</v>
      </c>
      <c r="AA14" s="16"/>
      <c r="AB14" s="16" t="s">
        <v>473</v>
      </c>
      <c r="AC14" s="16" t="s">
        <v>117</v>
      </c>
      <c r="AD14" s="16"/>
      <c r="AE14" s="16"/>
      <c r="AF14" s="16" t="s">
        <v>91</v>
      </c>
      <c r="AG14" s="16" t="s">
        <v>92</v>
      </c>
      <c r="AH14" s="16" t="s">
        <v>737</v>
      </c>
      <c r="AI14" s="17">
        <v>1</v>
      </c>
      <c r="AJ14" s="17">
        <v>0</v>
      </c>
      <c r="AK14" s="16" t="s">
        <v>107</v>
      </c>
      <c r="AL14" s="16">
        <v>2.35</v>
      </c>
      <c r="AM14" s="16"/>
      <c r="AN14" s="16" t="s">
        <v>108</v>
      </c>
      <c r="AO14" s="16"/>
      <c r="AP14" s="17">
        <v>0</v>
      </c>
      <c r="AQ14" s="17">
        <v>0</v>
      </c>
      <c r="AR14" s="17">
        <v>0</v>
      </c>
      <c r="AS14" s="16">
        <v>17535.214370999998</v>
      </c>
      <c r="AT14" s="19">
        <v>0</v>
      </c>
      <c r="AU14" s="19">
        <v>0</v>
      </c>
      <c r="AV14" s="19">
        <v>0</v>
      </c>
      <c r="AW14" s="19">
        <v>0</v>
      </c>
      <c r="AX14" s="20">
        <v>32</v>
      </c>
      <c r="AY14" s="19">
        <v>0.75</v>
      </c>
      <c r="AZ14" s="20">
        <v>100</v>
      </c>
      <c r="BA14" s="19">
        <v>0.1</v>
      </c>
      <c r="BB14" s="19">
        <v>0.5</v>
      </c>
      <c r="BC14" s="20">
        <v>50000</v>
      </c>
      <c r="BD14" s="16">
        <v>569.9287481849716</v>
      </c>
      <c r="BE14" s="16">
        <v>17535.191646851388</v>
      </c>
      <c r="BF14" s="21" t="s">
        <v>96</v>
      </c>
      <c r="BG14" s="23">
        <v>70</v>
      </c>
      <c r="BH14" s="23">
        <v>0.55000000000000004</v>
      </c>
      <c r="BI14" s="23">
        <v>39</v>
      </c>
      <c r="BJ14" s="16">
        <v>569.9287481849716</v>
      </c>
      <c r="BK14" s="16">
        <v>17535.191646851388</v>
      </c>
      <c r="BL14" s="23">
        <v>0.15</v>
      </c>
      <c r="BM14" s="22">
        <f t="shared" si="5"/>
        <v>15.699614548331214</v>
      </c>
      <c r="BN14" s="22">
        <f t="shared" si="1"/>
        <v>15.699614548331214</v>
      </c>
      <c r="BO14" s="22">
        <f t="shared" si="2"/>
        <v>2.3549421822496819</v>
      </c>
      <c r="BP14" s="22">
        <f t="shared" si="3"/>
        <v>1.3344672366081534</v>
      </c>
      <c r="BQ14" s="22">
        <f t="shared" si="4"/>
        <v>12.010205129473379</v>
      </c>
      <c r="BR14" s="28" t="s">
        <v>3532</v>
      </c>
      <c r="BS14" s="16" t="s">
        <v>3538</v>
      </c>
    </row>
    <row r="15" spans="1:71" x14ac:dyDescent="0.25">
      <c r="A15" s="15">
        <v>14821007</v>
      </c>
      <c r="B15" s="16" t="s">
        <v>97</v>
      </c>
      <c r="C15" s="16"/>
      <c r="D15" s="27" t="s">
        <v>3477</v>
      </c>
      <c r="E15" s="27" t="s">
        <v>3527</v>
      </c>
      <c r="F15" s="16" t="s">
        <v>98</v>
      </c>
      <c r="G15" s="16" t="s">
        <v>738</v>
      </c>
      <c r="H15" s="16">
        <v>0.199980196</v>
      </c>
      <c r="I15" s="16"/>
      <c r="J15" s="16"/>
      <c r="K15" s="16">
        <v>0</v>
      </c>
      <c r="L15" s="16" t="s">
        <v>78</v>
      </c>
      <c r="M15" s="17">
        <v>1</v>
      </c>
      <c r="N15" s="17">
        <v>0</v>
      </c>
      <c r="O15" s="16" t="s">
        <v>79</v>
      </c>
      <c r="P15" s="16" t="s">
        <v>80</v>
      </c>
      <c r="Q15" s="18">
        <v>0.70792879560537514</v>
      </c>
      <c r="R15" s="16" t="s">
        <v>739</v>
      </c>
      <c r="S15" s="16" t="s">
        <v>732</v>
      </c>
      <c r="T15" s="16" t="s">
        <v>733</v>
      </c>
      <c r="U15" s="16" t="s">
        <v>734</v>
      </c>
      <c r="V15" s="16"/>
      <c r="W15" s="16" t="s">
        <v>102</v>
      </c>
      <c r="X15" s="16"/>
      <c r="Y15" s="16" t="s">
        <v>735</v>
      </c>
      <c r="Z15" s="16"/>
      <c r="AA15" s="16"/>
      <c r="AB15" s="16"/>
      <c r="AC15" s="16"/>
      <c r="AD15" s="16"/>
      <c r="AE15" s="16"/>
      <c r="AF15" s="16"/>
      <c r="AG15" s="16"/>
      <c r="AH15" s="16"/>
      <c r="AI15" s="17">
        <v>0</v>
      </c>
      <c r="AJ15" s="17">
        <v>0</v>
      </c>
      <c r="AK15" s="16" t="s">
        <v>107</v>
      </c>
      <c r="AL15" s="16">
        <v>2.35</v>
      </c>
      <c r="AM15" s="16"/>
      <c r="AN15" s="16" t="s">
        <v>108</v>
      </c>
      <c r="AO15" s="16"/>
      <c r="AP15" s="17">
        <v>0</v>
      </c>
      <c r="AQ15" s="17">
        <v>0</v>
      </c>
      <c r="AR15" s="17">
        <v>0</v>
      </c>
      <c r="AS15" s="16">
        <v>30837.371718099999</v>
      </c>
      <c r="AT15" s="19">
        <v>0</v>
      </c>
      <c r="AU15" s="19">
        <v>0</v>
      </c>
      <c r="AV15" s="19">
        <v>0</v>
      </c>
      <c r="AW15" s="19">
        <v>0</v>
      </c>
      <c r="AX15" s="20">
        <v>32</v>
      </c>
      <c r="AY15" s="19">
        <v>0.75</v>
      </c>
      <c r="AZ15" s="20">
        <v>100</v>
      </c>
      <c r="BA15" s="19">
        <v>0.1</v>
      </c>
      <c r="BB15" s="19">
        <v>0.5</v>
      </c>
      <c r="BC15" s="20">
        <v>50000</v>
      </c>
      <c r="BD15" s="16">
        <v>1718.087375094748</v>
      </c>
      <c r="BE15" s="16">
        <v>30837.254987180138</v>
      </c>
      <c r="BF15" s="21" t="s">
        <v>96</v>
      </c>
      <c r="BG15" s="23">
        <v>70</v>
      </c>
      <c r="BH15" s="23">
        <v>0.55000000000000004</v>
      </c>
      <c r="BI15" s="23">
        <v>39</v>
      </c>
      <c r="BJ15" s="16">
        <v>1718.087375094748</v>
      </c>
      <c r="BK15" s="16">
        <v>30837.254987180138</v>
      </c>
      <c r="BL15" s="23">
        <v>1</v>
      </c>
      <c r="BM15" s="22">
        <f t="shared" si="5"/>
        <v>27.60922302860963</v>
      </c>
      <c r="BN15" s="22">
        <f t="shared" si="1"/>
        <v>27.60922302860963</v>
      </c>
      <c r="BO15" s="22">
        <f t="shared" si="2"/>
        <v>27.60922302860963</v>
      </c>
      <c r="BP15" s="22">
        <f t="shared" si="3"/>
        <v>0</v>
      </c>
      <c r="BQ15" s="22">
        <f t="shared" si="4"/>
        <v>0</v>
      </c>
      <c r="BR15" s="28" t="s">
        <v>3532</v>
      </c>
      <c r="BS15" s="16" t="s">
        <v>3534</v>
      </c>
    </row>
    <row r="16" spans="1:71" x14ac:dyDescent="0.25">
      <c r="A16" s="15">
        <v>14821011</v>
      </c>
      <c r="B16" s="16" t="s">
        <v>97</v>
      </c>
      <c r="C16" s="16"/>
      <c r="D16" s="27" t="s">
        <v>3477</v>
      </c>
      <c r="E16" s="27" t="s">
        <v>3527</v>
      </c>
      <c r="F16" s="16" t="s">
        <v>98</v>
      </c>
      <c r="G16" s="16" t="s">
        <v>738</v>
      </c>
      <c r="H16" s="16">
        <v>0.16897768299999999</v>
      </c>
      <c r="I16" s="16"/>
      <c r="J16" s="16"/>
      <c r="K16" s="16">
        <v>0</v>
      </c>
      <c r="L16" s="16" t="s">
        <v>78</v>
      </c>
      <c r="M16" s="17">
        <v>1</v>
      </c>
      <c r="N16" s="17">
        <v>0</v>
      </c>
      <c r="O16" s="16" t="s">
        <v>79</v>
      </c>
      <c r="P16" s="16" t="s">
        <v>80</v>
      </c>
      <c r="Q16" s="18">
        <v>4.6354357391821619</v>
      </c>
      <c r="R16" s="16" t="s">
        <v>739</v>
      </c>
      <c r="S16" s="16" t="s">
        <v>732</v>
      </c>
      <c r="T16" s="16" t="s">
        <v>733</v>
      </c>
      <c r="U16" s="16" t="s">
        <v>734</v>
      </c>
      <c r="V16" s="16"/>
      <c r="W16" s="16" t="s">
        <v>102</v>
      </c>
      <c r="X16" s="16"/>
      <c r="Y16" s="16" t="s">
        <v>735</v>
      </c>
      <c r="Z16" s="16"/>
      <c r="AA16" s="16"/>
      <c r="AB16" s="16"/>
      <c r="AC16" s="16"/>
      <c r="AD16" s="16"/>
      <c r="AE16" s="16"/>
      <c r="AF16" s="16"/>
      <c r="AG16" s="16"/>
      <c r="AH16" s="16"/>
      <c r="AI16" s="17">
        <v>0</v>
      </c>
      <c r="AJ16" s="17">
        <v>0</v>
      </c>
      <c r="AK16" s="16" t="s">
        <v>107</v>
      </c>
      <c r="AL16" s="16">
        <v>2.35</v>
      </c>
      <c r="AM16" s="16"/>
      <c r="AN16" s="16" t="s">
        <v>108</v>
      </c>
      <c r="AO16" s="16"/>
      <c r="AP16" s="17">
        <v>0</v>
      </c>
      <c r="AQ16" s="17">
        <v>0</v>
      </c>
      <c r="AR16" s="17">
        <v>0</v>
      </c>
      <c r="AS16" s="16">
        <v>201919.03520799999</v>
      </c>
      <c r="AT16" s="19">
        <v>0</v>
      </c>
      <c r="AU16" s="19">
        <v>0</v>
      </c>
      <c r="AV16" s="19">
        <v>0</v>
      </c>
      <c r="AW16" s="19">
        <v>0</v>
      </c>
      <c r="AX16" s="20">
        <v>32</v>
      </c>
      <c r="AY16" s="19">
        <v>0.75</v>
      </c>
      <c r="AZ16" s="20">
        <v>100</v>
      </c>
      <c r="BA16" s="19">
        <v>0.1</v>
      </c>
      <c r="BB16" s="19">
        <v>0.5</v>
      </c>
      <c r="BC16" s="20">
        <v>50000</v>
      </c>
      <c r="BD16" s="16">
        <v>2916.2450697216605</v>
      </c>
      <c r="BE16" s="16">
        <v>201918.77312125941</v>
      </c>
      <c r="BF16" s="21" t="s">
        <v>96</v>
      </c>
      <c r="BG16" s="23">
        <v>70</v>
      </c>
      <c r="BH16" s="23">
        <v>0.55000000000000004</v>
      </c>
      <c r="BI16" s="23">
        <v>39</v>
      </c>
      <c r="BJ16" s="16">
        <v>2916.2450697216605</v>
      </c>
      <c r="BK16" s="16">
        <v>201918.77312125941</v>
      </c>
      <c r="BL16" s="23">
        <v>1</v>
      </c>
      <c r="BM16" s="22">
        <f t="shared" si="5"/>
        <v>180.78199382810431</v>
      </c>
      <c r="BN16" s="22">
        <f t="shared" si="1"/>
        <v>180.78199382810431</v>
      </c>
      <c r="BO16" s="22">
        <f t="shared" si="2"/>
        <v>180.78199382810431</v>
      </c>
      <c r="BP16" s="22">
        <f t="shared" si="3"/>
        <v>0</v>
      </c>
      <c r="BQ16" s="22">
        <f t="shared" si="4"/>
        <v>0</v>
      </c>
      <c r="BR16" s="28" t="s">
        <v>3532</v>
      </c>
      <c r="BS16" s="16" t="s">
        <v>3539</v>
      </c>
    </row>
    <row r="17" spans="1:71" x14ac:dyDescent="0.25">
      <c r="A17" s="15">
        <v>14821013</v>
      </c>
      <c r="B17" s="16" t="s">
        <v>97</v>
      </c>
      <c r="C17" s="16"/>
      <c r="D17" s="27" t="s">
        <v>3477</v>
      </c>
      <c r="E17" s="27" t="s">
        <v>3527</v>
      </c>
      <c r="F17" s="16" t="s">
        <v>98</v>
      </c>
      <c r="G17" s="16" t="s">
        <v>738</v>
      </c>
      <c r="H17" s="16">
        <v>0</v>
      </c>
      <c r="I17" s="16"/>
      <c r="J17" s="16"/>
      <c r="K17" s="16">
        <v>0</v>
      </c>
      <c r="L17" s="16" t="s">
        <v>78</v>
      </c>
      <c r="M17" s="17">
        <v>1</v>
      </c>
      <c r="N17" s="17">
        <v>0</v>
      </c>
      <c r="O17" s="16" t="s">
        <v>79</v>
      </c>
      <c r="P17" s="16" t="s">
        <v>80</v>
      </c>
      <c r="Q17" s="18">
        <v>0.14182201310198905</v>
      </c>
      <c r="R17" s="16" t="s">
        <v>731</v>
      </c>
      <c r="S17" s="16" t="s">
        <v>732</v>
      </c>
      <c r="T17" s="16" t="s">
        <v>733</v>
      </c>
      <c r="U17" s="16" t="s">
        <v>734</v>
      </c>
      <c r="V17" s="16"/>
      <c r="W17" s="16" t="s">
        <v>102</v>
      </c>
      <c r="X17" s="16"/>
      <c r="Y17" s="16" t="s">
        <v>735</v>
      </c>
      <c r="Z17" s="16"/>
      <c r="AA17" s="16"/>
      <c r="AB17" s="16"/>
      <c r="AC17" s="16"/>
      <c r="AD17" s="16"/>
      <c r="AE17" s="16"/>
      <c r="AF17" s="16"/>
      <c r="AG17" s="16"/>
      <c r="AH17" s="16"/>
      <c r="AI17" s="17">
        <v>0</v>
      </c>
      <c r="AJ17" s="17">
        <v>0</v>
      </c>
      <c r="AK17" s="16" t="s">
        <v>107</v>
      </c>
      <c r="AL17" s="16">
        <v>2.35</v>
      </c>
      <c r="AM17" s="16"/>
      <c r="AN17" s="16" t="s">
        <v>108</v>
      </c>
      <c r="AO17" s="16"/>
      <c r="AP17" s="17">
        <v>0</v>
      </c>
      <c r="AQ17" s="17">
        <v>0</v>
      </c>
      <c r="AR17" s="17">
        <v>0</v>
      </c>
      <c r="AS17" s="16">
        <v>6177.7593324199997</v>
      </c>
      <c r="AT17" s="19">
        <v>0</v>
      </c>
      <c r="AU17" s="19">
        <v>0</v>
      </c>
      <c r="AV17" s="19">
        <v>0</v>
      </c>
      <c r="AW17" s="19">
        <v>0</v>
      </c>
      <c r="AX17" s="20">
        <v>32</v>
      </c>
      <c r="AY17" s="19">
        <v>0.75</v>
      </c>
      <c r="AZ17" s="20">
        <v>100</v>
      </c>
      <c r="BA17" s="19">
        <v>0.1</v>
      </c>
      <c r="BB17" s="19">
        <v>0.5</v>
      </c>
      <c r="BC17" s="20">
        <v>50000</v>
      </c>
      <c r="BD17" s="16">
        <v>505.69165309865639</v>
      </c>
      <c r="BE17" s="16">
        <v>6177.7421796797898</v>
      </c>
      <c r="BF17" s="21" t="s">
        <v>96</v>
      </c>
      <c r="BG17" s="23">
        <v>70</v>
      </c>
      <c r="BH17" s="23">
        <v>0.55000000000000004</v>
      </c>
      <c r="BI17" s="23">
        <v>39</v>
      </c>
      <c r="BJ17" s="16">
        <v>505.69165309865639</v>
      </c>
      <c r="BK17" s="16">
        <v>6177.7421796797898</v>
      </c>
      <c r="BL17" s="23">
        <v>0.15</v>
      </c>
      <c r="BM17" s="22">
        <f t="shared" si="5"/>
        <v>5.531058510977573</v>
      </c>
      <c r="BN17" s="22">
        <f t="shared" si="1"/>
        <v>5.531058510977573</v>
      </c>
      <c r="BO17" s="22">
        <f t="shared" si="2"/>
        <v>0.8296587766466359</v>
      </c>
      <c r="BP17" s="22">
        <f t="shared" si="3"/>
        <v>0.47013997343309372</v>
      </c>
      <c r="BQ17" s="22">
        <f t="shared" si="4"/>
        <v>4.2312597608978431</v>
      </c>
      <c r="BR17" s="28" t="s">
        <v>3532</v>
      </c>
      <c r="BS17" s="16" t="s">
        <v>3538</v>
      </c>
    </row>
    <row r="18" spans="1:71" x14ac:dyDescent="0.25">
      <c r="A18" s="15">
        <v>14828006</v>
      </c>
      <c r="B18" s="16" t="s">
        <v>97</v>
      </c>
      <c r="C18" s="16" t="s">
        <v>110</v>
      </c>
      <c r="D18" s="27" t="s">
        <v>581</v>
      </c>
      <c r="E18" s="27" t="s">
        <v>110</v>
      </c>
      <c r="F18" s="16" t="s">
        <v>502</v>
      </c>
      <c r="G18" s="16" t="s">
        <v>111</v>
      </c>
      <c r="H18" s="16">
        <v>0.82481871399999995</v>
      </c>
      <c r="I18" s="17">
        <v>1979</v>
      </c>
      <c r="J18" s="17">
        <v>2394</v>
      </c>
      <c r="K18" s="16">
        <v>0.31712809600000003</v>
      </c>
      <c r="L18" s="16" t="s">
        <v>78</v>
      </c>
      <c r="M18" s="17">
        <v>1</v>
      </c>
      <c r="N18" s="17">
        <v>0</v>
      </c>
      <c r="O18" s="16" t="s">
        <v>79</v>
      </c>
      <c r="P18" s="16" t="s">
        <v>80</v>
      </c>
      <c r="Q18" s="18">
        <v>0.17330771964800529</v>
      </c>
      <c r="R18" s="16" t="s">
        <v>668</v>
      </c>
      <c r="S18" s="16" t="s">
        <v>669</v>
      </c>
      <c r="T18" s="16" t="s">
        <v>83</v>
      </c>
      <c r="U18" s="16" t="s">
        <v>106</v>
      </c>
      <c r="V18" s="16" t="s">
        <v>670</v>
      </c>
      <c r="W18" s="16" t="s">
        <v>507</v>
      </c>
      <c r="X18" s="16"/>
      <c r="Y18" s="16" t="s">
        <v>509</v>
      </c>
      <c r="Z18" s="16" t="s">
        <v>671</v>
      </c>
      <c r="AA18" s="16"/>
      <c r="AB18" s="16" t="s">
        <v>473</v>
      </c>
      <c r="AC18" s="16" t="s">
        <v>117</v>
      </c>
      <c r="AD18" s="16"/>
      <c r="AE18" s="16"/>
      <c r="AF18" s="16" t="s">
        <v>91</v>
      </c>
      <c r="AG18" s="16" t="s">
        <v>92</v>
      </c>
      <c r="AH18" s="16" t="s">
        <v>672</v>
      </c>
      <c r="AI18" s="17">
        <v>1</v>
      </c>
      <c r="AJ18" s="17">
        <v>0</v>
      </c>
      <c r="AK18" s="16" t="s">
        <v>119</v>
      </c>
      <c r="AL18" s="16">
        <v>1.85</v>
      </c>
      <c r="AM18" s="16"/>
      <c r="AN18" s="16" t="s">
        <v>120</v>
      </c>
      <c r="AO18" s="16"/>
      <c r="AP18" s="17">
        <v>0</v>
      </c>
      <c r="AQ18" s="17">
        <v>0</v>
      </c>
      <c r="AR18" s="17">
        <v>2394</v>
      </c>
      <c r="AS18" s="16">
        <v>7549.2383994299998</v>
      </c>
      <c r="AT18" s="19">
        <v>0</v>
      </c>
      <c r="AU18" s="19">
        <v>0</v>
      </c>
      <c r="AV18" s="19">
        <v>0.31711808176315603</v>
      </c>
      <c r="AW18" s="19">
        <v>13813.663641603076</v>
      </c>
      <c r="AX18" s="20">
        <v>13</v>
      </c>
      <c r="AY18" s="19">
        <v>0.5</v>
      </c>
      <c r="AZ18" s="20">
        <v>60</v>
      </c>
      <c r="BA18" s="19">
        <v>0.05</v>
      </c>
      <c r="BB18" s="19">
        <v>0.5</v>
      </c>
      <c r="BC18" s="20">
        <v>30000</v>
      </c>
      <c r="BD18" s="16">
        <v>388.92687391964228</v>
      </c>
      <c r="BE18" s="16">
        <v>7549.2540707602348</v>
      </c>
      <c r="BF18" s="21" t="s">
        <v>96</v>
      </c>
      <c r="BG18" s="23">
        <v>70</v>
      </c>
      <c r="BH18" s="23">
        <v>0.95</v>
      </c>
      <c r="BI18" s="23">
        <v>67</v>
      </c>
      <c r="BJ18" s="16">
        <v>388.92687391964228</v>
      </c>
      <c r="BK18" s="16">
        <v>7549.2540707602348</v>
      </c>
      <c r="BL18" s="23">
        <v>0.15</v>
      </c>
      <c r="BM18" s="22">
        <f t="shared" si="5"/>
        <v>11.611617216416354</v>
      </c>
      <c r="BN18" s="22">
        <f t="shared" si="1"/>
        <v>11.611617216416354</v>
      </c>
      <c r="BO18" s="22">
        <f t="shared" si="2"/>
        <v>1.7417425824624531</v>
      </c>
      <c r="BP18" s="22">
        <f t="shared" si="3"/>
        <v>0.98698746339539012</v>
      </c>
      <c r="BQ18" s="22">
        <f t="shared" si="4"/>
        <v>8.8828871705585097</v>
      </c>
      <c r="BR18" s="28" t="s">
        <v>3532</v>
      </c>
      <c r="BS18" s="16" t="s">
        <v>3540</v>
      </c>
    </row>
    <row r="19" spans="1:71" x14ac:dyDescent="0.25">
      <c r="A19" s="58">
        <v>14828010</v>
      </c>
      <c r="B19" s="56" t="s">
        <v>97</v>
      </c>
    </row>
    <row r="20" spans="1:71" x14ac:dyDescent="0.25">
      <c r="A20" s="15">
        <v>14829020</v>
      </c>
      <c r="B20" s="16" t="s">
        <v>97</v>
      </c>
      <c r="C20" s="16"/>
      <c r="D20" s="27" t="s">
        <v>3477</v>
      </c>
      <c r="E20" s="27" t="s">
        <v>3527</v>
      </c>
      <c r="F20" s="16" t="s">
        <v>781</v>
      </c>
      <c r="G20" s="16" t="s">
        <v>99</v>
      </c>
      <c r="H20" s="16">
        <v>0.30574156499999999</v>
      </c>
      <c r="I20" s="17">
        <v>1959</v>
      </c>
      <c r="J20" s="17">
        <v>4269</v>
      </c>
      <c r="K20" s="16">
        <v>0.339402131</v>
      </c>
      <c r="L20" s="16" t="s">
        <v>78</v>
      </c>
      <c r="M20" s="17">
        <v>1</v>
      </c>
      <c r="N20" s="17">
        <v>0</v>
      </c>
      <c r="O20" s="16" t="s">
        <v>79</v>
      </c>
      <c r="P20" s="16" t="s">
        <v>80</v>
      </c>
      <c r="Q20" s="18">
        <v>0.28875930200813082</v>
      </c>
      <c r="R20" s="16" t="s">
        <v>1032</v>
      </c>
      <c r="S20" s="16" t="s">
        <v>1033</v>
      </c>
      <c r="T20" s="16" t="s">
        <v>387</v>
      </c>
      <c r="U20" s="16" t="s">
        <v>388</v>
      </c>
      <c r="V20" s="16"/>
      <c r="W20" s="16" t="s">
        <v>507</v>
      </c>
      <c r="X20" s="16"/>
      <c r="Y20" s="16" t="s">
        <v>786</v>
      </c>
      <c r="Z20" s="16" t="s">
        <v>1034</v>
      </c>
      <c r="AA20" s="16"/>
      <c r="AB20" s="16"/>
      <c r="AC20" s="16" t="s">
        <v>536</v>
      </c>
      <c r="AD20" s="16" t="s">
        <v>105</v>
      </c>
      <c r="AE20" s="16"/>
      <c r="AF20" s="16" t="s">
        <v>91</v>
      </c>
      <c r="AG20" s="16" t="s">
        <v>92</v>
      </c>
      <c r="AH20" s="16" t="s">
        <v>1035</v>
      </c>
      <c r="AI20" s="17">
        <v>1</v>
      </c>
      <c r="AJ20" s="17">
        <v>0</v>
      </c>
      <c r="AK20" s="16" t="s">
        <v>119</v>
      </c>
      <c r="AL20" s="16">
        <v>1.85</v>
      </c>
      <c r="AM20" s="16"/>
      <c r="AN20" s="16" t="s">
        <v>120</v>
      </c>
      <c r="AO20" s="16"/>
      <c r="AP20" s="17">
        <v>0</v>
      </c>
      <c r="AQ20" s="17">
        <v>4269</v>
      </c>
      <c r="AR20" s="17">
        <v>0</v>
      </c>
      <c r="AS20" s="16">
        <v>12578.360643100001</v>
      </c>
      <c r="AT20" s="19">
        <v>0</v>
      </c>
      <c r="AU20" s="19">
        <v>0</v>
      </c>
      <c r="AV20" s="19">
        <v>0.33939239946517252</v>
      </c>
      <c r="AW20" s="19">
        <v>14783.932920702915</v>
      </c>
      <c r="AX20" s="20">
        <v>13</v>
      </c>
      <c r="AY20" s="19">
        <v>0.5</v>
      </c>
      <c r="AZ20" s="20">
        <v>60</v>
      </c>
      <c r="BA20" s="19">
        <v>0.05</v>
      </c>
      <c r="BB20" s="19">
        <v>0.5</v>
      </c>
      <c r="BC20" s="20">
        <v>30000</v>
      </c>
      <c r="BD20" s="16">
        <v>612.74702079354017</v>
      </c>
      <c r="BE20" s="16">
        <v>12578.304882103708</v>
      </c>
      <c r="BF20" s="21" t="s">
        <v>96</v>
      </c>
      <c r="BG20" s="23">
        <v>70</v>
      </c>
      <c r="BH20" s="23">
        <v>0.95</v>
      </c>
      <c r="BI20" s="23">
        <v>67</v>
      </c>
      <c r="BJ20" s="16">
        <v>612.74702079354017</v>
      </c>
      <c r="BK20" s="16">
        <v>12578.304882103708</v>
      </c>
      <c r="BL20" s="23">
        <v>0.15</v>
      </c>
      <c r="BM20" s="22">
        <f>BI20*Q20</f>
        <v>19.346873234544766</v>
      </c>
      <c r="BN20" s="22">
        <f>BM20-AJ20</f>
        <v>19.346873234544766</v>
      </c>
      <c r="BO20" s="22">
        <f>BN20*BL20</f>
        <v>2.9020309851817148</v>
      </c>
      <c r="BP20" s="22">
        <f>(BN20-BO20)*0.1</f>
        <v>1.6444842249363054</v>
      </c>
      <c r="BQ20" s="22">
        <f>(BN20-BO20)*0.9</f>
        <v>14.800358024426748</v>
      </c>
      <c r="BR20" s="28" t="s">
        <v>3532</v>
      </c>
      <c r="BS20" s="16" t="s">
        <v>3540</v>
      </c>
    </row>
    <row r="21" spans="1:71" x14ac:dyDescent="0.25">
      <c r="A21" s="63">
        <v>14829022</v>
      </c>
      <c r="B21" s="64" t="s">
        <v>97</v>
      </c>
      <c r="C21" s="65"/>
      <c r="D21" s="65" t="s">
        <v>3477</v>
      </c>
      <c r="E21" s="65" t="s">
        <v>3527</v>
      </c>
      <c r="F21" s="65" t="s">
        <v>98</v>
      </c>
      <c r="G21" s="65" t="s">
        <v>99</v>
      </c>
      <c r="H21" s="65">
        <v>0.332692347</v>
      </c>
      <c r="I21" s="66">
        <v>1967</v>
      </c>
      <c r="J21" s="66">
        <v>117800</v>
      </c>
      <c r="K21" s="65">
        <v>0.32448930100000001</v>
      </c>
      <c r="L21" s="65" t="s">
        <v>78</v>
      </c>
      <c r="M21" s="66">
        <v>1</v>
      </c>
      <c r="N21" s="66">
        <v>0</v>
      </c>
      <c r="O21" s="65" t="s">
        <v>79</v>
      </c>
      <c r="P21" s="65" t="s">
        <v>80</v>
      </c>
      <c r="Q21" s="67">
        <v>8.3334554116480515</v>
      </c>
      <c r="R21" s="65" t="s">
        <v>100</v>
      </c>
      <c r="S21" s="65" t="s">
        <v>101</v>
      </c>
      <c r="T21" s="65" t="s">
        <v>83</v>
      </c>
      <c r="U21" s="65" t="s">
        <v>84</v>
      </c>
      <c r="V21" s="65"/>
      <c r="W21" s="65" t="s">
        <v>102</v>
      </c>
      <c r="X21" s="65"/>
      <c r="Y21" s="65" t="s">
        <v>103</v>
      </c>
      <c r="Z21" s="64" t="s">
        <v>121</v>
      </c>
      <c r="AA21" s="64"/>
      <c r="AB21" s="64"/>
      <c r="AC21" s="64" t="s">
        <v>122</v>
      </c>
      <c r="AD21" s="64" t="s">
        <v>123</v>
      </c>
      <c r="AE21" s="64"/>
      <c r="AF21" s="65" t="s">
        <v>91</v>
      </c>
      <c r="AG21" s="65" t="s">
        <v>92</v>
      </c>
      <c r="AH21" s="64" t="s">
        <v>124</v>
      </c>
      <c r="AI21" s="66">
        <v>1</v>
      </c>
      <c r="AJ21" s="68">
        <v>0</v>
      </c>
      <c r="AK21" s="65" t="s">
        <v>107</v>
      </c>
      <c r="AL21" s="65">
        <v>2.35</v>
      </c>
      <c r="AM21" s="65"/>
      <c r="AN21" s="69" t="s">
        <v>108</v>
      </c>
      <c r="AO21" s="65"/>
      <c r="AP21" s="66">
        <v>0</v>
      </c>
      <c r="AQ21" s="66">
        <v>115708</v>
      </c>
      <c r="AR21" s="66">
        <v>0</v>
      </c>
      <c r="AS21" s="65">
        <v>363004.18304600002</v>
      </c>
      <c r="AT21" s="65">
        <v>0</v>
      </c>
      <c r="AU21" s="65">
        <v>0</v>
      </c>
      <c r="AV21" s="65">
        <v>0.3187511477941769</v>
      </c>
      <c r="AW21" s="65">
        <v>13884.799997914346</v>
      </c>
      <c r="AX21" s="66">
        <v>32</v>
      </c>
      <c r="AY21" s="65">
        <v>0.75</v>
      </c>
      <c r="AZ21" s="66">
        <v>100</v>
      </c>
      <c r="BA21" s="65">
        <v>0.1</v>
      </c>
      <c r="BB21" s="65">
        <v>0.5</v>
      </c>
      <c r="BC21" s="66">
        <v>50000</v>
      </c>
      <c r="BD21" s="65">
        <v>3892.3213188192258</v>
      </c>
      <c r="BE21" s="65">
        <v>363003.86571157014</v>
      </c>
      <c r="BF21" s="65" t="s">
        <v>96</v>
      </c>
      <c r="BG21" s="69">
        <v>70</v>
      </c>
      <c r="BH21" s="69">
        <v>0.55000000000000004</v>
      </c>
      <c r="BI21" s="69">
        <v>39</v>
      </c>
      <c r="BJ21" s="65">
        <v>3892.3213188192258</v>
      </c>
      <c r="BK21" s="65">
        <v>363003.86571157014</v>
      </c>
      <c r="BL21" s="69">
        <v>0.15</v>
      </c>
      <c r="BM21" s="68">
        <f>BI21*Q21</f>
        <v>325.00476105427401</v>
      </c>
      <c r="BN21" s="68">
        <f>BM21-AJ21</f>
        <v>325.00476105427401</v>
      </c>
      <c r="BO21" s="68">
        <f>BN21*BL21</f>
        <v>48.750714158141101</v>
      </c>
      <c r="BP21" s="68">
        <f>BN21*0.05</f>
        <v>16.250238052713701</v>
      </c>
      <c r="BQ21" s="68">
        <f>BN21*0.85</f>
        <v>276.25404689613288</v>
      </c>
      <c r="BR21" s="69" t="s">
        <v>3531</v>
      </c>
      <c r="BS21" s="69"/>
    </row>
    <row r="22" spans="1:71" x14ac:dyDescent="0.25">
      <c r="A22" s="63">
        <v>14829023</v>
      </c>
      <c r="B22" s="64" t="s">
        <v>97</v>
      </c>
      <c r="C22" s="65"/>
      <c r="D22" s="65" t="s">
        <v>3477</v>
      </c>
      <c r="E22" s="65" t="s">
        <v>3527</v>
      </c>
      <c r="F22" s="65" t="s">
        <v>98</v>
      </c>
      <c r="G22" s="65" t="s">
        <v>99</v>
      </c>
      <c r="H22" s="65">
        <v>0</v>
      </c>
      <c r="I22" s="66">
        <v>1900</v>
      </c>
      <c r="J22" s="65"/>
      <c r="K22" s="65">
        <v>0</v>
      </c>
      <c r="L22" s="65" t="s">
        <v>78</v>
      </c>
      <c r="M22" s="66">
        <v>1</v>
      </c>
      <c r="N22" s="66">
        <v>0</v>
      </c>
      <c r="O22" s="65" t="s">
        <v>79</v>
      </c>
      <c r="P22" s="65" t="s">
        <v>80</v>
      </c>
      <c r="Q22" s="67">
        <v>2.2129754133176114</v>
      </c>
      <c r="R22" s="65" t="s">
        <v>100</v>
      </c>
      <c r="S22" s="65" t="s">
        <v>101</v>
      </c>
      <c r="T22" s="65" t="s">
        <v>83</v>
      </c>
      <c r="U22" s="65" t="s">
        <v>84</v>
      </c>
      <c r="V22" s="65"/>
      <c r="W22" s="65" t="s">
        <v>102</v>
      </c>
      <c r="X22" s="65"/>
      <c r="Y22" s="65" t="s">
        <v>103</v>
      </c>
      <c r="Z22" s="64"/>
      <c r="AA22" s="64"/>
      <c r="AB22" s="64"/>
      <c r="AC22" s="64" t="s">
        <v>104</v>
      </c>
      <c r="AD22" s="64" t="s">
        <v>105</v>
      </c>
      <c r="AE22" s="64"/>
      <c r="AF22" s="65" t="s">
        <v>91</v>
      </c>
      <c r="AG22" s="65" t="s">
        <v>92</v>
      </c>
      <c r="AH22" s="64" t="s">
        <v>106</v>
      </c>
      <c r="AI22" s="66">
        <v>1</v>
      </c>
      <c r="AJ22" s="68">
        <v>0</v>
      </c>
      <c r="AK22" s="65" t="s">
        <v>107</v>
      </c>
      <c r="AL22" s="65">
        <v>2.35</v>
      </c>
      <c r="AM22" s="65"/>
      <c r="AN22" s="69" t="s">
        <v>108</v>
      </c>
      <c r="AO22" s="65"/>
      <c r="AP22" s="66">
        <v>0</v>
      </c>
      <c r="AQ22" s="66">
        <v>0</v>
      </c>
      <c r="AR22" s="66">
        <v>0</v>
      </c>
      <c r="AS22" s="65">
        <v>96396.998457099995</v>
      </c>
      <c r="AT22" s="65">
        <v>0</v>
      </c>
      <c r="AU22" s="65">
        <v>0</v>
      </c>
      <c r="AV22" s="65">
        <v>0</v>
      </c>
      <c r="AW22" s="65">
        <v>0</v>
      </c>
      <c r="AX22" s="66">
        <v>32</v>
      </c>
      <c r="AY22" s="65">
        <v>0.75</v>
      </c>
      <c r="AZ22" s="66">
        <v>100</v>
      </c>
      <c r="BA22" s="65">
        <v>0.1</v>
      </c>
      <c r="BB22" s="65">
        <v>0.5</v>
      </c>
      <c r="BC22" s="66">
        <v>50000</v>
      </c>
      <c r="BD22" s="65">
        <v>1339.808134561215</v>
      </c>
      <c r="BE22" s="65">
        <v>96396.823415664694</v>
      </c>
      <c r="BF22" s="65" t="s">
        <v>96</v>
      </c>
      <c r="BG22" s="69">
        <v>70</v>
      </c>
      <c r="BH22" s="69">
        <v>0.55000000000000004</v>
      </c>
      <c r="BI22" s="69">
        <v>39</v>
      </c>
      <c r="BJ22" s="65">
        <v>1339.808134561215</v>
      </c>
      <c r="BK22" s="65">
        <v>96396.823415664694</v>
      </c>
      <c r="BL22" s="69">
        <v>1</v>
      </c>
      <c r="BM22" s="68">
        <f>BI22*Q22</f>
        <v>86.306041119386848</v>
      </c>
      <c r="BN22" s="68">
        <f>BM22-AJ22</f>
        <v>86.306041119386848</v>
      </c>
      <c r="BO22" s="68">
        <f>BN22*0.65</f>
        <v>56.098926727601452</v>
      </c>
      <c r="BP22" s="68">
        <f>BN22*0.35</f>
        <v>30.207114391785396</v>
      </c>
      <c r="BQ22" s="68">
        <f>BN22*0</f>
        <v>0</v>
      </c>
      <c r="BR22" s="69" t="s">
        <v>3531</v>
      </c>
      <c r="BS22" s="69"/>
    </row>
    <row r="23" spans="1:71" x14ac:dyDescent="0.25">
      <c r="A23" s="58">
        <v>14836026</v>
      </c>
      <c r="B23" s="56" t="s">
        <v>97</v>
      </c>
    </row>
    <row r="24" spans="1:71" x14ac:dyDescent="0.25">
      <c r="A24" s="15">
        <v>15003013</v>
      </c>
      <c r="B24" s="16" t="s">
        <v>154</v>
      </c>
      <c r="C24" s="16"/>
      <c r="D24" s="27"/>
      <c r="E24" s="27"/>
      <c r="F24" s="16" t="s">
        <v>1264</v>
      </c>
      <c r="G24" s="16" t="s">
        <v>155</v>
      </c>
      <c r="H24" s="16">
        <v>0</v>
      </c>
      <c r="I24" s="17">
        <v>1962</v>
      </c>
      <c r="J24" s="17">
        <v>4784</v>
      </c>
      <c r="K24" s="16">
        <v>0.21145686</v>
      </c>
      <c r="L24" s="16" t="s">
        <v>78</v>
      </c>
      <c r="M24" s="17">
        <v>1</v>
      </c>
      <c r="N24" s="17">
        <v>0</v>
      </c>
      <c r="O24" s="16" t="s">
        <v>79</v>
      </c>
      <c r="P24" s="16" t="s">
        <v>80</v>
      </c>
      <c r="Q24" s="18">
        <v>0.51939177725200192</v>
      </c>
      <c r="R24" s="16" t="s">
        <v>3426</v>
      </c>
      <c r="S24" s="16" t="s">
        <v>3427</v>
      </c>
      <c r="T24" s="16" t="s">
        <v>280</v>
      </c>
      <c r="U24" s="16" t="s">
        <v>281</v>
      </c>
      <c r="V24" s="16" t="s">
        <v>3428</v>
      </c>
      <c r="W24" s="16" t="s">
        <v>470</v>
      </c>
      <c r="X24" s="16"/>
      <c r="Y24" s="16" t="s">
        <v>3420</v>
      </c>
      <c r="Z24" s="16" t="s">
        <v>3429</v>
      </c>
      <c r="AA24" s="16"/>
      <c r="AB24" s="16"/>
      <c r="AC24" s="16" t="s">
        <v>1473</v>
      </c>
      <c r="AD24" s="16" t="s">
        <v>152</v>
      </c>
      <c r="AE24" s="16"/>
      <c r="AF24" s="16" t="s">
        <v>91</v>
      </c>
      <c r="AG24" s="16" t="s">
        <v>92</v>
      </c>
      <c r="AH24" s="16" t="s">
        <v>3430</v>
      </c>
      <c r="AI24" s="17">
        <v>1</v>
      </c>
      <c r="AJ24" s="17">
        <v>6</v>
      </c>
      <c r="AK24" s="16" t="s">
        <v>136</v>
      </c>
      <c r="AL24" s="16"/>
      <c r="AM24" s="17">
        <v>25</v>
      </c>
      <c r="AN24" s="16" t="s">
        <v>137</v>
      </c>
      <c r="AO24" s="16" t="s">
        <v>138</v>
      </c>
      <c r="AP24" s="17">
        <v>0</v>
      </c>
      <c r="AQ24" s="17">
        <v>0</v>
      </c>
      <c r="AR24" s="17">
        <v>0</v>
      </c>
      <c r="AS24" s="16">
        <v>22624.638647399999</v>
      </c>
      <c r="AT24" s="19">
        <v>11.552007705989825</v>
      </c>
      <c r="AU24" s="19">
        <v>0</v>
      </c>
      <c r="AV24" s="19">
        <v>0</v>
      </c>
      <c r="AW24" s="19">
        <v>5776.0038529949124</v>
      </c>
      <c r="AX24" s="20">
        <v>7</v>
      </c>
      <c r="AY24" s="19">
        <v>0</v>
      </c>
      <c r="AZ24" s="20">
        <v>25</v>
      </c>
      <c r="BA24" s="19">
        <v>0</v>
      </c>
      <c r="BB24" s="19">
        <v>0.5</v>
      </c>
      <c r="BC24" s="20">
        <v>12500</v>
      </c>
      <c r="BD24" s="16">
        <v>752.51779843130203</v>
      </c>
      <c r="BE24" s="16">
        <v>22624.615318364431</v>
      </c>
      <c r="BF24" s="21" t="s">
        <v>96</v>
      </c>
      <c r="BG24" s="22">
        <v>25</v>
      </c>
      <c r="BH24" s="23">
        <v>0.7</v>
      </c>
      <c r="BI24" s="23">
        <v>18</v>
      </c>
      <c r="BJ24" s="16">
        <v>752.51779843130203</v>
      </c>
      <c r="BK24" s="16">
        <v>22624.615318364431</v>
      </c>
      <c r="BL24" s="23">
        <v>0.15</v>
      </c>
      <c r="BM24" s="22">
        <f t="shared" ref="BM24:BM58" si="6">BI24*Q24</f>
        <v>9.3490519905360348</v>
      </c>
      <c r="BN24" s="22">
        <f t="shared" ref="BN24:BN58" si="7">BM24-AJ24</f>
        <v>3.3490519905360348</v>
      </c>
      <c r="BO24" s="22">
        <f t="shared" ref="BO24:BO41" si="8">BN24*BL24</f>
        <v>0.50235779858040519</v>
      </c>
      <c r="BP24" s="22">
        <f t="shared" ref="BP24:BP41" si="9">(BN24-BO24)*0.1</f>
        <v>0.28466941919556293</v>
      </c>
      <c r="BQ24" s="22">
        <f t="shared" ref="BQ24:BQ41" si="10">(BN24-BO24)*0.9</f>
        <v>2.5620247727600667</v>
      </c>
      <c r="BR24" s="28" t="s">
        <v>3532</v>
      </c>
      <c r="BS24" s="16" t="s">
        <v>3534</v>
      </c>
    </row>
    <row r="25" spans="1:71" x14ac:dyDescent="0.25">
      <c r="A25" s="15">
        <v>15008014</v>
      </c>
      <c r="B25" s="16" t="s">
        <v>154</v>
      </c>
      <c r="C25" s="16"/>
      <c r="D25" s="27"/>
      <c r="E25" s="27"/>
      <c r="F25" s="16" t="s">
        <v>1264</v>
      </c>
      <c r="G25" s="16" t="s">
        <v>155</v>
      </c>
      <c r="H25" s="16">
        <v>0.59988919100000004</v>
      </c>
      <c r="I25" s="17">
        <v>1955</v>
      </c>
      <c r="J25" s="17">
        <v>1183</v>
      </c>
      <c r="K25" s="16">
        <v>3.4986544000000001E-2</v>
      </c>
      <c r="L25" s="16" t="s">
        <v>78</v>
      </c>
      <c r="M25" s="17">
        <v>1</v>
      </c>
      <c r="N25" s="17">
        <v>0</v>
      </c>
      <c r="O25" s="16" t="s">
        <v>79</v>
      </c>
      <c r="P25" s="16" t="s">
        <v>80</v>
      </c>
      <c r="Q25" s="18">
        <v>0.77626231617657049</v>
      </c>
      <c r="R25" s="16" t="s">
        <v>1498</v>
      </c>
      <c r="S25" s="16" t="s">
        <v>1499</v>
      </c>
      <c r="T25" s="16" t="s">
        <v>83</v>
      </c>
      <c r="U25" s="16" t="s">
        <v>84</v>
      </c>
      <c r="V25" s="16" t="s">
        <v>1500</v>
      </c>
      <c r="W25" s="16" t="s">
        <v>129</v>
      </c>
      <c r="X25" s="16" t="s">
        <v>1267</v>
      </c>
      <c r="Y25" s="16" t="s">
        <v>1268</v>
      </c>
      <c r="Z25" s="16" t="s">
        <v>254</v>
      </c>
      <c r="AA25" s="16"/>
      <c r="AB25" s="16"/>
      <c r="AC25" s="16" t="s">
        <v>1473</v>
      </c>
      <c r="AD25" s="16" t="s">
        <v>152</v>
      </c>
      <c r="AE25" s="16"/>
      <c r="AF25" s="16" t="s">
        <v>91</v>
      </c>
      <c r="AG25" s="16" t="s">
        <v>92</v>
      </c>
      <c r="AH25" s="16" t="s">
        <v>1501</v>
      </c>
      <c r="AI25" s="17">
        <v>1</v>
      </c>
      <c r="AJ25" s="17">
        <v>1</v>
      </c>
      <c r="AK25" s="16" t="s">
        <v>136</v>
      </c>
      <c r="AL25" s="16"/>
      <c r="AM25" s="17">
        <v>25</v>
      </c>
      <c r="AN25" s="16" t="s">
        <v>137</v>
      </c>
      <c r="AO25" s="16" t="s">
        <v>138</v>
      </c>
      <c r="AP25" s="17">
        <v>0</v>
      </c>
      <c r="AQ25" s="17">
        <v>0</v>
      </c>
      <c r="AR25" s="17">
        <v>0</v>
      </c>
      <c r="AS25" s="16">
        <v>33813.893001099997</v>
      </c>
      <c r="AT25" s="19">
        <v>1.2882278890094954</v>
      </c>
      <c r="AU25" s="19">
        <v>0</v>
      </c>
      <c r="AV25" s="19">
        <v>0</v>
      </c>
      <c r="AW25" s="19">
        <v>644.11394450474768</v>
      </c>
      <c r="AX25" s="20">
        <v>7</v>
      </c>
      <c r="AY25" s="19">
        <v>0</v>
      </c>
      <c r="AZ25" s="20">
        <v>25</v>
      </c>
      <c r="BA25" s="19">
        <v>0</v>
      </c>
      <c r="BB25" s="19">
        <v>0.5</v>
      </c>
      <c r="BC25" s="20">
        <v>12500</v>
      </c>
      <c r="BD25" s="16"/>
      <c r="BE25" s="16"/>
      <c r="BF25" s="21" t="s">
        <v>96</v>
      </c>
      <c r="BG25" s="22">
        <v>25</v>
      </c>
      <c r="BH25" s="23">
        <v>0.7</v>
      </c>
      <c r="BI25" s="23">
        <v>18</v>
      </c>
      <c r="BJ25" s="16">
        <v>1022.9183140875048</v>
      </c>
      <c r="BK25" s="16">
        <v>33813.851236840688</v>
      </c>
      <c r="BL25" s="23">
        <v>0.15</v>
      </c>
      <c r="BM25" s="22">
        <f t="shared" si="6"/>
        <v>13.972721691178268</v>
      </c>
      <c r="BN25" s="22">
        <f t="shared" si="7"/>
        <v>12.972721691178268</v>
      </c>
      <c r="BO25" s="22">
        <f t="shared" si="8"/>
        <v>1.9459082536767403</v>
      </c>
      <c r="BP25" s="22">
        <f t="shared" si="9"/>
        <v>1.1026813437501528</v>
      </c>
      <c r="BQ25" s="22">
        <f t="shared" si="10"/>
        <v>9.9241320937513748</v>
      </c>
      <c r="BR25" s="28" t="s">
        <v>3532</v>
      </c>
      <c r="BS25" s="16" t="s">
        <v>3541</v>
      </c>
    </row>
    <row r="26" spans="1:71" x14ac:dyDescent="0.25">
      <c r="A26" s="15">
        <v>15019032</v>
      </c>
      <c r="B26" s="16" t="s">
        <v>154</v>
      </c>
      <c r="C26" s="16"/>
      <c r="D26" s="27"/>
      <c r="E26" s="27"/>
      <c r="F26" s="16" t="s">
        <v>3409</v>
      </c>
      <c r="G26" s="16" t="s">
        <v>238</v>
      </c>
      <c r="H26" s="16">
        <v>0</v>
      </c>
      <c r="I26" s="16"/>
      <c r="J26" s="16"/>
      <c r="K26" s="16">
        <v>0</v>
      </c>
      <c r="L26" s="16" t="s">
        <v>78</v>
      </c>
      <c r="M26" s="17">
        <v>1</v>
      </c>
      <c r="N26" s="17">
        <v>0</v>
      </c>
      <c r="O26" s="16" t="s">
        <v>79</v>
      </c>
      <c r="P26" s="16" t="s">
        <v>80</v>
      </c>
      <c r="Q26" s="18">
        <v>0.88389693882815057</v>
      </c>
      <c r="R26" s="16" t="s">
        <v>3410</v>
      </c>
      <c r="S26" s="16" t="s">
        <v>3411</v>
      </c>
      <c r="T26" s="16" t="s">
        <v>340</v>
      </c>
      <c r="U26" s="16" t="s">
        <v>3412</v>
      </c>
      <c r="V26" s="16"/>
      <c r="W26" s="16" t="s">
        <v>2868</v>
      </c>
      <c r="X26" s="16" t="s">
        <v>3413</v>
      </c>
      <c r="Y26" s="16" t="s">
        <v>3414</v>
      </c>
      <c r="Z26" s="16"/>
      <c r="AA26" s="16"/>
      <c r="AB26" s="16"/>
      <c r="AC26" s="16" t="s">
        <v>3415</v>
      </c>
      <c r="AD26" s="16" t="s">
        <v>382</v>
      </c>
      <c r="AE26" s="16"/>
      <c r="AF26" s="16" t="s">
        <v>91</v>
      </c>
      <c r="AG26" s="16" t="s">
        <v>92</v>
      </c>
      <c r="AH26" s="16" t="s">
        <v>84</v>
      </c>
      <c r="AI26" s="17">
        <v>1</v>
      </c>
      <c r="AJ26" s="17">
        <v>0</v>
      </c>
      <c r="AK26" s="16" t="s">
        <v>136</v>
      </c>
      <c r="AL26" s="16"/>
      <c r="AM26" s="17">
        <v>25</v>
      </c>
      <c r="AN26" s="16" t="s">
        <v>137</v>
      </c>
      <c r="AO26" s="16" t="s">
        <v>138</v>
      </c>
      <c r="AP26" s="16"/>
      <c r="AQ26" s="16"/>
      <c r="AR26" s="16"/>
      <c r="AS26" s="16"/>
      <c r="AT26" s="19"/>
      <c r="AU26" s="19"/>
      <c r="AV26" s="19"/>
      <c r="AW26" s="19"/>
      <c r="AX26" s="19"/>
      <c r="AY26" s="19"/>
      <c r="AZ26" s="19"/>
      <c r="BA26" s="19"/>
      <c r="BB26" s="19"/>
      <c r="BC26" s="19"/>
      <c r="BD26" s="16">
        <v>1184.1327864356767</v>
      </c>
      <c r="BE26" s="16">
        <v>38502.39664530562</v>
      </c>
      <c r="BF26" s="21"/>
      <c r="BG26" s="22">
        <v>25</v>
      </c>
      <c r="BH26" s="23">
        <v>0.7</v>
      </c>
      <c r="BI26" s="23">
        <v>18</v>
      </c>
      <c r="BJ26" s="16">
        <v>1184.1327864356767</v>
      </c>
      <c r="BK26" s="16">
        <v>38502.39664530562</v>
      </c>
      <c r="BL26" s="23">
        <v>0.15</v>
      </c>
      <c r="BM26" s="22">
        <f t="shared" si="6"/>
        <v>15.91014489890671</v>
      </c>
      <c r="BN26" s="22">
        <f t="shared" si="7"/>
        <v>15.91014489890671</v>
      </c>
      <c r="BO26" s="22">
        <f t="shared" si="8"/>
        <v>2.3865217348360064</v>
      </c>
      <c r="BP26" s="22">
        <f t="shared" si="9"/>
        <v>1.3523623164070704</v>
      </c>
      <c r="BQ26" s="22">
        <f t="shared" si="10"/>
        <v>12.171260847663632</v>
      </c>
      <c r="BR26" s="28" t="s">
        <v>3532</v>
      </c>
      <c r="BS26" s="16" t="s">
        <v>3534</v>
      </c>
    </row>
    <row r="27" spans="1:71" x14ac:dyDescent="0.25">
      <c r="A27" s="15">
        <v>15020007</v>
      </c>
      <c r="B27" s="16" t="s">
        <v>154</v>
      </c>
      <c r="C27" s="16"/>
      <c r="D27" s="27"/>
      <c r="E27" s="27"/>
      <c r="F27" s="16" t="s">
        <v>3409</v>
      </c>
      <c r="G27" s="16" t="s">
        <v>126</v>
      </c>
      <c r="H27" s="16">
        <v>0</v>
      </c>
      <c r="I27" s="16"/>
      <c r="J27" s="16"/>
      <c r="K27" s="16">
        <v>0</v>
      </c>
      <c r="L27" s="16" t="s">
        <v>78</v>
      </c>
      <c r="M27" s="17">
        <v>1</v>
      </c>
      <c r="N27" s="17">
        <v>0</v>
      </c>
      <c r="O27" s="16" t="s">
        <v>79</v>
      </c>
      <c r="P27" s="16" t="s">
        <v>80</v>
      </c>
      <c r="Q27" s="18">
        <v>0.81208350856454259</v>
      </c>
      <c r="R27" s="16" t="s">
        <v>3416</v>
      </c>
      <c r="S27" s="16" t="s">
        <v>3411</v>
      </c>
      <c r="T27" s="16" t="s">
        <v>340</v>
      </c>
      <c r="U27" s="16" t="s">
        <v>3412</v>
      </c>
      <c r="V27" s="16"/>
      <c r="W27" s="16" t="s">
        <v>2868</v>
      </c>
      <c r="X27" s="16" t="s">
        <v>3413</v>
      </c>
      <c r="Y27" s="16" t="s">
        <v>3414</v>
      </c>
      <c r="Z27" s="16"/>
      <c r="AA27" s="16"/>
      <c r="AB27" s="16"/>
      <c r="AC27" s="16"/>
      <c r="AD27" s="16"/>
      <c r="AE27" s="16"/>
      <c r="AF27" s="16"/>
      <c r="AG27" s="16"/>
      <c r="AH27" s="16"/>
      <c r="AI27" s="17">
        <v>0</v>
      </c>
      <c r="AJ27" s="17">
        <v>0</v>
      </c>
      <c r="AK27" s="16" t="s">
        <v>136</v>
      </c>
      <c r="AL27" s="16"/>
      <c r="AM27" s="17">
        <v>25</v>
      </c>
      <c r="AN27" s="16" t="s">
        <v>137</v>
      </c>
      <c r="AO27" s="16" t="s">
        <v>138</v>
      </c>
      <c r="AP27" s="16"/>
      <c r="AQ27" s="16"/>
      <c r="AR27" s="16"/>
      <c r="AS27" s="16"/>
      <c r="AT27" s="19"/>
      <c r="AU27" s="19"/>
      <c r="AV27" s="19"/>
      <c r="AW27" s="19"/>
      <c r="AX27" s="19"/>
      <c r="AY27" s="19"/>
      <c r="AZ27" s="19"/>
      <c r="BA27" s="19"/>
      <c r="BB27" s="19"/>
      <c r="BC27" s="19"/>
      <c r="BD27" s="16">
        <v>1069.979818582168</v>
      </c>
      <c r="BE27" s="16">
        <v>35374.21613578243</v>
      </c>
      <c r="BF27" s="21"/>
      <c r="BG27" s="22">
        <v>25</v>
      </c>
      <c r="BH27" s="23">
        <v>0.7</v>
      </c>
      <c r="BI27" s="23">
        <v>18</v>
      </c>
      <c r="BJ27" s="16">
        <v>1069.979818582168</v>
      </c>
      <c r="BK27" s="16">
        <v>35374.21613578243</v>
      </c>
      <c r="BL27" s="23">
        <v>0.15</v>
      </c>
      <c r="BM27" s="22">
        <f t="shared" si="6"/>
        <v>14.617503154161767</v>
      </c>
      <c r="BN27" s="22">
        <f t="shared" si="7"/>
        <v>14.617503154161767</v>
      </c>
      <c r="BO27" s="22">
        <f t="shared" si="8"/>
        <v>2.1926254731242651</v>
      </c>
      <c r="BP27" s="22">
        <f t="shared" si="9"/>
        <v>1.2424877681037503</v>
      </c>
      <c r="BQ27" s="22">
        <f t="shared" si="10"/>
        <v>11.182389912933752</v>
      </c>
      <c r="BR27" s="28" t="s">
        <v>3532</v>
      </c>
      <c r="BS27" s="16" t="s">
        <v>3534</v>
      </c>
    </row>
    <row r="28" spans="1:71" x14ac:dyDescent="0.25">
      <c r="A28" s="15">
        <v>15024020</v>
      </c>
      <c r="B28" s="16" t="s">
        <v>154</v>
      </c>
      <c r="C28" s="16"/>
      <c r="D28" s="27"/>
      <c r="E28" s="27"/>
      <c r="F28" s="16" t="s">
        <v>3409</v>
      </c>
      <c r="G28" s="16" t="s">
        <v>126</v>
      </c>
      <c r="H28" s="16">
        <v>0</v>
      </c>
      <c r="I28" s="16"/>
      <c r="J28" s="16"/>
      <c r="K28" s="16">
        <v>0</v>
      </c>
      <c r="L28" s="16" t="s">
        <v>78</v>
      </c>
      <c r="M28" s="17">
        <v>1</v>
      </c>
      <c r="N28" s="17">
        <v>0</v>
      </c>
      <c r="O28" s="16" t="s">
        <v>79</v>
      </c>
      <c r="P28" s="16" t="s">
        <v>80</v>
      </c>
      <c r="Q28" s="18">
        <v>1.090594461585815</v>
      </c>
      <c r="R28" s="16" t="s">
        <v>3416</v>
      </c>
      <c r="S28" s="16" t="s">
        <v>3411</v>
      </c>
      <c r="T28" s="16" t="s">
        <v>340</v>
      </c>
      <c r="U28" s="16" t="s">
        <v>3412</v>
      </c>
      <c r="V28" s="16"/>
      <c r="W28" s="16" t="s">
        <v>2868</v>
      </c>
      <c r="X28" s="16" t="s">
        <v>3413</v>
      </c>
      <c r="Y28" s="16" t="s">
        <v>3414</v>
      </c>
      <c r="Z28" s="16"/>
      <c r="AA28" s="16"/>
      <c r="AB28" s="16"/>
      <c r="AC28" s="16" t="s">
        <v>210</v>
      </c>
      <c r="AD28" s="16" t="s">
        <v>123</v>
      </c>
      <c r="AE28" s="16"/>
      <c r="AF28" s="16" t="s">
        <v>91</v>
      </c>
      <c r="AG28" s="16" t="s">
        <v>92</v>
      </c>
      <c r="AH28" s="16" t="s">
        <v>84</v>
      </c>
      <c r="AI28" s="17">
        <v>1</v>
      </c>
      <c r="AJ28" s="17">
        <v>0</v>
      </c>
      <c r="AK28" s="16" t="s">
        <v>136</v>
      </c>
      <c r="AL28" s="16"/>
      <c r="AM28" s="17">
        <v>25</v>
      </c>
      <c r="AN28" s="16" t="s">
        <v>137</v>
      </c>
      <c r="AO28" s="16" t="s">
        <v>138</v>
      </c>
      <c r="AP28" s="16"/>
      <c r="AQ28" s="16"/>
      <c r="AR28" s="16"/>
      <c r="AS28" s="16"/>
      <c r="AT28" s="19"/>
      <c r="AU28" s="19"/>
      <c r="AV28" s="19"/>
      <c r="AW28" s="19"/>
      <c r="AX28" s="19"/>
      <c r="AY28" s="19"/>
      <c r="AZ28" s="19"/>
      <c r="BA28" s="19"/>
      <c r="BB28" s="19"/>
      <c r="BC28" s="19"/>
      <c r="BD28" s="16">
        <v>1352.7100907712677</v>
      </c>
      <c r="BE28" s="16">
        <v>47506.104721689124</v>
      </c>
      <c r="BF28" s="21"/>
      <c r="BG28" s="22">
        <v>25</v>
      </c>
      <c r="BH28" s="23">
        <v>0.7</v>
      </c>
      <c r="BI28" s="23">
        <v>18</v>
      </c>
      <c r="BJ28" s="16">
        <v>1352.7100907712677</v>
      </c>
      <c r="BK28" s="16">
        <v>47506.104721689124</v>
      </c>
      <c r="BL28" s="23">
        <v>0.15</v>
      </c>
      <c r="BM28" s="22">
        <f t="shared" si="6"/>
        <v>19.630700308544668</v>
      </c>
      <c r="BN28" s="22">
        <f t="shared" si="7"/>
        <v>19.630700308544668</v>
      </c>
      <c r="BO28" s="22">
        <f t="shared" si="8"/>
        <v>2.9446050462816999</v>
      </c>
      <c r="BP28" s="22">
        <f t="shared" si="9"/>
        <v>1.6686095262262968</v>
      </c>
      <c r="BQ28" s="22">
        <f t="shared" si="10"/>
        <v>15.01748573603667</v>
      </c>
      <c r="BR28" s="28" t="s">
        <v>3532</v>
      </c>
      <c r="BS28" s="16" t="s">
        <v>3534</v>
      </c>
    </row>
    <row r="29" spans="1:71" x14ac:dyDescent="0.25">
      <c r="A29" s="15">
        <v>15326005</v>
      </c>
      <c r="B29" s="16" t="s">
        <v>75</v>
      </c>
      <c r="C29" s="16"/>
      <c r="D29" s="27"/>
      <c r="E29" s="27"/>
      <c r="F29" s="16" t="s">
        <v>502</v>
      </c>
      <c r="G29" s="16" t="s">
        <v>111</v>
      </c>
      <c r="H29" s="16">
        <v>4.6837324999999999E-2</v>
      </c>
      <c r="I29" s="16"/>
      <c r="J29" s="16"/>
      <c r="K29" s="16">
        <v>0</v>
      </c>
      <c r="L29" s="16" t="s">
        <v>78</v>
      </c>
      <c r="M29" s="17">
        <v>1</v>
      </c>
      <c r="N29" s="17">
        <v>0</v>
      </c>
      <c r="O29" s="16" t="s">
        <v>79</v>
      </c>
      <c r="P29" s="16" t="s">
        <v>80</v>
      </c>
      <c r="Q29" s="18">
        <v>0.12619657560424874</v>
      </c>
      <c r="R29" s="16" t="s">
        <v>584</v>
      </c>
      <c r="S29" s="16" t="s">
        <v>585</v>
      </c>
      <c r="T29" s="16" t="s">
        <v>586</v>
      </c>
      <c r="U29" s="16" t="s">
        <v>587</v>
      </c>
      <c r="V29" s="16" t="s">
        <v>588</v>
      </c>
      <c r="W29" s="16" t="s">
        <v>507</v>
      </c>
      <c r="X29" s="16"/>
      <c r="Y29" s="16" t="s">
        <v>509</v>
      </c>
      <c r="Z29" s="16"/>
      <c r="AA29" s="16"/>
      <c r="AB29" s="16"/>
      <c r="AC29" s="16" t="s">
        <v>589</v>
      </c>
      <c r="AD29" s="16" t="s">
        <v>590</v>
      </c>
      <c r="AE29" s="16"/>
      <c r="AF29" s="16" t="s">
        <v>91</v>
      </c>
      <c r="AG29" s="16" t="s">
        <v>92</v>
      </c>
      <c r="AH29" s="16" t="s">
        <v>84</v>
      </c>
      <c r="AI29" s="17">
        <v>1</v>
      </c>
      <c r="AJ29" s="17">
        <v>0</v>
      </c>
      <c r="AK29" s="16" t="s">
        <v>119</v>
      </c>
      <c r="AL29" s="16"/>
      <c r="AM29" s="17">
        <v>43</v>
      </c>
      <c r="AN29" s="16" t="s">
        <v>591</v>
      </c>
      <c r="AO29" s="16" t="s">
        <v>592</v>
      </c>
      <c r="AP29" s="17">
        <v>0</v>
      </c>
      <c r="AQ29" s="17">
        <v>0</v>
      </c>
      <c r="AR29" s="17">
        <v>0</v>
      </c>
      <c r="AS29" s="16">
        <v>5497.0939359499998</v>
      </c>
      <c r="AT29" s="19">
        <v>0</v>
      </c>
      <c r="AU29" s="19">
        <v>0</v>
      </c>
      <c r="AV29" s="19">
        <v>0</v>
      </c>
      <c r="AW29" s="19">
        <v>0</v>
      </c>
      <c r="AX29" s="20">
        <v>13</v>
      </c>
      <c r="AY29" s="19">
        <v>0.5</v>
      </c>
      <c r="AZ29" s="20">
        <v>60</v>
      </c>
      <c r="BA29" s="19">
        <v>0.05</v>
      </c>
      <c r="BB29" s="19">
        <v>0.5</v>
      </c>
      <c r="BC29" s="20">
        <v>30000</v>
      </c>
      <c r="BD29" s="16">
        <v>316.50651819515099</v>
      </c>
      <c r="BE29" s="16">
        <v>5497.1008448517287</v>
      </c>
      <c r="BF29" s="21" t="s">
        <v>96</v>
      </c>
      <c r="BG29" s="23">
        <v>43</v>
      </c>
      <c r="BH29" s="23">
        <v>0.8</v>
      </c>
      <c r="BI29" s="23">
        <v>34</v>
      </c>
      <c r="BJ29" s="16">
        <v>316.50651819515099</v>
      </c>
      <c r="BK29" s="16">
        <v>5497.1008448517287</v>
      </c>
      <c r="BL29" s="23">
        <v>0.15</v>
      </c>
      <c r="BM29" s="22">
        <f t="shared" si="6"/>
        <v>4.2906835705444575</v>
      </c>
      <c r="BN29" s="22">
        <f t="shared" si="7"/>
        <v>4.2906835705444575</v>
      </c>
      <c r="BO29" s="22">
        <f t="shared" si="8"/>
        <v>0.64360253558166858</v>
      </c>
      <c r="BP29" s="22">
        <f t="shared" si="9"/>
        <v>0.36470810349627891</v>
      </c>
      <c r="BQ29" s="22">
        <f t="shared" si="10"/>
        <v>3.2823729314665102</v>
      </c>
      <c r="BR29" s="28" t="s">
        <v>3532</v>
      </c>
      <c r="BS29" s="16" t="s">
        <v>3543</v>
      </c>
    </row>
    <row r="30" spans="1:71" x14ac:dyDescent="0.25">
      <c r="A30" s="15">
        <v>15326006</v>
      </c>
      <c r="B30" s="16" t="s">
        <v>75</v>
      </c>
      <c r="C30" s="16"/>
      <c r="D30" s="27"/>
      <c r="E30" s="27"/>
      <c r="F30" s="16" t="s">
        <v>502</v>
      </c>
      <c r="G30" s="16" t="s">
        <v>111</v>
      </c>
      <c r="H30" s="16">
        <v>7.5716768000000004E-2</v>
      </c>
      <c r="I30" s="17">
        <v>1950</v>
      </c>
      <c r="J30" s="17">
        <v>1416</v>
      </c>
      <c r="K30" s="16">
        <v>0.276616527</v>
      </c>
      <c r="L30" s="16" t="s">
        <v>78</v>
      </c>
      <c r="M30" s="17">
        <v>1</v>
      </c>
      <c r="N30" s="17">
        <v>0</v>
      </c>
      <c r="O30" s="16" t="s">
        <v>79</v>
      </c>
      <c r="P30" s="16" t="s">
        <v>80</v>
      </c>
      <c r="Q30" s="18">
        <v>0.1175383441787073</v>
      </c>
      <c r="R30" s="16" t="s">
        <v>584</v>
      </c>
      <c r="S30" s="16" t="s">
        <v>585</v>
      </c>
      <c r="T30" s="16" t="s">
        <v>586</v>
      </c>
      <c r="U30" s="16" t="s">
        <v>587</v>
      </c>
      <c r="V30" s="16" t="s">
        <v>588</v>
      </c>
      <c r="W30" s="16" t="s">
        <v>507</v>
      </c>
      <c r="X30" s="16"/>
      <c r="Y30" s="16" t="s">
        <v>509</v>
      </c>
      <c r="Z30" s="16" t="s">
        <v>607</v>
      </c>
      <c r="AA30" s="16"/>
      <c r="AB30" s="16"/>
      <c r="AC30" s="16" t="s">
        <v>589</v>
      </c>
      <c r="AD30" s="16" t="s">
        <v>590</v>
      </c>
      <c r="AE30" s="16"/>
      <c r="AF30" s="16" t="s">
        <v>91</v>
      </c>
      <c r="AG30" s="16" t="s">
        <v>92</v>
      </c>
      <c r="AH30" s="16" t="s">
        <v>608</v>
      </c>
      <c r="AI30" s="17">
        <v>1</v>
      </c>
      <c r="AJ30" s="17">
        <v>0</v>
      </c>
      <c r="AK30" s="16" t="s">
        <v>119</v>
      </c>
      <c r="AL30" s="16"/>
      <c r="AM30" s="17">
        <v>43</v>
      </c>
      <c r="AN30" s="16" t="s">
        <v>591</v>
      </c>
      <c r="AO30" s="16" t="s">
        <v>592</v>
      </c>
      <c r="AP30" s="17">
        <v>0</v>
      </c>
      <c r="AQ30" s="17">
        <v>1416</v>
      </c>
      <c r="AR30" s="17">
        <v>0</v>
      </c>
      <c r="AS30" s="16">
        <v>5119.9460636499998</v>
      </c>
      <c r="AT30" s="19">
        <v>0</v>
      </c>
      <c r="AU30" s="19">
        <v>0</v>
      </c>
      <c r="AV30" s="19">
        <v>0.27656541346268332</v>
      </c>
      <c r="AW30" s="19">
        <v>12047.189410434485</v>
      </c>
      <c r="AX30" s="20">
        <v>13</v>
      </c>
      <c r="AY30" s="19">
        <v>0.5</v>
      </c>
      <c r="AZ30" s="20">
        <v>60</v>
      </c>
      <c r="BA30" s="19">
        <v>0.05</v>
      </c>
      <c r="BB30" s="19">
        <v>0.5</v>
      </c>
      <c r="BC30" s="20">
        <v>30000</v>
      </c>
      <c r="BD30" s="16">
        <v>297.40380238701482</v>
      </c>
      <c r="BE30" s="16">
        <v>5119.9497925638789</v>
      </c>
      <c r="BF30" s="21" t="s">
        <v>96</v>
      </c>
      <c r="BG30" s="23">
        <v>43</v>
      </c>
      <c r="BH30" s="23">
        <v>0.8</v>
      </c>
      <c r="BI30" s="23">
        <v>34</v>
      </c>
      <c r="BJ30" s="16">
        <v>297.40380238701482</v>
      </c>
      <c r="BK30" s="16">
        <v>5119.9497925638789</v>
      </c>
      <c r="BL30" s="23">
        <v>0.15</v>
      </c>
      <c r="BM30" s="22">
        <f t="shared" si="6"/>
        <v>3.9963037020760481</v>
      </c>
      <c r="BN30" s="22">
        <f t="shared" si="7"/>
        <v>3.9963037020760481</v>
      </c>
      <c r="BO30" s="22">
        <f t="shared" si="8"/>
        <v>0.5994455553114072</v>
      </c>
      <c r="BP30" s="22">
        <f t="shared" si="9"/>
        <v>0.33968581467646408</v>
      </c>
      <c r="BQ30" s="22">
        <f t="shared" si="10"/>
        <v>3.057172332088177</v>
      </c>
      <c r="BR30" s="28" t="s">
        <v>3532</v>
      </c>
      <c r="BS30" s="16" t="s">
        <v>3543</v>
      </c>
    </row>
    <row r="31" spans="1:71" x14ac:dyDescent="0.25">
      <c r="A31" s="15">
        <v>15326007</v>
      </c>
      <c r="B31" s="16" t="s">
        <v>75</v>
      </c>
      <c r="C31" s="16"/>
      <c r="D31" s="27"/>
      <c r="E31" s="27"/>
      <c r="F31" s="16" t="s">
        <v>781</v>
      </c>
      <c r="G31" s="16" t="s">
        <v>111</v>
      </c>
      <c r="H31" s="16">
        <v>0</v>
      </c>
      <c r="I31" s="17">
        <v>1940</v>
      </c>
      <c r="J31" s="17">
        <v>1728</v>
      </c>
      <c r="K31" s="16">
        <v>0.217385835</v>
      </c>
      <c r="L31" s="16" t="s">
        <v>78</v>
      </c>
      <c r="M31" s="17">
        <v>1</v>
      </c>
      <c r="N31" s="17">
        <v>0</v>
      </c>
      <c r="O31" s="16" t="s">
        <v>79</v>
      </c>
      <c r="P31" s="16" t="s">
        <v>80</v>
      </c>
      <c r="Q31" s="18">
        <v>0.18255032274389565</v>
      </c>
      <c r="R31" s="16" t="s">
        <v>3452</v>
      </c>
      <c r="S31" s="16" t="s">
        <v>3453</v>
      </c>
      <c r="T31" s="16" t="s">
        <v>347</v>
      </c>
      <c r="U31" s="16" t="s">
        <v>348</v>
      </c>
      <c r="V31" s="16" t="s">
        <v>183</v>
      </c>
      <c r="W31" s="16" t="s">
        <v>470</v>
      </c>
      <c r="X31" s="16"/>
      <c r="Y31" s="16" t="s">
        <v>3420</v>
      </c>
      <c r="Z31" s="16" t="s">
        <v>1071</v>
      </c>
      <c r="AA31" s="16"/>
      <c r="AB31" s="16"/>
      <c r="AC31" s="16" t="s">
        <v>589</v>
      </c>
      <c r="AD31" s="16" t="s">
        <v>590</v>
      </c>
      <c r="AE31" s="16"/>
      <c r="AF31" s="16" t="s">
        <v>91</v>
      </c>
      <c r="AG31" s="16" t="s">
        <v>92</v>
      </c>
      <c r="AH31" s="16" t="s">
        <v>608</v>
      </c>
      <c r="AI31" s="17">
        <v>1</v>
      </c>
      <c r="AJ31" s="17">
        <v>0</v>
      </c>
      <c r="AK31" s="16" t="s">
        <v>119</v>
      </c>
      <c r="AL31" s="16"/>
      <c r="AM31" s="17">
        <v>43</v>
      </c>
      <c r="AN31" s="16" t="s">
        <v>591</v>
      </c>
      <c r="AO31" s="16" t="s">
        <v>592</v>
      </c>
      <c r="AP31" s="17">
        <v>0</v>
      </c>
      <c r="AQ31" s="17">
        <v>1700</v>
      </c>
      <c r="AR31" s="17">
        <v>0</v>
      </c>
      <c r="AS31" s="16">
        <v>7951.8903744099998</v>
      </c>
      <c r="AT31" s="19">
        <v>0</v>
      </c>
      <c r="AU31" s="19">
        <v>0</v>
      </c>
      <c r="AV31" s="19">
        <v>0.21378564340760717</v>
      </c>
      <c r="AW31" s="19">
        <v>9312.5026268353686</v>
      </c>
      <c r="AX31" s="20">
        <v>13</v>
      </c>
      <c r="AY31" s="19">
        <v>0.5</v>
      </c>
      <c r="AZ31" s="20">
        <v>60</v>
      </c>
      <c r="BA31" s="19">
        <v>0.05</v>
      </c>
      <c r="BB31" s="19">
        <v>0.5</v>
      </c>
      <c r="BC31" s="20">
        <v>30000</v>
      </c>
      <c r="BD31" s="16">
        <v>357.61619967522915</v>
      </c>
      <c r="BE31" s="16">
        <v>7951.8602511876661</v>
      </c>
      <c r="BF31" s="21" t="s">
        <v>96</v>
      </c>
      <c r="BG31" s="23">
        <v>43</v>
      </c>
      <c r="BH31" s="23">
        <v>0.8</v>
      </c>
      <c r="BI31" s="23">
        <v>34</v>
      </c>
      <c r="BJ31" s="16">
        <v>357.61619967522915</v>
      </c>
      <c r="BK31" s="16">
        <v>7951.8602511876661</v>
      </c>
      <c r="BL31" s="23">
        <v>0.15</v>
      </c>
      <c r="BM31" s="22">
        <f t="shared" si="6"/>
        <v>6.2067109732924521</v>
      </c>
      <c r="BN31" s="22">
        <f t="shared" si="7"/>
        <v>6.2067109732924521</v>
      </c>
      <c r="BO31" s="22">
        <f t="shared" si="8"/>
        <v>0.93100664599386773</v>
      </c>
      <c r="BP31" s="22">
        <f t="shared" si="9"/>
        <v>0.52757043272985837</v>
      </c>
      <c r="BQ31" s="22">
        <f t="shared" si="10"/>
        <v>4.7481338945687259</v>
      </c>
      <c r="BR31" s="28" t="s">
        <v>3532</v>
      </c>
      <c r="BS31" s="16" t="s">
        <v>3543</v>
      </c>
    </row>
    <row r="32" spans="1:71" x14ac:dyDescent="0.25">
      <c r="A32" s="15">
        <v>15401031</v>
      </c>
      <c r="B32" s="16" t="s">
        <v>97</v>
      </c>
      <c r="C32" s="16"/>
      <c r="D32" s="27"/>
      <c r="E32" s="27"/>
      <c r="F32" s="16" t="s">
        <v>1264</v>
      </c>
      <c r="G32" s="16" t="s">
        <v>1831</v>
      </c>
      <c r="H32" s="16">
        <v>0.83327624499999997</v>
      </c>
      <c r="I32" s="17">
        <v>1952</v>
      </c>
      <c r="J32" s="17">
        <v>1824</v>
      </c>
      <c r="K32" s="16">
        <v>8.0697252999999997E-2</v>
      </c>
      <c r="L32" s="16" t="s">
        <v>78</v>
      </c>
      <c r="M32" s="17">
        <v>1</v>
      </c>
      <c r="N32" s="17">
        <v>0</v>
      </c>
      <c r="O32" s="16" t="s">
        <v>79</v>
      </c>
      <c r="P32" s="16" t="s">
        <v>80</v>
      </c>
      <c r="Q32" s="18">
        <v>0.51890032870892955</v>
      </c>
      <c r="R32" s="16" t="s">
        <v>1866</v>
      </c>
      <c r="S32" s="16" t="s">
        <v>1867</v>
      </c>
      <c r="T32" s="16" t="s">
        <v>274</v>
      </c>
      <c r="U32" s="16" t="s">
        <v>898</v>
      </c>
      <c r="V32" s="16" t="s">
        <v>1868</v>
      </c>
      <c r="W32" s="16" t="s">
        <v>129</v>
      </c>
      <c r="X32" s="16" t="s">
        <v>1267</v>
      </c>
      <c r="Y32" s="16" t="s">
        <v>1268</v>
      </c>
      <c r="Z32" s="16" t="s">
        <v>1869</v>
      </c>
      <c r="AA32" s="16"/>
      <c r="AB32" s="16"/>
      <c r="AC32" s="16" t="s">
        <v>529</v>
      </c>
      <c r="AD32" s="16" t="s">
        <v>152</v>
      </c>
      <c r="AE32" s="16"/>
      <c r="AF32" s="16" t="s">
        <v>91</v>
      </c>
      <c r="AG32" s="16" t="s">
        <v>92</v>
      </c>
      <c r="AH32" s="16" t="s">
        <v>1836</v>
      </c>
      <c r="AI32" s="17">
        <v>1</v>
      </c>
      <c r="AJ32" s="17">
        <v>1</v>
      </c>
      <c r="AK32" s="16" t="s">
        <v>245</v>
      </c>
      <c r="AL32" s="16"/>
      <c r="AM32" s="17">
        <v>35</v>
      </c>
      <c r="AN32" s="16" t="s">
        <v>246</v>
      </c>
      <c r="AO32" s="16" t="s">
        <v>247</v>
      </c>
      <c r="AP32" s="17">
        <v>0</v>
      </c>
      <c r="AQ32" s="17">
        <v>0</v>
      </c>
      <c r="AR32" s="17">
        <v>0</v>
      </c>
      <c r="AS32" s="16">
        <v>22603.2460722</v>
      </c>
      <c r="AT32" s="19">
        <v>1.9271568278670805</v>
      </c>
      <c r="AU32" s="19">
        <v>0</v>
      </c>
      <c r="AV32" s="19">
        <v>0</v>
      </c>
      <c r="AW32" s="19">
        <v>963.57841393354022</v>
      </c>
      <c r="AX32" s="20">
        <v>4</v>
      </c>
      <c r="AY32" s="19">
        <v>0</v>
      </c>
      <c r="AZ32" s="20">
        <v>35</v>
      </c>
      <c r="BA32" s="19">
        <v>0</v>
      </c>
      <c r="BB32" s="19">
        <v>0.5</v>
      </c>
      <c r="BC32" s="20">
        <v>17500</v>
      </c>
      <c r="BD32" s="16"/>
      <c r="BE32" s="16"/>
      <c r="BF32" s="21" t="s">
        <v>96</v>
      </c>
      <c r="BG32" s="22">
        <v>35</v>
      </c>
      <c r="BH32" s="23">
        <v>0.85</v>
      </c>
      <c r="BI32" s="23">
        <v>30</v>
      </c>
      <c r="BJ32" s="16">
        <v>838.57778132750025</v>
      </c>
      <c r="BK32" s="16">
        <v>22603.207905458105</v>
      </c>
      <c r="BL32" s="23">
        <v>1</v>
      </c>
      <c r="BM32" s="22">
        <f t="shared" si="6"/>
        <v>15.567009861267886</v>
      </c>
      <c r="BN32" s="22">
        <f t="shared" si="7"/>
        <v>14.567009861267886</v>
      </c>
      <c r="BO32" s="22">
        <f t="shared" si="8"/>
        <v>14.567009861267886</v>
      </c>
      <c r="BP32" s="22">
        <f t="shared" si="9"/>
        <v>0</v>
      </c>
      <c r="BQ32" s="22">
        <f t="shared" si="10"/>
        <v>0</v>
      </c>
      <c r="BR32" s="28" t="s">
        <v>3532</v>
      </c>
      <c r="BS32" s="16"/>
    </row>
    <row r="33" spans="1:71" x14ac:dyDescent="0.25">
      <c r="A33" s="15">
        <v>15430057</v>
      </c>
      <c r="B33" s="16" t="s">
        <v>228</v>
      </c>
      <c r="C33" s="16" t="s">
        <v>110</v>
      </c>
      <c r="D33" s="27" t="s">
        <v>581</v>
      </c>
      <c r="E33" s="27" t="s">
        <v>110</v>
      </c>
      <c r="F33" s="16" t="s">
        <v>502</v>
      </c>
      <c r="G33" s="16" t="s">
        <v>111</v>
      </c>
      <c r="H33" s="16">
        <v>0.21621621599999999</v>
      </c>
      <c r="I33" s="17">
        <v>1984</v>
      </c>
      <c r="J33" s="17">
        <v>3020</v>
      </c>
      <c r="K33" s="16">
        <v>0.29883237699999998</v>
      </c>
      <c r="L33" s="16" t="s">
        <v>78</v>
      </c>
      <c r="M33" s="17">
        <v>1</v>
      </c>
      <c r="N33" s="17">
        <v>0</v>
      </c>
      <c r="O33" s="16" t="s">
        <v>79</v>
      </c>
      <c r="P33" s="16" t="s">
        <v>80</v>
      </c>
      <c r="Q33" s="18">
        <v>0.23216711457353517</v>
      </c>
      <c r="R33" s="16" t="s">
        <v>575</v>
      </c>
      <c r="S33" s="16" t="s">
        <v>576</v>
      </c>
      <c r="T33" s="16" t="s">
        <v>83</v>
      </c>
      <c r="U33" s="16" t="s">
        <v>106</v>
      </c>
      <c r="V33" s="16"/>
      <c r="W33" s="16" t="s">
        <v>507</v>
      </c>
      <c r="X33" s="16"/>
      <c r="Y33" s="16" t="s">
        <v>509</v>
      </c>
      <c r="Z33" s="16" t="s">
        <v>577</v>
      </c>
      <c r="AA33" s="16"/>
      <c r="AB33" s="16" t="s">
        <v>473</v>
      </c>
      <c r="AC33" s="16" t="s">
        <v>117</v>
      </c>
      <c r="AD33" s="16"/>
      <c r="AE33" s="16"/>
      <c r="AF33" s="16" t="s">
        <v>91</v>
      </c>
      <c r="AG33" s="16" t="s">
        <v>92</v>
      </c>
      <c r="AH33" s="16" t="s">
        <v>578</v>
      </c>
      <c r="AI33" s="17">
        <v>1</v>
      </c>
      <c r="AJ33" s="17">
        <v>0</v>
      </c>
      <c r="AK33" s="16" t="s">
        <v>119</v>
      </c>
      <c r="AL33" s="16">
        <v>1.35</v>
      </c>
      <c r="AM33" s="16"/>
      <c r="AN33" s="16" t="s">
        <v>579</v>
      </c>
      <c r="AO33" s="16" t="s">
        <v>580</v>
      </c>
      <c r="AP33" s="17">
        <v>0</v>
      </c>
      <c r="AQ33" s="17">
        <v>0</v>
      </c>
      <c r="AR33" s="17">
        <v>3020</v>
      </c>
      <c r="AS33" s="16">
        <v>10113.137129799999</v>
      </c>
      <c r="AT33" s="19">
        <v>0</v>
      </c>
      <c r="AU33" s="19">
        <v>0</v>
      </c>
      <c r="AV33" s="19">
        <v>0.2986214822600477</v>
      </c>
      <c r="AW33" s="19">
        <v>13007.951767247678</v>
      </c>
      <c r="AX33" s="20">
        <v>13</v>
      </c>
      <c r="AY33" s="19">
        <v>0.5</v>
      </c>
      <c r="AZ33" s="20">
        <v>60</v>
      </c>
      <c r="BA33" s="19">
        <v>0.05</v>
      </c>
      <c r="BB33" s="19">
        <v>0.5</v>
      </c>
      <c r="BC33" s="20">
        <v>30000</v>
      </c>
      <c r="BD33" s="16">
        <v>397.31891733965608</v>
      </c>
      <c r="BE33" s="16">
        <v>10113.159058065599</v>
      </c>
      <c r="BF33" s="21" t="s">
        <v>96</v>
      </c>
      <c r="BG33" s="23">
        <v>43</v>
      </c>
      <c r="BH33" s="23">
        <v>0.8</v>
      </c>
      <c r="BI33" s="23">
        <v>34</v>
      </c>
      <c r="BJ33" s="16">
        <v>397.31891733965608</v>
      </c>
      <c r="BK33" s="16">
        <v>10113.159058065599</v>
      </c>
      <c r="BL33" s="23">
        <v>0.15</v>
      </c>
      <c r="BM33" s="22">
        <f t="shared" si="6"/>
        <v>7.8936818955001957</v>
      </c>
      <c r="BN33" s="22">
        <f t="shared" si="7"/>
        <v>7.8936818955001957</v>
      </c>
      <c r="BO33" s="22">
        <f t="shared" si="8"/>
        <v>1.1840522843250294</v>
      </c>
      <c r="BP33" s="22">
        <f t="shared" si="9"/>
        <v>0.67096296111751663</v>
      </c>
      <c r="BQ33" s="22">
        <f t="shared" si="10"/>
        <v>6.0386666500576496</v>
      </c>
      <c r="BR33" s="28" t="s">
        <v>3532</v>
      </c>
      <c r="BS33" s="16" t="s">
        <v>3543</v>
      </c>
    </row>
    <row r="34" spans="1:71" x14ac:dyDescent="0.25">
      <c r="A34" s="15">
        <v>15431008</v>
      </c>
      <c r="B34" s="16" t="s">
        <v>228</v>
      </c>
      <c r="C34" s="16" t="s">
        <v>110</v>
      </c>
      <c r="D34" s="27" t="s">
        <v>581</v>
      </c>
      <c r="E34" s="27" t="s">
        <v>110</v>
      </c>
      <c r="F34" s="16" t="s">
        <v>781</v>
      </c>
      <c r="G34" s="16" t="s">
        <v>111</v>
      </c>
      <c r="H34" s="16">
        <v>0.30870410300000001</v>
      </c>
      <c r="I34" s="17">
        <v>1999</v>
      </c>
      <c r="J34" s="17">
        <v>1611</v>
      </c>
      <c r="K34" s="16">
        <v>0.115343309</v>
      </c>
      <c r="L34" s="16" t="s">
        <v>78</v>
      </c>
      <c r="M34" s="17">
        <v>1</v>
      </c>
      <c r="N34" s="17">
        <v>0</v>
      </c>
      <c r="O34" s="16" t="s">
        <v>79</v>
      </c>
      <c r="P34" s="16" t="s">
        <v>80</v>
      </c>
      <c r="Q34" s="18">
        <v>0.32075043388445879</v>
      </c>
      <c r="R34" s="16" t="s">
        <v>789</v>
      </c>
      <c r="S34" s="16" t="s">
        <v>790</v>
      </c>
      <c r="T34" s="16" t="s">
        <v>373</v>
      </c>
      <c r="U34" s="16" t="s">
        <v>374</v>
      </c>
      <c r="V34" s="16" t="s">
        <v>791</v>
      </c>
      <c r="W34" s="16" t="s">
        <v>507</v>
      </c>
      <c r="X34" s="16"/>
      <c r="Y34" s="16" t="s">
        <v>786</v>
      </c>
      <c r="Z34" s="16" t="s">
        <v>792</v>
      </c>
      <c r="AA34" s="16"/>
      <c r="AB34" s="16" t="s">
        <v>473</v>
      </c>
      <c r="AC34" s="16" t="s">
        <v>117</v>
      </c>
      <c r="AD34" s="16"/>
      <c r="AE34" s="16"/>
      <c r="AF34" s="16" t="s">
        <v>91</v>
      </c>
      <c r="AG34" s="16" t="s">
        <v>92</v>
      </c>
      <c r="AH34" s="16" t="s">
        <v>793</v>
      </c>
      <c r="AI34" s="17">
        <v>1</v>
      </c>
      <c r="AJ34" s="17">
        <v>0</v>
      </c>
      <c r="AK34" s="16" t="s">
        <v>119</v>
      </c>
      <c r="AL34" s="16">
        <v>1.35</v>
      </c>
      <c r="AM34" s="16"/>
      <c r="AN34" s="16" t="s">
        <v>579</v>
      </c>
      <c r="AO34" s="16" t="s">
        <v>580</v>
      </c>
      <c r="AP34" s="17">
        <v>0</v>
      </c>
      <c r="AQ34" s="17">
        <v>1611</v>
      </c>
      <c r="AR34" s="17">
        <v>0</v>
      </c>
      <c r="AS34" s="16">
        <v>13971.8297843</v>
      </c>
      <c r="AT34" s="19">
        <v>0</v>
      </c>
      <c r="AU34" s="19">
        <v>0</v>
      </c>
      <c r="AV34" s="19">
        <v>0.11530343733576429</v>
      </c>
      <c r="AW34" s="19">
        <v>5022.6177303458926</v>
      </c>
      <c r="AX34" s="20">
        <v>13</v>
      </c>
      <c r="AY34" s="19">
        <v>0.5</v>
      </c>
      <c r="AZ34" s="20">
        <v>60</v>
      </c>
      <c r="BA34" s="19">
        <v>0.05</v>
      </c>
      <c r="BB34" s="19">
        <v>0.5</v>
      </c>
      <c r="BC34" s="20">
        <v>30000</v>
      </c>
      <c r="BD34" s="16">
        <v>483.60656712673017</v>
      </c>
      <c r="BE34" s="16">
        <v>13971.833012507308</v>
      </c>
      <c r="BF34" s="21" t="s">
        <v>96</v>
      </c>
      <c r="BG34" s="23">
        <v>43</v>
      </c>
      <c r="BH34" s="23">
        <v>0.8</v>
      </c>
      <c r="BI34" s="23">
        <v>34</v>
      </c>
      <c r="BJ34" s="16">
        <v>483.60656712673017</v>
      </c>
      <c r="BK34" s="16">
        <v>13971.833012507308</v>
      </c>
      <c r="BL34" s="23">
        <v>0.15</v>
      </c>
      <c r="BM34" s="22">
        <f t="shared" si="6"/>
        <v>10.905514752071598</v>
      </c>
      <c r="BN34" s="22">
        <f t="shared" si="7"/>
        <v>10.905514752071598</v>
      </c>
      <c r="BO34" s="22">
        <f t="shared" si="8"/>
        <v>1.6358272128107396</v>
      </c>
      <c r="BP34" s="22">
        <f t="shared" si="9"/>
        <v>0.9269687539260858</v>
      </c>
      <c r="BQ34" s="22">
        <f t="shared" si="10"/>
        <v>8.3427187853347728</v>
      </c>
      <c r="BR34" s="28" t="s">
        <v>3532</v>
      </c>
      <c r="BS34" s="16"/>
    </row>
    <row r="35" spans="1:71" x14ac:dyDescent="0.25">
      <c r="A35" s="15">
        <v>15431056</v>
      </c>
      <c r="B35" s="16" t="s">
        <v>228</v>
      </c>
      <c r="C35" s="16" t="s">
        <v>110</v>
      </c>
      <c r="D35" s="27" t="s">
        <v>581</v>
      </c>
      <c r="E35" s="27" t="s">
        <v>110</v>
      </c>
      <c r="F35" s="16" t="s">
        <v>781</v>
      </c>
      <c r="G35" s="16" t="s">
        <v>111</v>
      </c>
      <c r="H35" s="16">
        <v>0.235093459</v>
      </c>
      <c r="I35" s="17">
        <v>1949</v>
      </c>
      <c r="J35" s="17">
        <v>2312</v>
      </c>
      <c r="K35" s="16">
        <v>0.13895900899999999</v>
      </c>
      <c r="L35" s="16" t="s">
        <v>78</v>
      </c>
      <c r="M35" s="17">
        <v>1</v>
      </c>
      <c r="N35" s="17">
        <v>0</v>
      </c>
      <c r="O35" s="16" t="s">
        <v>79</v>
      </c>
      <c r="P35" s="16" t="s">
        <v>80</v>
      </c>
      <c r="Q35" s="18">
        <v>0.38197916917350566</v>
      </c>
      <c r="R35" s="16" t="s">
        <v>846</v>
      </c>
      <c r="S35" s="16" t="s">
        <v>847</v>
      </c>
      <c r="T35" s="16" t="s">
        <v>83</v>
      </c>
      <c r="U35" s="16" t="s">
        <v>106</v>
      </c>
      <c r="V35" s="16" t="s">
        <v>848</v>
      </c>
      <c r="W35" s="16" t="s">
        <v>507</v>
      </c>
      <c r="X35" s="16"/>
      <c r="Y35" s="16" t="s">
        <v>786</v>
      </c>
      <c r="Z35" s="16" t="s">
        <v>849</v>
      </c>
      <c r="AA35" s="16"/>
      <c r="AB35" s="16" t="s">
        <v>473</v>
      </c>
      <c r="AC35" s="16" t="s">
        <v>117</v>
      </c>
      <c r="AD35" s="16"/>
      <c r="AE35" s="16"/>
      <c r="AF35" s="16" t="s">
        <v>91</v>
      </c>
      <c r="AG35" s="16" t="s">
        <v>92</v>
      </c>
      <c r="AH35" s="16" t="s">
        <v>850</v>
      </c>
      <c r="AI35" s="17">
        <v>1</v>
      </c>
      <c r="AJ35" s="17">
        <v>0</v>
      </c>
      <c r="AK35" s="16" t="s">
        <v>119</v>
      </c>
      <c r="AL35" s="16">
        <v>1.35</v>
      </c>
      <c r="AM35" s="16"/>
      <c r="AN35" s="16" t="s">
        <v>579</v>
      </c>
      <c r="AO35" s="16" t="s">
        <v>580</v>
      </c>
      <c r="AP35" s="17">
        <v>0</v>
      </c>
      <c r="AQ35" s="17">
        <v>2312</v>
      </c>
      <c r="AR35" s="17">
        <v>0</v>
      </c>
      <c r="AS35" s="16">
        <v>16638.969015999999</v>
      </c>
      <c r="AT35" s="19">
        <v>0</v>
      </c>
      <c r="AU35" s="19">
        <v>0</v>
      </c>
      <c r="AV35" s="19">
        <v>0.13895091683726229</v>
      </c>
      <c r="AW35" s="19">
        <v>6052.7019374311458</v>
      </c>
      <c r="AX35" s="20">
        <v>13</v>
      </c>
      <c r="AY35" s="19">
        <v>0.5</v>
      </c>
      <c r="AZ35" s="20">
        <v>60</v>
      </c>
      <c r="BA35" s="19">
        <v>0.05</v>
      </c>
      <c r="BB35" s="19">
        <v>0.5</v>
      </c>
      <c r="BC35" s="20">
        <v>30000</v>
      </c>
      <c r="BD35" s="16">
        <v>644.15890873773753</v>
      </c>
      <c r="BE35" s="16">
        <v>16638.946053214022</v>
      </c>
      <c r="BF35" s="21" t="s">
        <v>96</v>
      </c>
      <c r="BG35" s="23">
        <v>43</v>
      </c>
      <c r="BH35" s="23">
        <v>0.8</v>
      </c>
      <c r="BI35" s="23">
        <v>34</v>
      </c>
      <c r="BJ35" s="16">
        <v>644.15890873773753</v>
      </c>
      <c r="BK35" s="16">
        <v>16638.946053214022</v>
      </c>
      <c r="BL35" s="23">
        <v>0.15</v>
      </c>
      <c r="BM35" s="22">
        <f t="shared" si="6"/>
        <v>12.987291751899193</v>
      </c>
      <c r="BN35" s="22">
        <f t="shared" si="7"/>
        <v>12.987291751899193</v>
      </c>
      <c r="BO35" s="22">
        <f t="shared" si="8"/>
        <v>1.9480937627848789</v>
      </c>
      <c r="BP35" s="22">
        <f t="shared" si="9"/>
        <v>1.1039197989114313</v>
      </c>
      <c r="BQ35" s="22">
        <f t="shared" si="10"/>
        <v>9.9352781902028831</v>
      </c>
      <c r="BR35" s="28" t="s">
        <v>3532</v>
      </c>
      <c r="BS35" s="16" t="s">
        <v>3544</v>
      </c>
    </row>
    <row r="36" spans="1:71" x14ac:dyDescent="0.25">
      <c r="A36" s="15">
        <v>15431071</v>
      </c>
      <c r="B36" s="16" t="s">
        <v>228</v>
      </c>
      <c r="C36" s="16" t="s">
        <v>110</v>
      </c>
      <c r="D36" s="27" t="s">
        <v>581</v>
      </c>
      <c r="E36" s="27" t="s">
        <v>110</v>
      </c>
      <c r="F36" s="16" t="s">
        <v>781</v>
      </c>
      <c r="G36" s="16" t="s">
        <v>111</v>
      </c>
      <c r="H36" s="16">
        <v>0.32605683000000002</v>
      </c>
      <c r="I36" s="17">
        <v>1948</v>
      </c>
      <c r="J36" s="17">
        <v>1387</v>
      </c>
      <c r="K36" s="16">
        <v>0.15433403800000001</v>
      </c>
      <c r="L36" s="16" t="s">
        <v>78</v>
      </c>
      <c r="M36" s="17">
        <v>1</v>
      </c>
      <c r="N36" s="17">
        <v>0</v>
      </c>
      <c r="O36" s="16" t="s">
        <v>79</v>
      </c>
      <c r="P36" s="16" t="s">
        <v>80</v>
      </c>
      <c r="Q36" s="18">
        <v>0.20640277459381148</v>
      </c>
      <c r="R36" s="16" t="s">
        <v>855</v>
      </c>
      <c r="S36" s="16" t="s">
        <v>856</v>
      </c>
      <c r="T36" s="16" t="s">
        <v>83</v>
      </c>
      <c r="U36" s="16" t="s">
        <v>106</v>
      </c>
      <c r="V36" s="16" t="s">
        <v>398</v>
      </c>
      <c r="W36" s="16" t="s">
        <v>507</v>
      </c>
      <c r="X36" s="16"/>
      <c r="Y36" s="16" t="s">
        <v>786</v>
      </c>
      <c r="Z36" s="16" t="s">
        <v>857</v>
      </c>
      <c r="AA36" s="16"/>
      <c r="AB36" s="16" t="s">
        <v>473</v>
      </c>
      <c r="AC36" s="16" t="s">
        <v>117</v>
      </c>
      <c r="AD36" s="16"/>
      <c r="AE36" s="16"/>
      <c r="AF36" s="16" t="s">
        <v>91</v>
      </c>
      <c r="AG36" s="16" t="s">
        <v>92</v>
      </c>
      <c r="AH36" s="16" t="s">
        <v>850</v>
      </c>
      <c r="AI36" s="17">
        <v>1</v>
      </c>
      <c r="AJ36" s="17">
        <v>0</v>
      </c>
      <c r="AK36" s="16" t="s">
        <v>119</v>
      </c>
      <c r="AL36" s="16">
        <v>1.35</v>
      </c>
      <c r="AM36" s="16"/>
      <c r="AN36" s="16" t="s">
        <v>579</v>
      </c>
      <c r="AO36" s="16" t="s">
        <v>580</v>
      </c>
      <c r="AP36" s="17">
        <v>0</v>
      </c>
      <c r="AQ36" s="17">
        <v>1400</v>
      </c>
      <c r="AR36" s="17">
        <v>0</v>
      </c>
      <c r="AS36" s="16">
        <v>8990.8796015999997</v>
      </c>
      <c r="AT36" s="19">
        <v>0</v>
      </c>
      <c r="AU36" s="19">
        <v>0</v>
      </c>
      <c r="AV36" s="19">
        <v>0.15571335197847147</v>
      </c>
      <c r="AW36" s="19">
        <v>6782.8736121822176</v>
      </c>
      <c r="AX36" s="20">
        <v>13</v>
      </c>
      <c r="AY36" s="19">
        <v>0.5</v>
      </c>
      <c r="AZ36" s="20">
        <v>60</v>
      </c>
      <c r="BA36" s="19">
        <v>0.05</v>
      </c>
      <c r="BB36" s="19">
        <v>0.5</v>
      </c>
      <c r="BC36" s="20">
        <v>30000</v>
      </c>
      <c r="BD36" s="16">
        <v>372.34806512228005</v>
      </c>
      <c r="BE36" s="16">
        <v>8990.8688977229449</v>
      </c>
      <c r="BF36" s="21" t="s">
        <v>96</v>
      </c>
      <c r="BG36" s="23">
        <v>43</v>
      </c>
      <c r="BH36" s="23">
        <v>0.8</v>
      </c>
      <c r="BI36" s="23">
        <v>34</v>
      </c>
      <c r="BJ36" s="16">
        <v>372.34806512228005</v>
      </c>
      <c r="BK36" s="16">
        <v>8990.8688977229449</v>
      </c>
      <c r="BL36" s="23">
        <v>0.15</v>
      </c>
      <c r="BM36" s="22">
        <f t="shared" si="6"/>
        <v>7.0176943361895905</v>
      </c>
      <c r="BN36" s="22">
        <f t="shared" si="7"/>
        <v>7.0176943361895905</v>
      </c>
      <c r="BO36" s="22">
        <f t="shared" si="8"/>
        <v>1.0526541504284386</v>
      </c>
      <c r="BP36" s="22">
        <f t="shared" si="9"/>
        <v>0.59650401857611524</v>
      </c>
      <c r="BQ36" s="22">
        <f t="shared" si="10"/>
        <v>5.3685361671850371</v>
      </c>
      <c r="BR36" s="28" t="s">
        <v>3532</v>
      </c>
      <c r="BS36" s="16" t="s">
        <v>3540</v>
      </c>
    </row>
    <row r="37" spans="1:71" x14ac:dyDescent="0.25">
      <c r="A37" s="15">
        <v>15431089</v>
      </c>
      <c r="B37" s="16" t="s">
        <v>228</v>
      </c>
      <c r="C37" s="16" t="s">
        <v>110</v>
      </c>
      <c r="D37" s="27" t="s">
        <v>581</v>
      </c>
      <c r="E37" s="27" t="s">
        <v>110</v>
      </c>
      <c r="F37" s="16" t="s">
        <v>256</v>
      </c>
      <c r="G37" s="16" t="s">
        <v>178</v>
      </c>
      <c r="H37" s="16">
        <v>0.42422427400000001</v>
      </c>
      <c r="I37" s="17">
        <v>2018</v>
      </c>
      <c r="J37" s="17">
        <v>7893</v>
      </c>
      <c r="K37" s="16">
        <v>0.34272687800000001</v>
      </c>
      <c r="L37" s="16" t="s">
        <v>78</v>
      </c>
      <c r="M37" s="17">
        <v>1</v>
      </c>
      <c r="N37" s="17">
        <v>0</v>
      </c>
      <c r="O37" s="16" t="s">
        <v>79</v>
      </c>
      <c r="P37" s="16" t="s">
        <v>80</v>
      </c>
      <c r="Q37" s="18">
        <v>0.52870688988934722</v>
      </c>
      <c r="R37" s="16" t="s">
        <v>293</v>
      </c>
      <c r="S37" s="16" t="s">
        <v>294</v>
      </c>
      <c r="T37" s="16" t="s">
        <v>83</v>
      </c>
      <c r="U37" s="16" t="s">
        <v>232</v>
      </c>
      <c r="V37" s="16" t="s">
        <v>295</v>
      </c>
      <c r="W37" s="16" t="s">
        <v>129</v>
      </c>
      <c r="X37" s="16"/>
      <c r="Y37" s="16" t="s">
        <v>263</v>
      </c>
      <c r="Z37" s="16" t="s">
        <v>296</v>
      </c>
      <c r="AA37" s="16"/>
      <c r="AB37" s="16"/>
      <c r="AC37" s="16" t="s">
        <v>297</v>
      </c>
      <c r="AD37" s="16" t="s">
        <v>152</v>
      </c>
      <c r="AE37" s="16"/>
      <c r="AF37" s="16" t="s">
        <v>91</v>
      </c>
      <c r="AG37" s="16" t="s">
        <v>92</v>
      </c>
      <c r="AH37" s="16" t="s">
        <v>298</v>
      </c>
      <c r="AI37" s="17">
        <v>3</v>
      </c>
      <c r="AJ37" s="17">
        <v>5</v>
      </c>
      <c r="AK37" s="16" t="s">
        <v>136</v>
      </c>
      <c r="AL37" s="16"/>
      <c r="AM37" s="17">
        <v>25</v>
      </c>
      <c r="AN37" s="16" t="s">
        <v>137</v>
      </c>
      <c r="AO37" s="16" t="s">
        <v>138</v>
      </c>
      <c r="AP37" s="17">
        <v>0</v>
      </c>
      <c r="AQ37" s="17">
        <v>0</v>
      </c>
      <c r="AR37" s="17">
        <v>0</v>
      </c>
      <c r="AS37" s="16">
        <v>23030.365737399999</v>
      </c>
      <c r="AT37" s="19">
        <v>9.457079513344647</v>
      </c>
      <c r="AU37" s="19">
        <v>0</v>
      </c>
      <c r="AV37" s="19">
        <v>0</v>
      </c>
      <c r="AW37" s="19">
        <v>4728.5397566723232</v>
      </c>
      <c r="AX37" s="20">
        <v>7</v>
      </c>
      <c r="AY37" s="19">
        <v>0</v>
      </c>
      <c r="AZ37" s="20">
        <v>25</v>
      </c>
      <c r="BA37" s="19">
        <v>0</v>
      </c>
      <c r="BB37" s="19">
        <v>0.5</v>
      </c>
      <c r="BC37" s="20">
        <v>12500</v>
      </c>
      <c r="BD37" s="16">
        <v>607.27310626172812</v>
      </c>
      <c r="BE37" s="16">
        <v>23030.380001783589</v>
      </c>
      <c r="BF37" s="21" t="s">
        <v>96</v>
      </c>
      <c r="BG37" s="22">
        <v>25</v>
      </c>
      <c r="BH37" s="23">
        <v>0.7</v>
      </c>
      <c r="BI37" s="23">
        <v>18</v>
      </c>
      <c r="BJ37" s="16">
        <v>607.27310626172812</v>
      </c>
      <c r="BK37" s="16">
        <v>23030.380001783589</v>
      </c>
      <c r="BL37" s="23">
        <v>0.15</v>
      </c>
      <c r="BM37" s="22">
        <f t="shared" si="6"/>
        <v>9.5167240180082509</v>
      </c>
      <c r="BN37" s="22">
        <f t="shared" si="7"/>
        <v>4.5167240180082509</v>
      </c>
      <c r="BO37" s="22">
        <f t="shared" si="8"/>
        <v>0.67750860270123758</v>
      </c>
      <c r="BP37" s="22">
        <f t="shared" si="9"/>
        <v>0.38392154153070135</v>
      </c>
      <c r="BQ37" s="22">
        <f t="shared" si="10"/>
        <v>3.4552938737763119</v>
      </c>
      <c r="BR37" s="28" t="s">
        <v>3532</v>
      </c>
      <c r="BS37" s="16" t="s">
        <v>3545</v>
      </c>
    </row>
    <row r="38" spans="1:71" x14ac:dyDescent="0.25">
      <c r="A38" s="15">
        <v>15435010</v>
      </c>
      <c r="B38" s="16" t="s">
        <v>228</v>
      </c>
      <c r="C38" s="16" t="s">
        <v>110</v>
      </c>
      <c r="D38" s="27" t="s">
        <v>581</v>
      </c>
      <c r="E38" s="27" t="s">
        <v>110</v>
      </c>
      <c r="F38" s="16" t="s">
        <v>781</v>
      </c>
      <c r="G38" s="16" t="s">
        <v>111</v>
      </c>
      <c r="H38" s="16">
        <v>0.26315524000000001</v>
      </c>
      <c r="I38" s="17">
        <v>1990</v>
      </c>
      <c r="J38" s="17">
        <v>3300</v>
      </c>
      <c r="K38" s="16">
        <v>0.208136235</v>
      </c>
      <c r="L38" s="16" t="s">
        <v>78</v>
      </c>
      <c r="M38" s="17">
        <v>1</v>
      </c>
      <c r="N38" s="17">
        <v>0</v>
      </c>
      <c r="O38" s="16" t="s">
        <v>79</v>
      </c>
      <c r="P38" s="16" t="s">
        <v>80</v>
      </c>
      <c r="Q38" s="18">
        <v>0.3639911730009508</v>
      </c>
      <c r="R38" s="16" t="s">
        <v>908</v>
      </c>
      <c r="S38" s="16" t="s">
        <v>909</v>
      </c>
      <c r="T38" s="16" t="s">
        <v>181</v>
      </c>
      <c r="U38" s="16" t="s">
        <v>182</v>
      </c>
      <c r="V38" s="16" t="s">
        <v>910</v>
      </c>
      <c r="W38" s="16" t="s">
        <v>507</v>
      </c>
      <c r="X38" s="16"/>
      <c r="Y38" s="16" t="s">
        <v>786</v>
      </c>
      <c r="Z38" s="16" t="s">
        <v>911</v>
      </c>
      <c r="AA38" s="16"/>
      <c r="AB38" s="16" t="s">
        <v>473</v>
      </c>
      <c r="AC38" s="16" t="s">
        <v>117</v>
      </c>
      <c r="AD38" s="16"/>
      <c r="AE38" s="16"/>
      <c r="AF38" s="16" t="s">
        <v>91</v>
      </c>
      <c r="AG38" s="16" t="s">
        <v>92</v>
      </c>
      <c r="AH38" s="16" t="s">
        <v>912</v>
      </c>
      <c r="AI38" s="17">
        <v>1</v>
      </c>
      <c r="AJ38" s="17">
        <v>0</v>
      </c>
      <c r="AK38" s="16" t="s">
        <v>119</v>
      </c>
      <c r="AL38" s="16">
        <v>1.85</v>
      </c>
      <c r="AM38" s="16"/>
      <c r="AN38" s="16" t="s">
        <v>120</v>
      </c>
      <c r="AO38" s="16"/>
      <c r="AP38" s="17">
        <v>0</v>
      </c>
      <c r="AQ38" s="17">
        <v>3300</v>
      </c>
      <c r="AR38" s="17">
        <v>0</v>
      </c>
      <c r="AS38" s="16">
        <v>15855.4156231</v>
      </c>
      <c r="AT38" s="19">
        <v>0</v>
      </c>
      <c r="AU38" s="19">
        <v>0</v>
      </c>
      <c r="AV38" s="19">
        <v>0.20813077868436189</v>
      </c>
      <c r="AW38" s="19">
        <v>9066.1767194908043</v>
      </c>
      <c r="AX38" s="20">
        <v>13</v>
      </c>
      <c r="AY38" s="19">
        <v>0.5</v>
      </c>
      <c r="AZ38" s="20">
        <v>60</v>
      </c>
      <c r="BA38" s="19">
        <v>0.05</v>
      </c>
      <c r="BB38" s="19">
        <v>0.5</v>
      </c>
      <c r="BC38" s="20">
        <v>30000</v>
      </c>
      <c r="BD38" s="16">
        <v>517.55374195086631</v>
      </c>
      <c r="BE38" s="16">
        <v>15855.392074162852</v>
      </c>
      <c r="BF38" s="21" t="s">
        <v>96</v>
      </c>
      <c r="BG38" s="23">
        <v>70</v>
      </c>
      <c r="BH38" s="23">
        <v>0.95</v>
      </c>
      <c r="BI38" s="23">
        <v>67</v>
      </c>
      <c r="BJ38" s="16">
        <v>517.55374195086631</v>
      </c>
      <c r="BK38" s="16">
        <v>15855.392074162852</v>
      </c>
      <c r="BL38" s="23">
        <v>0.15</v>
      </c>
      <c r="BM38" s="22">
        <f t="shared" si="6"/>
        <v>24.387408591063704</v>
      </c>
      <c r="BN38" s="22">
        <f t="shared" si="7"/>
        <v>24.387408591063704</v>
      </c>
      <c r="BO38" s="22">
        <f t="shared" si="8"/>
        <v>3.6581112886595553</v>
      </c>
      <c r="BP38" s="22">
        <f t="shared" si="9"/>
        <v>2.072929730240415</v>
      </c>
      <c r="BQ38" s="22">
        <f t="shared" si="10"/>
        <v>18.656367572163735</v>
      </c>
      <c r="BR38" s="28" t="s">
        <v>3532</v>
      </c>
      <c r="BS38" s="16"/>
    </row>
    <row r="39" spans="1:71" x14ac:dyDescent="0.25">
      <c r="A39" s="15">
        <v>15438014</v>
      </c>
      <c r="B39" s="16" t="s">
        <v>228</v>
      </c>
      <c r="C39" s="16" t="s">
        <v>110</v>
      </c>
      <c r="D39" s="27" t="s">
        <v>581</v>
      </c>
      <c r="E39" s="27" t="s">
        <v>110</v>
      </c>
      <c r="F39" s="16" t="s">
        <v>781</v>
      </c>
      <c r="G39" s="16" t="s">
        <v>111</v>
      </c>
      <c r="H39" s="16">
        <v>0.87394723600000002</v>
      </c>
      <c r="I39" s="17">
        <v>1978</v>
      </c>
      <c r="J39" s="17">
        <v>1744</v>
      </c>
      <c r="K39" s="16">
        <v>0.30446927400000001</v>
      </c>
      <c r="L39" s="16" t="s">
        <v>78</v>
      </c>
      <c r="M39" s="17">
        <v>1</v>
      </c>
      <c r="N39" s="17">
        <v>0</v>
      </c>
      <c r="O39" s="16" t="s">
        <v>79</v>
      </c>
      <c r="P39" s="16" t="s">
        <v>80</v>
      </c>
      <c r="Q39" s="18">
        <v>0.13151706128315321</v>
      </c>
      <c r="R39" s="16" t="s">
        <v>923</v>
      </c>
      <c r="S39" s="16" t="s">
        <v>924</v>
      </c>
      <c r="T39" s="16" t="s">
        <v>280</v>
      </c>
      <c r="U39" s="16" t="s">
        <v>925</v>
      </c>
      <c r="V39" s="16" t="s">
        <v>926</v>
      </c>
      <c r="W39" s="16" t="s">
        <v>507</v>
      </c>
      <c r="X39" s="16"/>
      <c r="Y39" s="16" t="s">
        <v>786</v>
      </c>
      <c r="Z39" s="16" t="s">
        <v>927</v>
      </c>
      <c r="AA39" s="16"/>
      <c r="AB39" s="16" t="s">
        <v>473</v>
      </c>
      <c r="AC39" s="16" t="s">
        <v>117</v>
      </c>
      <c r="AD39" s="16"/>
      <c r="AE39" s="16"/>
      <c r="AF39" s="16" t="s">
        <v>91</v>
      </c>
      <c r="AG39" s="16" t="s">
        <v>92</v>
      </c>
      <c r="AH39" s="16" t="s">
        <v>928</v>
      </c>
      <c r="AI39" s="17">
        <v>1</v>
      </c>
      <c r="AJ39" s="17">
        <v>0</v>
      </c>
      <c r="AK39" s="16" t="s">
        <v>119</v>
      </c>
      <c r="AL39" s="16">
        <v>1.85</v>
      </c>
      <c r="AM39" s="16"/>
      <c r="AN39" s="16" t="s">
        <v>120</v>
      </c>
      <c r="AO39" s="16"/>
      <c r="AP39" s="17">
        <v>0</v>
      </c>
      <c r="AQ39" s="17">
        <v>1744</v>
      </c>
      <c r="AR39" s="17">
        <v>0</v>
      </c>
      <c r="AS39" s="16">
        <v>5728.8635436499999</v>
      </c>
      <c r="AT39" s="19">
        <v>0</v>
      </c>
      <c r="AU39" s="19">
        <v>0</v>
      </c>
      <c r="AV39" s="19">
        <v>0.30442337938614167</v>
      </c>
      <c r="AW39" s="19">
        <v>13260.68240606033</v>
      </c>
      <c r="AX39" s="20">
        <v>13</v>
      </c>
      <c r="AY39" s="19">
        <v>0.5</v>
      </c>
      <c r="AZ39" s="20">
        <v>60</v>
      </c>
      <c r="BA39" s="19">
        <v>0.05</v>
      </c>
      <c r="BB39" s="19">
        <v>0.5</v>
      </c>
      <c r="BC39" s="20">
        <v>30000</v>
      </c>
      <c r="BD39" s="16">
        <v>297.47611509933438</v>
      </c>
      <c r="BE39" s="16">
        <v>5728.86027398431</v>
      </c>
      <c r="BF39" s="21" t="s">
        <v>96</v>
      </c>
      <c r="BG39" s="23">
        <v>70</v>
      </c>
      <c r="BH39" s="23">
        <v>0.95</v>
      </c>
      <c r="BI39" s="23">
        <v>67</v>
      </c>
      <c r="BJ39" s="16">
        <v>297.47611509933438</v>
      </c>
      <c r="BK39" s="16">
        <v>5728.86027398431</v>
      </c>
      <c r="BL39" s="23">
        <v>0.15</v>
      </c>
      <c r="BM39" s="22">
        <f t="shared" si="6"/>
        <v>8.8116431059712657</v>
      </c>
      <c r="BN39" s="22">
        <f t="shared" si="7"/>
        <v>8.8116431059712657</v>
      </c>
      <c r="BO39" s="22">
        <f t="shared" si="8"/>
        <v>1.3217464658956899</v>
      </c>
      <c r="BP39" s="22">
        <f t="shared" si="9"/>
        <v>0.74898966400755762</v>
      </c>
      <c r="BQ39" s="22">
        <f t="shared" si="10"/>
        <v>6.7409069760680183</v>
      </c>
      <c r="BR39" s="28" t="s">
        <v>3532</v>
      </c>
      <c r="BS39" s="16" t="s">
        <v>3540</v>
      </c>
    </row>
    <row r="40" spans="1:71" x14ac:dyDescent="0.25">
      <c r="A40" s="15">
        <v>15801028</v>
      </c>
      <c r="B40" s="16" t="s">
        <v>228</v>
      </c>
      <c r="C40" s="16"/>
      <c r="D40" s="27"/>
      <c r="E40" s="27"/>
      <c r="F40" s="16" t="s">
        <v>256</v>
      </c>
      <c r="G40" s="16" t="s">
        <v>238</v>
      </c>
      <c r="H40" s="16">
        <v>0.623809524</v>
      </c>
      <c r="I40" s="17">
        <v>1964</v>
      </c>
      <c r="J40" s="17">
        <v>7574</v>
      </c>
      <c r="K40" s="16">
        <v>0.22677325700000001</v>
      </c>
      <c r="L40" s="16" t="s">
        <v>78</v>
      </c>
      <c r="M40" s="17">
        <v>1</v>
      </c>
      <c r="N40" s="17">
        <v>0</v>
      </c>
      <c r="O40" s="16" t="s">
        <v>79</v>
      </c>
      <c r="P40" s="16" t="s">
        <v>80</v>
      </c>
      <c r="Q40" s="18">
        <v>0.76674576566568586</v>
      </c>
      <c r="R40" s="16" t="s">
        <v>345</v>
      </c>
      <c r="S40" s="16" t="s">
        <v>346</v>
      </c>
      <c r="T40" s="16" t="s">
        <v>347</v>
      </c>
      <c r="U40" s="16" t="s">
        <v>348</v>
      </c>
      <c r="V40" s="16"/>
      <c r="W40" s="16" t="s">
        <v>129</v>
      </c>
      <c r="X40" s="16"/>
      <c r="Y40" s="16" t="s">
        <v>263</v>
      </c>
      <c r="Z40" s="16" t="s">
        <v>349</v>
      </c>
      <c r="AA40" s="16"/>
      <c r="AB40" s="16"/>
      <c r="AC40" s="16" t="s">
        <v>350</v>
      </c>
      <c r="AD40" s="16" t="s">
        <v>105</v>
      </c>
      <c r="AE40" s="16"/>
      <c r="AF40" s="16" t="s">
        <v>91</v>
      </c>
      <c r="AG40" s="16" t="s">
        <v>92</v>
      </c>
      <c r="AH40" s="16" t="s">
        <v>351</v>
      </c>
      <c r="AI40" s="17">
        <v>1</v>
      </c>
      <c r="AJ40" s="17">
        <v>8</v>
      </c>
      <c r="AK40" s="16" t="s">
        <v>245</v>
      </c>
      <c r="AL40" s="16"/>
      <c r="AM40" s="17">
        <v>35</v>
      </c>
      <c r="AN40" s="16" t="s">
        <v>246</v>
      </c>
      <c r="AO40" s="16" t="s">
        <v>247</v>
      </c>
      <c r="AP40" s="17">
        <v>0</v>
      </c>
      <c r="AQ40" s="17">
        <v>0</v>
      </c>
      <c r="AR40" s="17">
        <v>0</v>
      </c>
      <c r="AS40" s="16">
        <v>33399.297848800001</v>
      </c>
      <c r="AT40" s="19">
        <v>10.433752277595275</v>
      </c>
      <c r="AU40" s="19">
        <v>0</v>
      </c>
      <c r="AV40" s="19">
        <v>0</v>
      </c>
      <c r="AW40" s="19">
        <v>5216.8761387976374</v>
      </c>
      <c r="AX40" s="20">
        <v>4</v>
      </c>
      <c r="AY40" s="19">
        <v>0</v>
      </c>
      <c r="AZ40" s="20">
        <v>35</v>
      </c>
      <c r="BA40" s="19">
        <v>0</v>
      </c>
      <c r="BB40" s="19">
        <v>0.5</v>
      </c>
      <c r="BC40" s="20">
        <v>17500</v>
      </c>
      <c r="BD40" s="16">
        <v>1104.4911974428012</v>
      </c>
      <c r="BE40" s="16">
        <v>33399.311954748657</v>
      </c>
      <c r="BF40" s="21" t="s">
        <v>96</v>
      </c>
      <c r="BG40" s="22">
        <v>35</v>
      </c>
      <c r="BH40" s="23">
        <v>0.85</v>
      </c>
      <c r="BI40" s="23">
        <v>30</v>
      </c>
      <c r="BJ40" s="16">
        <v>1104.4911974428012</v>
      </c>
      <c r="BK40" s="16">
        <v>33399.311954748657</v>
      </c>
      <c r="BL40" s="23">
        <v>1</v>
      </c>
      <c r="BM40" s="22">
        <f t="shared" si="6"/>
        <v>23.002372969970576</v>
      </c>
      <c r="BN40" s="22">
        <f t="shared" si="7"/>
        <v>15.002372969970576</v>
      </c>
      <c r="BO40" s="22">
        <f t="shared" si="8"/>
        <v>15.002372969970576</v>
      </c>
      <c r="BP40" s="22">
        <f t="shared" si="9"/>
        <v>0</v>
      </c>
      <c r="BQ40" s="22">
        <f t="shared" si="10"/>
        <v>0</v>
      </c>
      <c r="BR40" s="28" t="s">
        <v>3532</v>
      </c>
      <c r="BS40" s="16" t="s">
        <v>3546</v>
      </c>
    </row>
    <row r="41" spans="1:71" x14ac:dyDescent="0.25">
      <c r="A41" s="15">
        <v>15801035</v>
      </c>
      <c r="B41" s="16" t="s">
        <v>228</v>
      </c>
      <c r="C41" s="16" t="s">
        <v>110</v>
      </c>
      <c r="D41" s="27" t="s">
        <v>581</v>
      </c>
      <c r="E41" s="27" t="s">
        <v>110</v>
      </c>
      <c r="F41" s="16" t="s">
        <v>781</v>
      </c>
      <c r="G41" s="16" t="s">
        <v>111</v>
      </c>
      <c r="H41" s="16">
        <v>0.24999653199999999</v>
      </c>
      <c r="I41" s="17">
        <v>1961</v>
      </c>
      <c r="J41" s="17">
        <v>4000</v>
      </c>
      <c r="K41" s="16">
        <v>0.36961744600000002</v>
      </c>
      <c r="L41" s="16" t="s">
        <v>78</v>
      </c>
      <c r="M41" s="17">
        <v>1</v>
      </c>
      <c r="N41" s="17">
        <v>0</v>
      </c>
      <c r="O41" s="16" t="s">
        <v>79</v>
      </c>
      <c r="P41" s="16" t="s">
        <v>80</v>
      </c>
      <c r="Q41" s="18">
        <v>0.24844809142169386</v>
      </c>
      <c r="R41" s="16" t="s">
        <v>918</v>
      </c>
      <c r="S41" s="16" t="s">
        <v>919</v>
      </c>
      <c r="T41" s="16" t="s">
        <v>274</v>
      </c>
      <c r="U41" s="16" t="s">
        <v>920</v>
      </c>
      <c r="V41" s="16"/>
      <c r="W41" s="16" t="s">
        <v>507</v>
      </c>
      <c r="X41" s="16"/>
      <c r="Y41" s="16" t="s">
        <v>786</v>
      </c>
      <c r="Z41" s="16" t="s">
        <v>921</v>
      </c>
      <c r="AA41" s="16"/>
      <c r="AB41" s="16" t="s">
        <v>473</v>
      </c>
      <c r="AC41" s="16" t="s">
        <v>117</v>
      </c>
      <c r="AD41" s="16"/>
      <c r="AE41" s="16"/>
      <c r="AF41" s="16" t="s">
        <v>91</v>
      </c>
      <c r="AG41" s="16" t="s">
        <v>92</v>
      </c>
      <c r="AH41" s="16" t="s">
        <v>922</v>
      </c>
      <c r="AI41" s="17">
        <v>1</v>
      </c>
      <c r="AJ41" s="17">
        <v>0</v>
      </c>
      <c r="AK41" s="16" t="s">
        <v>119</v>
      </c>
      <c r="AL41" s="16">
        <v>1.85</v>
      </c>
      <c r="AM41" s="16"/>
      <c r="AN41" s="16" t="s">
        <v>120</v>
      </c>
      <c r="AO41" s="16"/>
      <c r="AP41" s="17">
        <v>0</v>
      </c>
      <c r="AQ41" s="17">
        <v>3657</v>
      </c>
      <c r="AR41" s="17">
        <v>0</v>
      </c>
      <c r="AS41" s="16">
        <v>10822.3635108</v>
      </c>
      <c r="AT41" s="19">
        <v>0</v>
      </c>
      <c r="AU41" s="19">
        <v>0</v>
      </c>
      <c r="AV41" s="19">
        <v>0.33791139951550853</v>
      </c>
      <c r="AW41" s="19">
        <v>14719.420562895551</v>
      </c>
      <c r="AX41" s="20">
        <v>13</v>
      </c>
      <c r="AY41" s="19">
        <v>0.5</v>
      </c>
      <c r="AZ41" s="20">
        <v>60</v>
      </c>
      <c r="BA41" s="19">
        <v>0.05</v>
      </c>
      <c r="BB41" s="19">
        <v>0.5</v>
      </c>
      <c r="BC41" s="20">
        <v>30000</v>
      </c>
      <c r="BD41" s="16">
        <v>439.79536765319045</v>
      </c>
      <c r="BE41" s="16">
        <v>10822.355572776822</v>
      </c>
      <c r="BF41" s="21" t="s">
        <v>96</v>
      </c>
      <c r="BG41" s="23">
        <v>70</v>
      </c>
      <c r="BH41" s="23">
        <v>0.95</v>
      </c>
      <c r="BI41" s="23">
        <v>67</v>
      </c>
      <c r="BJ41" s="16">
        <v>439.79536765319045</v>
      </c>
      <c r="BK41" s="16">
        <v>10822.355572776822</v>
      </c>
      <c r="BL41" s="23">
        <v>0.15</v>
      </c>
      <c r="BM41" s="22">
        <f t="shared" si="6"/>
        <v>16.646022125253488</v>
      </c>
      <c r="BN41" s="22">
        <f t="shared" si="7"/>
        <v>16.646022125253488</v>
      </c>
      <c r="BO41" s="22">
        <f t="shared" si="8"/>
        <v>2.4969033187880232</v>
      </c>
      <c r="BP41" s="22">
        <f t="shared" si="9"/>
        <v>1.4149118806465466</v>
      </c>
      <c r="BQ41" s="22">
        <f t="shared" si="10"/>
        <v>12.734206925818919</v>
      </c>
      <c r="BR41" s="28" t="s">
        <v>3532</v>
      </c>
      <c r="BS41" s="16" t="s">
        <v>3540</v>
      </c>
    </row>
    <row r="42" spans="1:71" x14ac:dyDescent="0.25">
      <c r="A42" s="63">
        <v>15801038</v>
      </c>
      <c r="B42" s="64" t="s">
        <v>228</v>
      </c>
      <c r="C42" s="65" t="s">
        <v>110</v>
      </c>
      <c r="D42" s="65" t="s">
        <v>581</v>
      </c>
      <c r="E42" s="65" t="s">
        <v>110</v>
      </c>
      <c r="F42" s="65" t="s">
        <v>466</v>
      </c>
      <c r="G42" s="65" t="s">
        <v>111</v>
      </c>
      <c r="H42" s="65">
        <v>1.6955468140000001</v>
      </c>
      <c r="I42" s="66">
        <v>1960</v>
      </c>
      <c r="J42" s="66">
        <v>8100</v>
      </c>
      <c r="K42" s="65">
        <v>0.21036775399999999</v>
      </c>
      <c r="L42" s="65" t="s">
        <v>78</v>
      </c>
      <c r="M42" s="66">
        <v>1</v>
      </c>
      <c r="N42" s="66">
        <v>0</v>
      </c>
      <c r="O42" s="65" t="s">
        <v>79</v>
      </c>
      <c r="P42" s="65" t="s">
        <v>80</v>
      </c>
      <c r="Q42" s="67">
        <v>0.88394762201870092</v>
      </c>
      <c r="R42" s="65" t="s">
        <v>467</v>
      </c>
      <c r="S42" s="65" t="s">
        <v>468</v>
      </c>
      <c r="T42" s="65" t="s">
        <v>83</v>
      </c>
      <c r="U42" s="65" t="s">
        <v>106</v>
      </c>
      <c r="V42" s="65" t="s">
        <v>469</v>
      </c>
      <c r="W42" s="65" t="s">
        <v>470</v>
      </c>
      <c r="X42" s="65" t="s">
        <v>2395</v>
      </c>
      <c r="Y42" s="65" t="s">
        <v>471</v>
      </c>
      <c r="Z42" s="64" t="s">
        <v>472</v>
      </c>
      <c r="AA42" s="64"/>
      <c r="AB42" s="64" t="s">
        <v>473</v>
      </c>
      <c r="AC42" s="64" t="s">
        <v>117</v>
      </c>
      <c r="AD42" s="64"/>
      <c r="AE42" s="64"/>
      <c r="AF42" s="65" t="s">
        <v>91</v>
      </c>
      <c r="AG42" s="65" t="s">
        <v>92</v>
      </c>
      <c r="AH42" s="64" t="s">
        <v>474</v>
      </c>
      <c r="AI42" s="66">
        <v>1</v>
      </c>
      <c r="AJ42" s="68">
        <v>0</v>
      </c>
      <c r="AK42" s="65" t="s">
        <v>119</v>
      </c>
      <c r="AL42" s="65">
        <v>1.85</v>
      </c>
      <c r="AM42" s="65"/>
      <c r="AN42" s="64" t="s">
        <v>120</v>
      </c>
      <c r="AO42" s="65"/>
      <c r="AP42" s="65"/>
      <c r="AQ42" s="65"/>
      <c r="AR42" s="65"/>
      <c r="AS42" s="65"/>
      <c r="AT42" s="65">
        <v>0</v>
      </c>
      <c r="AU42" s="65">
        <v>0</v>
      </c>
      <c r="AV42" s="65">
        <v>0.21036453481248121</v>
      </c>
      <c r="AW42" s="65">
        <v>9163.4791364316825</v>
      </c>
      <c r="AX42" s="66">
        <v>13</v>
      </c>
      <c r="AY42" s="65">
        <v>0.5</v>
      </c>
      <c r="AZ42" s="66">
        <v>60</v>
      </c>
      <c r="BA42" s="65">
        <v>0.05</v>
      </c>
      <c r="BB42" s="65">
        <v>0.5</v>
      </c>
      <c r="BC42" s="66">
        <v>30000</v>
      </c>
      <c r="BD42" s="65"/>
      <c r="BE42" s="66"/>
      <c r="BF42" s="65" t="s">
        <v>96</v>
      </c>
      <c r="BG42" s="73">
        <v>70</v>
      </c>
      <c r="BH42" s="64">
        <v>0.95</v>
      </c>
      <c r="BI42" s="69">
        <v>67</v>
      </c>
      <c r="BJ42" s="60"/>
      <c r="BK42" s="60"/>
      <c r="BL42" s="69">
        <v>1</v>
      </c>
      <c r="BM42" s="68">
        <f t="shared" si="6"/>
        <v>59.224490675252959</v>
      </c>
      <c r="BN42" s="68">
        <f t="shared" si="7"/>
        <v>59.224490675252959</v>
      </c>
      <c r="BO42" s="68">
        <f>BN42*0.65</f>
        <v>38.495918938914421</v>
      </c>
      <c r="BP42" s="68">
        <f>BN42*0.35</f>
        <v>20.728571736338534</v>
      </c>
      <c r="BQ42" s="68">
        <f>BN42*0</f>
        <v>0</v>
      </c>
      <c r="BR42" s="61" t="s">
        <v>3531</v>
      </c>
      <c r="BS42" s="61" t="s">
        <v>3582</v>
      </c>
    </row>
    <row r="43" spans="1:71" x14ac:dyDescent="0.25">
      <c r="A43" s="15">
        <v>15805115</v>
      </c>
      <c r="B43" s="16" t="s">
        <v>228</v>
      </c>
      <c r="C43" s="16" t="s">
        <v>110</v>
      </c>
      <c r="D43" s="27" t="s">
        <v>581</v>
      </c>
      <c r="E43" s="27" t="s">
        <v>110</v>
      </c>
      <c r="F43" s="16" t="s">
        <v>781</v>
      </c>
      <c r="G43" s="16" t="s">
        <v>111</v>
      </c>
      <c r="H43" s="16">
        <v>9.6744662999999995E-2</v>
      </c>
      <c r="I43" s="17">
        <v>1972</v>
      </c>
      <c r="J43" s="17">
        <v>320</v>
      </c>
      <c r="K43" s="16">
        <v>3.8811401000000002E-2</v>
      </c>
      <c r="L43" s="16" t="s">
        <v>78</v>
      </c>
      <c r="M43" s="17">
        <v>1</v>
      </c>
      <c r="N43" s="17">
        <v>0</v>
      </c>
      <c r="O43" s="16" t="s">
        <v>79</v>
      </c>
      <c r="P43" s="16" t="s">
        <v>80</v>
      </c>
      <c r="Q43" s="18">
        <v>0.18929943440070399</v>
      </c>
      <c r="R43" s="16" t="s">
        <v>896</v>
      </c>
      <c r="S43" s="16" t="s">
        <v>897</v>
      </c>
      <c r="T43" s="16" t="s">
        <v>274</v>
      </c>
      <c r="U43" s="16" t="s">
        <v>898</v>
      </c>
      <c r="V43" s="16" t="s">
        <v>899</v>
      </c>
      <c r="W43" s="16" t="s">
        <v>507</v>
      </c>
      <c r="X43" s="16"/>
      <c r="Y43" s="16" t="s">
        <v>786</v>
      </c>
      <c r="Z43" s="16" t="s">
        <v>900</v>
      </c>
      <c r="AA43" s="16"/>
      <c r="AB43" s="16" t="s">
        <v>473</v>
      </c>
      <c r="AC43" s="16" t="s">
        <v>117</v>
      </c>
      <c r="AD43" s="16"/>
      <c r="AE43" s="16"/>
      <c r="AF43" s="16" t="s">
        <v>91</v>
      </c>
      <c r="AG43" s="16" t="s">
        <v>92</v>
      </c>
      <c r="AH43" s="16" t="s">
        <v>859</v>
      </c>
      <c r="AI43" s="17">
        <v>1</v>
      </c>
      <c r="AJ43" s="17">
        <v>0</v>
      </c>
      <c r="AK43" s="16" t="s">
        <v>119</v>
      </c>
      <c r="AL43" s="16">
        <v>1.35</v>
      </c>
      <c r="AM43" s="16"/>
      <c r="AN43" s="16" t="s">
        <v>579</v>
      </c>
      <c r="AO43" s="16" t="s">
        <v>580</v>
      </c>
      <c r="AP43" s="17">
        <v>0</v>
      </c>
      <c r="AQ43" s="17">
        <v>0</v>
      </c>
      <c r="AR43" s="17">
        <v>0</v>
      </c>
      <c r="AS43" s="16">
        <v>8245.8418176600007</v>
      </c>
      <c r="AT43" s="19">
        <v>0</v>
      </c>
      <c r="AU43" s="19">
        <v>0</v>
      </c>
      <c r="AV43" s="19">
        <v>0</v>
      </c>
      <c r="AW43" s="19">
        <v>0</v>
      </c>
      <c r="AX43" s="20">
        <v>13</v>
      </c>
      <c r="AY43" s="19">
        <v>0.5</v>
      </c>
      <c r="AZ43" s="20">
        <v>60</v>
      </c>
      <c r="BA43" s="19">
        <v>0.05</v>
      </c>
      <c r="BB43" s="19">
        <v>0.5</v>
      </c>
      <c r="BC43" s="20">
        <v>30000</v>
      </c>
      <c r="BD43" s="16">
        <v>376.47918455984529</v>
      </c>
      <c r="BE43" s="16">
        <v>8245.8503789941969</v>
      </c>
      <c r="BF43" s="21" t="s">
        <v>96</v>
      </c>
      <c r="BG43" s="23">
        <v>43</v>
      </c>
      <c r="BH43" s="23">
        <v>0.8</v>
      </c>
      <c r="BI43" s="23">
        <v>34</v>
      </c>
      <c r="BJ43" s="16">
        <v>376.47918455984529</v>
      </c>
      <c r="BK43" s="16">
        <v>8245.8503789941969</v>
      </c>
      <c r="BL43" s="23">
        <v>0.15</v>
      </c>
      <c r="BM43" s="22">
        <f t="shared" si="6"/>
        <v>6.4361807696239355</v>
      </c>
      <c r="BN43" s="22">
        <f t="shared" si="7"/>
        <v>6.4361807696239355</v>
      </c>
      <c r="BO43" s="22">
        <f t="shared" ref="BO43:BO58" si="11">BN43*BL43</f>
        <v>0.96542711544359028</v>
      </c>
      <c r="BP43" s="22">
        <f t="shared" ref="BP43:BP58" si="12">(BN43-BO43)*0.1</f>
        <v>0.54707536541803459</v>
      </c>
      <c r="BQ43" s="22">
        <f t="shared" ref="BQ43:BQ58" si="13">(BN43-BO43)*0.9</f>
        <v>4.9236782887623116</v>
      </c>
      <c r="BR43" s="28" t="s">
        <v>3532</v>
      </c>
      <c r="BS43" s="16"/>
    </row>
    <row r="44" spans="1:71" x14ac:dyDescent="0.25">
      <c r="A44" s="15">
        <v>15805118</v>
      </c>
      <c r="B44" s="16" t="s">
        <v>228</v>
      </c>
      <c r="C44" s="16" t="s">
        <v>110</v>
      </c>
      <c r="D44" s="27" t="s">
        <v>581</v>
      </c>
      <c r="E44" s="27" t="s">
        <v>110</v>
      </c>
      <c r="F44" s="16" t="s">
        <v>781</v>
      </c>
      <c r="G44" s="16" t="s">
        <v>111</v>
      </c>
      <c r="H44" s="16">
        <v>0.45449015999999998</v>
      </c>
      <c r="I44" s="17">
        <v>1990</v>
      </c>
      <c r="J44" s="17">
        <v>4988</v>
      </c>
      <c r="K44" s="16">
        <v>0.23057366100000001</v>
      </c>
      <c r="L44" s="16" t="s">
        <v>78</v>
      </c>
      <c r="M44" s="17">
        <v>1</v>
      </c>
      <c r="N44" s="17">
        <v>0</v>
      </c>
      <c r="O44" s="16" t="s">
        <v>79</v>
      </c>
      <c r="P44" s="16" t="s">
        <v>80</v>
      </c>
      <c r="Q44" s="18">
        <v>0.49780686544476949</v>
      </c>
      <c r="R44" s="16" t="s">
        <v>803</v>
      </c>
      <c r="S44" s="16" t="s">
        <v>858</v>
      </c>
      <c r="T44" s="16" t="s">
        <v>114</v>
      </c>
      <c r="U44" s="16" t="s">
        <v>326</v>
      </c>
      <c r="V44" s="16"/>
      <c r="W44" s="16" t="s">
        <v>507</v>
      </c>
      <c r="X44" s="16"/>
      <c r="Y44" s="16" t="s">
        <v>786</v>
      </c>
      <c r="Z44" s="16" t="s">
        <v>557</v>
      </c>
      <c r="AA44" s="16"/>
      <c r="AB44" s="16" t="s">
        <v>473</v>
      </c>
      <c r="AC44" s="16" t="s">
        <v>117</v>
      </c>
      <c r="AD44" s="16"/>
      <c r="AE44" s="16"/>
      <c r="AF44" s="16" t="s">
        <v>91</v>
      </c>
      <c r="AG44" s="16" t="s">
        <v>92</v>
      </c>
      <c r="AH44" s="16" t="s">
        <v>859</v>
      </c>
      <c r="AI44" s="17">
        <v>1</v>
      </c>
      <c r="AJ44" s="17">
        <v>0</v>
      </c>
      <c r="AK44" s="16" t="s">
        <v>119</v>
      </c>
      <c r="AL44" s="16">
        <v>1.35</v>
      </c>
      <c r="AM44" s="16"/>
      <c r="AN44" s="16" t="s">
        <v>579</v>
      </c>
      <c r="AO44" s="16" t="s">
        <v>580</v>
      </c>
      <c r="AP44" s="17">
        <v>0</v>
      </c>
      <c r="AQ44" s="17">
        <v>0</v>
      </c>
      <c r="AR44" s="17">
        <v>4988</v>
      </c>
      <c r="AS44" s="16">
        <v>21684.388452899999</v>
      </c>
      <c r="AT44" s="19">
        <v>0</v>
      </c>
      <c r="AU44" s="19">
        <v>0</v>
      </c>
      <c r="AV44" s="19">
        <v>0.23002723875908621</v>
      </c>
      <c r="AW44" s="19">
        <v>10019.986520345796</v>
      </c>
      <c r="AX44" s="20">
        <v>13</v>
      </c>
      <c r="AY44" s="19">
        <v>0.5</v>
      </c>
      <c r="AZ44" s="20">
        <v>60</v>
      </c>
      <c r="BA44" s="19">
        <v>0.05</v>
      </c>
      <c r="BB44" s="19">
        <v>0.5</v>
      </c>
      <c r="BC44" s="20">
        <v>30000</v>
      </c>
      <c r="BD44" s="16">
        <v>673.0593837678623</v>
      </c>
      <c r="BE44" s="16">
        <v>21684.380320992655</v>
      </c>
      <c r="BF44" s="21" t="s">
        <v>96</v>
      </c>
      <c r="BG44" s="23">
        <v>43</v>
      </c>
      <c r="BH44" s="23">
        <v>0.8</v>
      </c>
      <c r="BI44" s="23">
        <v>34</v>
      </c>
      <c r="BJ44" s="16">
        <v>673.0593837678623</v>
      </c>
      <c r="BK44" s="16">
        <v>21684.380320992655</v>
      </c>
      <c r="BL44" s="23">
        <v>1</v>
      </c>
      <c r="BM44" s="22">
        <f t="shared" si="6"/>
        <v>16.925433425122161</v>
      </c>
      <c r="BN44" s="22">
        <f t="shared" si="7"/>
        <v>16.925433425122161</v>
      </c>
      <c r="BO44" s="22">
        <f t="shared" si="11"/>
        <v>16.925433425122161</v>
      </c>
      <c r="BP44" s="22">
        <f t="shared" si="12"/>
        <v>0</v>
      </c>
      <c r="BQ44" s="22">
        <f t="shared" si="13"/>
        <v>0</v>
      </c>
      <c r="BR44" s="28" t="s">
        <v>3532</v>
      </c>
      <c r="BS44" s="16"/>
    </row>
    <row r="45" spans="1:71" x14ac:dyDescent="0.25">
      <c r="A45" s="15">
        <v>15806005</v>
      </c>
      <c r="B45" s="16" t="s">
        <v>228</v>
      </c>
      <c r="C45" s="16" t="s">
        <v>110</v>
      </c>
      <c r="D45" s="27" t="s">
        <v>581</v>
      </c>
      <c r="E45" s="27" t="s">
        <v>110</v>
      </c>
      <c r="F45" s="16" t="s">
        <v>781</v>
      </c>
      <c r="G45" s="16" t="s">
        <v>111</v>
      </c>
      <c r="H45" s="16">
        <v>9.6153850000000006E-3</v>
      </c>
      <c r="I45" s="17">
        <v>1964</v>
      </c>
      <c r="J45" s="17">
        <v>1820</v>
      </c>
      <c r="K45" s="16">
        <v>0.20826181499999999</v>
      </c>
      <c r="L45" s="16" t="s">
        <v>78</v>
      </c>
      <c r="M45" s="17">
        <v>1</v>
      </c>
      <c r="N45" s="17">
        <v>0</v>
      </c>
      <c r="O45" s="16" t="s">
        <v>79</v>
      </c>
      <c r="P45" s="16" t="s">
        <v>80</v>
      </c>
      <c r="Q45" s="18">
        <v>0.20076281294721549</v>
      </c>
      <c r="R45" s="16" t="s">
        <v>828</v>
      </c>
      <c r="S45" s="16" t="s">
        <v>829</v>
      </c>
      <c r="T45" s="16" t="s">
        <v>274</v>
      </c>
      <c r="U45" s="16" t="s">
        <v>830</v>
      </c>
      <c r="V45" s="16" t="s">
        <v>183</v>
      </c>
      <c r="W45" s="16" t="s">
        <v>507</v>
      </c>
      <c r="X45" s="16"/>
      <c r="Y45" s="16" t="s">
        <v>786</v>
      </c>
      <c r="Z45" s="16" t="s">
        <v>375</v>
      </c>
      <c r="AA45" s="16"/>
      <c r="AB45" s="16" t="s">
        <v>473</v>
      </c>
      <c r="AC45" s="16" t="s">
        <v>117</v>
      </c>
      <c r="AD45" s="16"/>
      <c r="AE45" s="16"/>
      <c r="AF45" s="16" t="s">
        <v>91</v>
      </c>
      <c r="AG45" s="16" t="s">
        <v>92</v>
      </c>
      <c r="AH45" s="16" t="s">
        <v>797</v>
      </c>
      <c r="AI45" s="17">
        <v>1</v>
      </c>
      <c r="AJ45" s="17">
        <v>0</v>
      </c>
      <c r="AK45" s="16" t="s">
        <v>119</v>
      </c>
      <c r="AL45" s="16">
        <v>1.35</v>
      </c>
      <c r="AM45" s="16"/>
      <c r="AN45" s="16" t="s">
        <v>579</v>
      </c>
      <c r="AO45" s="16" t="s">
        <v>580</v>
      </c>
      <c r="AP45" s="17">
        <v>0</v>
      </c>
      <c r="AQ45" s="17">
        <v>1500</v>
      </c>
      <c r="AR45" s="17">
        <v>0</v>
      </c>
      <c r="AS45" s="16">
        <v>8745.1965969299999</v>
      </c>
      <c r="AT45" s="19">
        <v>0</v>
      </c>
      <c r="AU45" s="19">
        <v>0</v>
      </c>
      <c r="AV45" s="19">
        <v>0.17152273060694539</v>
      </c>
      <c r="AW45" s="19">
        <v>7471.5301452385411</v>
      </c>
      <c r="AX45" s="20">
        <v>13</v>
      </c>
      <c r="AY45" s="19">
        <v>0.5</v>
      </c>
      <c r="AZ45" s="20">
        <v>60</v>
      </c>
      <c r="BA45" s="19">
        <v>0.05</v>
      </c>
      <c r="BB45" s="19">
        <v>0.5</v>
      </c>
      <c r="BC45" s="20">
        <v>30000</v>
      </c>
      <c r="BD45" s="16">
        <v>369.58861675140093</v>
      </c>
      <c r="BE45" s="16">
        <v>8745.193151103158</v>
      </c>
      <c r="BF45" s="21" t="s">
        <v>96</v>
      </c>
      <c r="BG45" s="23">
        <v>43</v>
      </c>
      <c r="BH45" s="23">
        <v>0.8</v>
      </c>
      <c r="BI45" s="23">
        <v>34</v>
      </c>
      <c r="BJ45" s="16">
        <v>369.58861675140093</v>
      </c>
      <c r="BK45" s="16">
        <v>8745.193151103158</v>
      </c>
      <c r="BL45" s="23">
        <v>0.15</v>
      </c>
      <c r="BM45" s="22">
        <f t="shared" si="6"/>
        <v>6.8259356402053264</v>
      </c>
      <c r="BN45" s="22">
        <f t="shared" si="7"/>
        <v>6.8259356402053264</v>
      </c>
      <c r="BO45" s="22">
        <f t="shared" si="11"/>
        <v>1.0238903460307989</v>
      </c>
      <c r="BP45" s="22">
        <f t="shared" si="12"/>
        <v>0.58020452941745282</v>
      </c>
      <c r="BQ45" s="22">
        <f t="shared" si="13"/>
        <v>5.2218407647570757</v>
      </c>
      <c r="BR45" s="28" t="s">
        <v>3532</v>
      </c>
      <c r="BS45" s="16" t="s">
        <v>3543</v>
      </c>
    </row>
    <row r="46" spans="1:71" x14ac:dyDescent="0.25">
      <c r="A46" s="15">
        <v>15806007</v>
      </c>
      <c r="B46" s="16" t="s">
        <v>228</v>
      </c>
      <c r="C46" s="16" t="s">
        <v>110</v>
      </c>
      <c r="D46" s="27" t="s">
        <v>581</v>
      </c>
      <c r="E46" s="27" t="s">
        <v>110</v>
      </c>
      <c r="F46" s="16" t="s">
        <v>781</v>
      </c>
      <c r="G46" s="16" t="s">
        <v>111</v>
      </c>
      <c r="H46" s="16">
        <v>0.69385542300000003</v>
      </c>
      <c r="I46" s="17">
        <v>1965</v>
      </c>
      <c r="J46" s="17">
        <v>1404</v>
      </c>
      <c r="K46" s="16">
        <v>0.151997402</v>
      </c>
      <c r="L46" s="16" t="s">
        <v>78</v>
      </c>
      <c r="M46" s="17">
        <v>1</v>
      </c>
      <c r="N46" s="17">
        <v>0</v>
      </c>
      <c r="O46" s="16" t="s">
        <v>79</v>
      </c>
      <c r="P46" s="16" t="s">
        <v>80</v>
      </c>
      <c r="Q46" s="18">
        <v>0.21225025254508842</v>
      </c>
      <c r="R46" s="16" t="s">
        <v>833</v>
      </c>
      <c r="S46" s="16" t="s">
        <v>834</v>
      </c>
      <c r="T46" s="16" t="s">
        <v>114</v>
      </c>
      <c r="U46" s="16" t="s">
        <v>115</v>
      </c>
      <c r="V46" s="16" t="s">
        <v>835</v>
      </c>
      <c r="W46" s="16" t="s">
        <v>507</v>
      </c>
      <c r="X46" s="16"/>
      <c r="Y46" s="16" t="s">
        <v>786</v>
      </c>
      <c r="Z46" s="16" t="s">
        <v>836</v>
      </c>
      <c r="AA46" s="16"/>
      <c r="AB46" s="16"/>
      <c r="AC46" s="16" t="s">
        <v>521</v>
      </c>
      <c r="AD46" s="16" t="s">
        <v>105</v>
      </c>
      <c r="AE46" s="16"/>
      <c r="AF46" s="16" t="s">
        <v>91</v>
      </c>
      <c r="AG46" s="16" t="s">
        <v>92</v>
      </c>
      <c r="AH46" s="16" t="s">
        <v>837</v>
      </c>
      <c r="AI46" s="17">
        <v>1</v>
      </c>
      <c r="AJ46" s="17">
        <v>0</v>
      </c>
      <c r="AK46" s="16" t="s">
        <v>119</v>
      </c>
      <c r="AL46" s="16">
        <v>1.35</v>
      </c>
      <c r="AM46" s="16"/>
      <c r="AN46" s="16" t="s">
        <v>579</v>
      </c>
      <c r="AO46" s="16" t="s">
        <v>580</v>
      </c>
      <c r="AP46" s="17">
        <v>0</v>
      </c>
      <c r="AQ46" s="17">
        <v>1404</v>
      </c>
      <c r="AR46" s="17">
        <v>0</v>
      </c>
      <c r="AS46" s="16">
        <v>9245.5717870900007</v>
      </c>
      <c r="AT46" s="19">
        <v>0</v>
      </c>
      <c r="AU46" s="19">
        <v>0</v>
      </c>
      <c r="AV46" s="19">
        <v>0.1518564813871725</v>
      </c>
      <c r="AW46" s="19">
        <v>6614.8683292252344</v>
      </c>
      <c r="AX46" s="20">
        <v>13</v>
      </c>
      <c r="AY46" s="19">
        <v>0.5</v>
      </c>
      <c r="AZ46" s="20">
        <v>60</v>
      </c>
      <c r="BA46" s="19">
        <v>0.05</v>
      </c>
      <c r="BB46" s="19">
        <v>0.5</v>
      </c>
      <c r="BC46" s="20">
        <v>30000</v>
      </c>
      <c r="BD46" s="16">
        <v>385.92485128096371</v>
      </c>
      <c r="BE46" s="16">
        <v>9245.5840184170283</v>
      </c>
      <c r="BF46" s="21" t="s">
        <v>96</v>
      </c>
      <c r="BG46" s="23">
        <v>43</v>
      </c>
      <c r="BH46" s="23">
        <v>0.8</v>
      </c>
      <c r="BI46" s="23">
        <v>34</v>
      </c>
      <c r="BJ46" s="16">
        <v>385.92485128096371</v>
      </c>
      <c r="BK46" s="16">
        <v>9245.5840184170283</v>
      </c>
      <c r="BL46" s="23">
        <v>0.15</v>
      </c>
      <c r="BM46" s="22">
        <f t="shared" si="6"/>
        <v>7.2165085865330063</v>
      </c>
      <c r="BN46" s="22">
        <f t="shared" si="7"/>
        <v>7.2165085865330063</v>
      </c>
      <c r="BO46" s="22">
        <f t="shared" si="11"/>
        <v>1.082476287979951</v>
      </c>
      <c r="BP46" s="22">
        <f t="shared" si="12"/>
        <v>0.6134032298553056</v>
      </c>
      <c r="BQ46" s="22">
        <f t="shared" si="13"/>
        <v>5.5206290686977502</v>
      </c>
      <c r="BR46" s="28" t="s">
        <v>3532</v>
      </c>
      <c r="BS46" s="16" t="s">
        <v>3543</v>
      </c>
    </row>
    <row r="47" spans="1:71" x14ac:dyDescent="0.25">
      <c r="A47" s="43">
        <v>15806008</v>
      </c>
      <c r="B47" s="45" t="s">
        <v>228</v>
      </c>
      <c r="C47" s="45"/>
      <c r="D47" s="45" t="s">
        <v>359</v>
      </c>
      <c r="E47" s="45" t="s">
        <v>358</v>
      </c>
      <c r="F47" s="45" t="s">
        <v>502</v>
      </c>
      <c r="G47" s="45" t="s">
        <v>639</v>
      </c>
      <c r="H47" s="45"/>
      <c r="I47" s="45"/>
      <c r="J47" s="45"/>
      <c r="K47" s="45"/>
      <c r="L47" s="45"/>
      <c r="M47" s="45"/>
      <c r="N47" s="45"/>
      <c r="O47" s="45"/>
      <c r="P47" s="45"/>
      <c r="Q47" s="49">
        <v>0.43230000000000002</v>
      </c>
      <c r="R47" s="45"/>
      <c r="S47" s="45"/>
      <c r="T47" s="45"/>
      <c r="U47" s="45"/>
      <c r="V47" s="45"/>
      <c r="W47" s="45"/>
      <c r="X47" s="45"/>
      <c r="Y47" s="45"/>
      <c r="Z47" s="52">
        <v>700</v>
      </c>
      <c r="AA47" s="45"/>
      <c r="AB47" s="45" t="s">
        <v>473</v>
      </c>
      <c r="AC47" s="42" t="s">
        <v>117</v>
      </c>
      <c r="AD47" s="45"/>
      <c r="AE47" s="45"/>
      <c r="AF47" s="42" t="s">
        <v>91</v>
      </c>
      <c r="AG47" s="42" t="s">
        <v>92</v>
      </c>
      <c r="AH47" s="52">
        <v>94040</v>
      </c>
      <c r="AI47" s="45"/>
      <c r="AJ47" s="45"/>
      <c r="AK47" s="45"/>
      <c r="AL47" s="45"/>
      <c r="AM47" s="45">
        <v>50</v>
      </c>
      <c r="AN47" s="45" t="s">
        <v>524</v>
      </c>
      <c r="AO47" s="45"/>
      <c r="AP47" s="45"/>
      <c r="AQ47" s="45"/>
      <c r="AR47" s="45"/>
      <c r="AS47" s="45"/>
      <c r="AT47" s="45"/>
      <c r="AU47" s="45"/>
      <c r="AV47" s="45"/>
      <c r="AW47" s="45"/>
      <c r="AX47" s="45"/>
      <c r="AY47" s="45"/>
      <c r="AZ47" s="45"/>
      <c r="BA47" s="45"/>
      <c r="BB47" s="45"/>
      <c r="BC47" s="45"/>
      <c r="BD47" s="45"/>
      <c r="BE47" s="45"/>
      <c r="BF47" s="45"/>
      <c r="BG47" s="45">
        <v>50</v>
      </c>
      <c r="BH47" s="45">
        <v>0.5</v>
      </c>
      <c r="BI47" s="45">
        <v>25</v>
      </c>
      <c r="BJ47" s="45"/>
      <c r="BK47" s="45"/>
      <c r="BL47" s="42">
        <v>0.15</v>
      </c>
      <c r="BM47" s="43">
        <f t="shared" si="6"/>
        <v>10.807500000000001</v>
      </c>
      <c r="BN47" s="43">
        <f t="shared" si="7"/>
        <v>10.807500000000001</v>
      </c>
      <c r="BO47" s="43">
        <f t="shared" si="11"/>
        <v>1.6211250000000001</v>
      </c>
      <c r="BP47" s="43">
        <f t="shared" si="12"/>
        <v>0.91863750000000022</v>
      </c>
      <c r="BQ47" s="43">
        <f t="shared" si="13"/>
        <v>8.2677375000000026</v>
      </c>
      <c r="BR47" s="45"/>
      <c r="BS47" s="45"/>
    </row>
    <row r="48" spans="1:71" x14ac:dyDescent="0.25">
      <c r="A48" s="43">
        <v>15806009</v>
      </c>
      <c r="B48" s="45" t="s">
        <v>228</v>
      </c>
      <c r="C48" s="45"/>
      <c r="D48" s="45" t="s">
        <v>359</v>
      </c>
      <c r="E48" s="45" t="s">
        <v>358</v>
      </c>
      <c r="F48" s="45" t="s">
        <v>3583</v>
      </c>
      <c r="G48" s="45" t="s">
        <v>639</v>
      </c>
      <c r="H48" s="45"/>
      <c r="I48" s="45"/>
      <c r="J48" s="45"/>
      <c r="K48" s="45"/>
      <c r="L48" s="45"/>
      <c r="M48" s="45"/>
      <c r="N48" s="45"/>
      <c r="O48" s="45"/>
      <c r="P48" s="45"/>
      <c r="Q48" s="49">
        <v>0.2671</v>
      </c>
      <c r="R48" s="45"/>
      <c r="S48" s="45"/>
      <c r="T48" s="45"/>
      <c r="U48" s="45"/>
      <c r="V48" s="45"/>
      <c r="W48" s="45"/>
      <c r="X48" s="45"/>
      <c r="Y48" s="45"/>
      <c r="Z48" s="52">
        <v>940</v>
      </c>
      <c r="AA48" s="45"/>
      <c r="AB48" s="45"/>
      <c r="AC48" s="45" t="s">
        <v>547</v>
      </c>
      <c r="AD48" s="45" t="s">
        <v>105</v>
      </c>
      <c r="AE48" s="45"/>
      <c r="AF48" s="42" t="s">
        <v>91</v>
      </c>
      <c r="AG48" s="42" t="s">
        <v>92</v>
      </c>
      <c r="AH48" s="52">
        <v>94041</v>
      </c>
      <c r="AI48" s="45"/>
      <c r="AJ48" s="45"/>
      <c r="AK48" s="45"/>
      <c r="AL48" s="45"/>
      <c r="AM48" s="45">
        <v>50</v>
      </c>
      <c r="AN48" s="45" t="s">
        <v>524</v>
      </c>
      <c r="AO48" s="45"/>
      <c r="AP48" s="45"/>
      <c r="AQ48" s="45"/>
      <c r="AR48" s="45"/>
      <c r="AS48" s="45"/>
      <c r="AT48" s="45"/>
      <c r="AU48" s="45"/>
      <c r="AV48" s="45"/>
      <c r="AW48" s="45"/>
      <c r="AX48" s="45"/>
      <c r="AY48" s="45"/>
      <c r="AZ48" s="45"/>
      <c r="BA48" s="45"/>
      <c r="BB48" s="45"/>
      <c r="BC48" s="45"/>
      <c r="BD48" s="45"/>
      <c r="BE48" s="45"/>
      <c r="BF48" s="45"/>
      <c r="BG48" s="45">
        <v>50</v>
      </c>
      <c r="BH48" s="45">
        <v>0.5</v>
      </c>
      <c r="BI48" s="45">
        <v>25</v>
      </c>
      <c r="BJ48" s="45"/>
      <c r="BK48" s="45"/>
      <c r="BL48" s="42">
        <v>0.15</v>
      </c>
      <c r="BM48" s="43">
        <f t="shared" si="6"/>
        <v>6.6775000000000002</v>
      </c>
      <c r="BN48" s="43">
        <f t="shared" si="7"/>
        <v>6.6775000000000002</v>
      </c>
      <c r="BO48" s="43">
        <f t="shared" si="11"/>
        <v>1.001625</v>
      </c>
      <c r="BP48" s="43">
        <f t="shared" si="12"/>
        <v>0.56758750000000002</v>
      </c>
      <c r="BQ48" s="43">
        <f t="shared" si="13"/>
        <v>5.1082875000000003</v>
      </c>
      <c r="BR48" s="45"/>
      <c r="BS48" s="45"/>
    </row>
    <row r="49" spans="1:71" x14ac:dyDescent="0.25">
      <c r="A49" s="43">
        <v>15806010</v>
      </c>
      <c r="B49" s="45" t="s">
        <v>228</v>
      </c>
      <c r="C49" s="45"/>
      <c r="D49" s="45" t="s">
        <v>359</v>
      </c>
      <c r="E49" s="45" t="s">
        <v>358</v>
      </c>
      <c r="F49" s="42" t="s">
        <v>781</v>
      </c>
      <c r="G49" s="45" t="s">
        <v>359</v>
      </c>
      <c r="H49" s="45"/>
      <c r="I49" s="45"/>
      <c r="J49" s="45"/>
      <c r="K49" s="45"/>
      <c r="L49" s="45"/>
      <c r="M49" s="45"/>
      <c r="N49" s="45"/>
      <c r="O49" s="45"/>
      <c r="P49" s="45"/>
      <c r="Q49" s="49">
        <v>0.27589999999999998</v>
      </c>
      <c r="R49" s="45"/>
      <c r="S49" s="45"/>
      <c r="T49" s="45"/>
      <c r="U49" s="45"/>
      <c r="V49" s="45"/>
      <c r="W49" s="45"/>
      <c r="X49" s="45"/>
      <c r="Y49" s="45"/>
      <c r="Z49" s="52">
        <v>903</v>
      </c>
      <c r="AA49" s="45"/>
      <c r="AB49" s="45"/>
      <c r="AC49" s="45" t="s">
        <v>547</v>
      </c>
      <c r="AD49" s="45" t="s">
        <v>105</v>
      </c>
      <c r="AE49" s="45"/>
      <c r="AF49" s="42" t="s">
        <v>91</v>
      </c>
      <c r="AG49" s="42" t="s">
        <v>92</v>
      </c>
      <c r="AH49" s="52">
        <v>94041</v>
      </c>
      <c r="AI49" s="45"/>
      <c r="AJ49" s="45"/>
      <c r="AK49" s="45"/>
      <c r="AL49" s="45"/>
      <c r="AM49" s="45">
        <v>50</v>
      </c>
      <c r="AN49" s="45" t="s">
        <v>524</v>
      </c>
      <c r="AO49" s="45"/>
      <c r="AP49" s="45"/>
      <c r="AQ49" s="45"/>
      <c r="AR49" s="45"/>
      <c r="AS49" s="45"/>
      <c r="AT49" s="45"/>
      <c r="AU49" s="45"/>
      <c r="AV49" s="45"/>
      <c r="AW49" s="45"/>
      <c r="AX49" s="45"/>
      <c r="AY49" s="45"/>
      <c r="AZ49" s="45"/>
      <c r="BA49" s="45"/>
      <c r="BB49" s="45"/>
      <c r="BC49" s="45"/>
      <c r="BD49" s="45"/>
      <c r="BE49" s="45"/>
      <c r="BF49" s="45"/>
      <c r="BG49" s="45">
        <v>50</v>
      </c>
      <c r="BH49" s="45">
        <v>0.5</v>
      </c>
      <c r="BI49" s="45">
        <v>25</v>
      </c>
      <c r="BJ49" s="45"/>
      <c r="BK49" s="45"/>
      <c r="BL49" s="42">
        <v>0.15</v>
      </c>
      <c r="BM49" s="43">
        <f t="shared" si="6"/>
        <v>6.8974999999999991</v>
      </c>
      <c r="BN49" s="43">
        <f t="shared" si="7"/>
        <v>6.8974999999999991</v>
      </c>
      <c r="BO49" s="43">
        <f t="shared" si="11"/>
        <v>1.0346249999999999</v>
      </c>
      <c r="BP49" s="43">
        <f t="shared" si="12"/>
        <v>0.58628749999999996</v>
      </c>
      <c r="BQ49" s="43">
        <f t="shared" si="13"/>
        <v>5.2765874999999989</v>
      </c>
      <c r="BR49" s="45"/>
      <c r="BS49" s="45"/>
    </row>
    <row r="50" spans="1:71" x14ac:dyDescent="0.25">
      <c r="A50" s="43">
        <v>15806036</v>
      </c>
      <c r="B50" s="45" t="s">
        <v>228</v>
      </c>
      <c r="C50" s="45"/>
      <c r="D50" s="45" t="s">
        <v>359</v>
      </c>
      <c r="E50" s="45" t="s">
        <v>358</v>
      </c>
      <c r="F50" s="45" t="s">
        <v>2871</v>
      </c>
      <c r="G50" s="45" t="s">
        <v>359</v>
      </c>
      <c r="H50" s="45"/>
      <c r="I50" s="45"/>
      <c r="J50" s="45"/>
      <c r="K50" s="45"/>
      <c r="L50" s="45"/>
      <c r="M50" s="45"/>
      <c r="N50" s="45"/>
      <c r="O50" s="45"/>
      <c r="P50" s="45"/>
      <c r="Q50" s="49">
        <v>0.13619999999999999</v>
      </c>
      <c r="R50" s="45"/>
      <c r="S50" s="45"/>
      <c r="T50" s="45"/>
      <c r="U50" s="45"/>
      <c r="V50" s="45"/>
      <c r="W50" s="45"/>
      <c r="X50" s="45"/>
      <c r="Y50" s="45"/>
      <c r="Z50" s="45">
        <v>876</v>
      </c>
      <c r="AA50" s="45"/>
      <c r="AB50" s="45"/>
      <c r="AC50" s="45" t="s">
        <v>521</v>
      </c>
      <c r="AD50" s="45" t="s">
        <v>105</v>
      </c>
      <c r="AE50" s="45"/>
      <c r="AF50" s="42" t="s">
        <v>91</v>
      </c>
      <c r="AG50" s="42" t="s">
        <v>92</v>
      </c>
      <c r="AH50" s="52">
        <v>94041</v>
      </c>
      <c r="AI50" s="45"/>
      <c r="AJ50" s="45"/>
      <c r="AK50" s="45"/>
      <c r="AL50" s="45"/>
      <c r="AM50" s="45">
        <v>25</v>
      </c>
      <c r="AN50" s="45" t="s">
        <v>137</v>
      </c>
      <c r="AO50" s="45" t="s">
        <v>138</v>
      </c>
      <c r="AP50" s="45"/>
      <c r="AQ50" s="45"/>
      <c r="AR50" s="45"/>
      <c r="AS50" s="45"/>
      <c r="AT50" s="45"/>
      <c r="AU50" s="45"/>
      <c r="AV50" s="45"/>
      <c r="AW50" s="45"/>
      <c r="AX50" s="45"/>
      <c r="AY50" s="45"/>
      <c r="AZ50" s="45"/>
      <c r="BA50" s="45"/>
      <c r="BB50" s="45"/>
      <c r="BC50" s="45"/>
      <c r="BD50" s="45"/>
      <c r="BE50" s="45"/>
      <c r="BF50" s="45"/>
      <c r="BG50" s="45">
        <v>25</v>
      </c>
      <c r="BH50" s="45">
        <v>0.7</v>
      </c>
      <c r="BI50" s="45">
        <v>18</v>
      </c>
      <c r="BJ50" s="45"/>
      <c r="BK50" s="45"/>
      <c r="BL50" s="42">
        <v>0.15</v>
      </c>
      <c r="BM50" s="43">
        <f t="shared" si="6"/>
        <v>2.4516</v>
      </c>
      <c r="BN50" s="43">
        <f t="shared" si="7"/>
        <v>2.4516</v>
      </c>
      <c r="BO50" s="43">
        <f t="shared" si="11"/>
        <v>0.36774000000000001</v>
      </c>
      <c r="BP50" s="43">
        <f t="shared" si="12"/>
        <v>0.20838600000000002</v>
      </c>
      <c r="BQ50" s="43">
        <f t="shared" si="13"/>
        <v>1.8754740000000001</v>
      </c>
      <c r="BR50" s="45"/>
      <c r="BS50" s="45"/>
    </row>
    <row r="51" spans="1:71" x14ac:dyDescent="0.25">
      <c r="A51" s="15">
        <v>15806041</v>
      </c>
      <c r="B51" s="16" t="s">
        <v>228</v>
      </c>
      <c r="C51" s="16"/>
      <c r="D51" s="27" t="s">
        <v>359</v>
      </c>
      <c r="E51" s="27" t="s">
        <v>358</v>
      </c>
      <c r="F51" s="16" t="s">
        <v>781</v>
      </c>
      <c r="G51" s="16" t="s">
        <v>359</v>
      </c>
      <c r="H51" s="16">
        <v>0.15613469899999999</v>
      </c>
      <c r="I51" s="17">
        <v>1965</v>
      </c>
      <c r="J51" s="17">
        <v>3338</v>
      </c>
      <c r="K51" s="16">
        <v>0.42888346399999999</v>
      </c>
      <c r="L51" s="16" t="s">
        <v>78</v>
      </c>
      <c r="M51" s="17">
        <v>1</v>
      </c>
      <c r="N51" s="17">
        <v>0</v>
      </c>
      <c r="O51" s="16" t="s">
        <v>79</v>
      </c>
      <c r="P51" s="16" t="s">
        <v>80</v>
      </c>
      <c r="Q51" s="18">
        <v>0.17873024445417052</v>
      </c>
      <c r="R51" s="16" t="s">
        <v>901</v>
      </c>
      <c r="S51" s="16" t="s">
        <v>902</v>
      </c>
      <c r="T51" s="16" t="s">
        <v>387</v>
      </c>
      <c r="U51" s="16" t="s">
        <v>388</v>
      </c>
      <c r="V51" s="16"/>
      <c r="W51" s="16" t="s">
        <v>507</v>
      </c>
      <c r="X51" s="16"/>
      <c r="Y51" s="16" t="s">
        <v>786</v>
      </c>
      <c r="Z51" s="16" t="s">
        <v>903</v>
      </c>
      <c r="AA51" s="16"/>
      <c r="AB51" s="16"/>
      <c r="AC51" s="16" t="s">
        <v>547</v>
      </c>
      <c r="AD51" s="16" t="s">
        <v>105</v>
      </c>
      <c r="AE51" s="16"/>
      <c r="AF51" s="16" t="s">
        <v>91</v>
      </c>
      <c r="AG51" s="16" t="s">
        <v>92</v>
      </c>
      <c r="AH51" s="16" t="s">
        <v>633</v>
      </c>
      <c r="AI51" s="17">
        <v>4</v>
      </c>
      <c r="AJ51" s="17">
        <v>0</v>
      </c>
      <c r="AK51" s="16" t="s">
        <v>523</v>
      </c>
      <c r="AL51" s="16"/>
      <c r="AM51" s="17">
        <v>50</v>
      </c>
      <c r="AN51" s="16" t="s">
        <v>524</v>
      </c>
      <c r="AO51" s="16"/>
      <c r="AP51" s="17">
        <v>0</v>
      </c>
      <c r="AQ51" s="17">
        <v>3338</v>
      </c>
      <c r="AR51" s="17">
        <v>0</v>
      </c>
      <c r="AS51" s="16">
        <v>7785.47199576</v>
      </c>
      <c r="AT51" s="19">
        <v>0</v>
      </c>
      <c r="AU51" s="19">
        <v>0</v>
      </c>
      <c r="AV51" s="19">
        <v>0.42874728748852842</v>
      </c>
      <c r="AW51" s="19">
        <v>18676.231843000296</v>
      </c>
      <c r="AX51" s="20">
        <v>9</v>
      </c>
      <c r="AY51" s="19">
        <v>3</v>
      </c>
      <c r="AZ51" s="20">
        <v>0</v>
      </c>
      <c r="BA51" s="19">
        <v>0.1</v>
      </c>
      <c r="BB51" s="19">
        <v>0</v>
      </c>
      <c r="BC51" s="20">
        <v>130680</v>
      </c>
      <c r="BD51" s="16">
        <v>369.64345066074844</v>
      </c>
      <c r="BE51" s="16">
        <v>7785.4583064970147</v>
      </c>
      <c r="BF51" s="21" t="s">
        <v>96</v>
      </c>
      <c r="BG51" s="23">
        <v>50</v>
      </c>
      <c r="BH51" s="23">
        <v>0.5</v>
      </c>
      <c r="BI51" s="23">
        <f>BG51*BH51</f>
        <v>25</v>
      </c>
      <c r="BJ51" s="16">
        <v>369.64345066074844</v>
      </c>
      <c r="BK51" s="16">
        <v>7785.4583064970147</v>
      </c>
      <c r="BL51" s="23">
        <v>0.15</v>
      </c>
      <c r="BM51" s="22">
        <f t="shared" si="6"/>
        <v>4.4682561113542629</v>
      </c>
      <c r="BN51" s="22">
        <f t="shared" si="7"/>
        <v>4.4682561113542629</v>
      </c>
      <c r="BO51" s="22">
        <f t="shared" si="11"/>
        <v>0.67023841670313944</v>
      </c>
      <c r="BP51" s="22">
        <f t="shared" si="12"/>
        <v>0.37980176946511235</v>
      </c>
      <c r="BQ51" s="22">
        <f t="shared" si="13"/>
        <v>3.4182159251860114</v>
      </c>
      <c r="BR51" s="28" t="s">
        <v>3532</v>
      </c>
      <c r="BS51" s="16" t="s">
        <v>3543</v>
      </c>
    </row>
    <row r="52" spans="1:71" x14ac:dyDescent="0.25">
      <c r="A52" s="15">
        <v>15807016</v>
      </c>
      <c r="B52" s="16" t="s">
        <v>228</v>
      </c>
      <c r="C52" s="16" t="s">
        <v>110</v>
      </c>
      <c r="D52" s="27" t="s">
        <v>581</v>
      </c>
      <c r="E52" s="27" t="s">
        <v>110</v>
      </c>
      <c r="F52" s="16" t="s">
        <v>502</v>
      </c>
      <c r="G52" s="16" t="s">
        <v>111</v>
      </c>
      <c r="H52" s="16">
        <v>0.106794166</v>
      </c>
      <c r="I52" s="17">
        <v>1970</v>
      </c>
      <c r="J52" s="17">
        <v>1344</v>
      </c>
      <c r="K52" s="16">
        <v>0.176563321</v>
      </c>
      <c r="L52" s="16" t="s">
        <v>78</v>
      </c>
      <c r="M52" s="17">
        <v>1</v>
      </c>
      <c r="N52" s="17">
        <v>0</v>
      </c>
      <c r="O52" s="16" t="s">
        <v>79</v>
      </c>
      <c r="P52" s="16" t="s">
        <v>80</v>
      </c>
      <c r="Q52" s="18">
        <v>0.17476092299822135</v>
      </c>
      <c r="R52" s="16" t="s">
        <v>539</v>
      </c>
      <c r="S52" s="16" t="s">
        <v>540</v>
      </c>
      <c r="T52" s="16" t="s">
        <v>83</v>
      </c>
      <c r="U52" s="16" t="s">
        <v>106</v>
      </c>
      <c r="V52" s="16"/>
      <c r="W52" s="16" t="s">
        <v>507</v>
      </c>
      <c r="X52" s="16"/>
      <c r="Y52" s="16" t="s">
        <v>509</v>
      </c>
      <c r="Z52" s="16" t="s">
        <v>215</v>
      </c>
      <c r="AA52" s="16"/>
      <c r="AB52" s="16" t="s">
        <v>473</v>
      </c>
      <c r="AC52" s="16" t="s">
        <v>117</v>
      </c>
      <c r="AD52" s="16"/>
      <c r="AE52" s="16"/>
      <c r="AF52" s="16" t="s">
        <v>91</v>
      </c>
      <c r="AG52" s="16" t="s">
        <v>92</v>
      </c>
      <c r="AH52" s="16" t="s">
        <v>541</v>
      </c>
      <c r="AI52" s="17">
        <v>1</v>
      </c>
      <c r="AJ52" s="17">
        <v>0</v>
      </c>
      <c r="AK52" s="16" t="s">
        <v>119</v>
      </c>
      <c r="AL52" s="16">
        <v>1.85</v>
      </c>
      <c r="AM52" s="16"/>
      <c r="AN52" s="16" t="s">
        <v>120</v>
      </c>
      <c r="AO52" s="16"/>
      <c r="AP52" s="17">
        <v>0</v>
      </c>
      <c r="AQ52" s="17">
        <v>0</v>
      </c>
      <c r="AR52" s="17">
        <v>1344</v>
      </c>
      <c r="AS52" s="16">
        <v>7612.5855817700003</v>
      </c>
      <c r="AT52" s="19">
        <v>0</v>
      </c>
      <c r="AU52" s="19">
        <v>0</v>
      </c>
      <c r="AV52" s="19">
        <v>0.17654973931833379</v>
      </c>
      <c r="AW52" s="19">
        <v>7690.5066447066201</v>
      </c>
      <c r="AX52" s="20">
        <v>13</v>
      </c>
      <c r="AY52" s="19">
        <v>0.5</v>
      </c>
      <c r="AZ52" s="20">
        <v>60</v>
      </c>
      <c r="BA52" s="19">
        <v>0.05</v>
      </c>
      <c r="BB52" s="19">
        <v>0.5</v>
      </c>
      <c r="BC52" s="20">
        <v>30000</v>
      </c>
      <c r="BD52" s="16">
        <v>400.64002288946438</v>
      </c>
      <c r="BE52" s="16">
        <v>7612.5553554897469</v>
      </c>
      <c r="BF52" s="21" t="s">
        <v>96</v>
      </c>
      <c r="BG52" s="23">
        <v>70</v>
      </c>
      <c r="BH52" s="23">
        <v>0.95</v>
      </c>
      <c r="BI52" s="23">
        <v>67</v>
      </c>
      <c r="BJ52" s="16">
        <v>400.64002288946438</v>
      </c>
      <c r="BK52" s="16">
        <v>7612.5553554897469</v>
      </c>
      <c r="BL52" s="23">
        <v>0.15</v>
      </c>
      <c r="BM52" s="22">
        <f t="shared" si="6"/>
        <v>11.708981840880831</v>
      </c>
      <c r="BN52" s="22">
        <f t="shared" si="7"/>
        <v>11.708981840880831</v>
      </c>
      <c r="BO52" s="22">
        <f t="shared" si="11"/>
        <v>1.7563472761321246</v>
      </c>
      <c r="BP52" s="22">
        <f t="shared" si="12"/>
        <v>0.99526345647487069</v>
      </c>
      <c r="BQ52" s="22">
        <f t="shared" si="13"/>
        <v>8.9573711082738363</v>
      </c>
      <c r="BR52" s="28" t="s">
        <v>3532</v>
      </c>
      <c r="BS52" s="16" t="s">
        <v>3543</v>
      </c>
    </row>
    <row r="53" spans="1:71" x14ac:dyDescent="0.25">
      <c r="A53" s="15">
        <v>15807017</v>
      </c>
      <c r="B53" s="16" t="s">
        <v>228</v>
      </c>
      <c r="C53" s="16" t="s">
        <v>110</v>
      </c>
      <c r="D53" s="27" t="s">
        <v>581</v>
      </c>
      <c r="E53" s="27" t="s">
        <v>110</v>
      </c>
      <c r="F53" s="16" t="s">
        <v>781</v>
      </c>
      <c r="G53" s="16" t="s">
        <v>111</v>
      </c>
      <c r="H53" s="16">
        <v>0.58600787099999996</v>
      </c>
      <c r="I53" s="17">
        <v>1990</v>
      </c>
      <c r="J53" s="17">
        <v>4682</v>
      </c>
      <c r="K53" s="16">
        <v>0.30452032499999998</v>
      </c>
      <c r="L53" s="16" t="s">
        <v>78</v>
      </c>
      <c r="M53" s="17">
        <v>1</v>
      </c>
      <c r="N53" s="17">
        <v>0</v>
      </c>
      <c r="O53" s="16" t="s">
        <v>79</v>
      </c>
      <c r="P53" s="16" t="s">
        <v>80</v>
      </c>
      <c r="Q53" s="18">
        <v>0.35310650741900279</v>
      </c>
      <c r="R53" s="16" t="s">
        <v>851</v>
      </c>
      <c r="S53" s="16" t="s">
        <v>852</v>
      </c>
      <c r="T53" s="16" t="s">
        <v>347</v>
      </c>
      <c r="U53" s="16" t="s">
        <v>348</v>
      </c>
      <c r="V53" s="16" t="s">
        <v>853</v>
      </c>
      <c r="W53" s="16" t="s">
        <v>507</v>
      </c>
      <c r="X53" s="16"/>
      <c r="Y53" s="16" t="s">
        <v>786</v>
      </c>
      <c r="Z53" s="16" t="s">
        <v>854</v>
      </c>
      <c r="AA53" s="16"/>
      <c r="AB53" s="16" t="s">
        <v>473</v>
      </c>
      <c r="AC53" s="16" t="s">
        <v>117</v>
      </c>
      <c r="AD53" s="16"/>
      <c r="AE53" s="16"/>
      <c r="AF53" s="16" t="s">
        <v>91</v>
      </c>
      <c r="AG53" s="16" t="s">
        <v>92</v>
      </c>
      <c r="AH53" s="16" t="s">
        <v>541</v>
      </c>
      <c r="AI53" s="17">
        <v>1</v>
      </c>
      <c r="AJ53" s="17">
        <v>0</v>
      </c>
      <c r="AK53" s="16" t="s">
        <v>119</v>
      </c>
      <c r="AL53" s="16">
        <v>1.85</v>
      </c>
      <c r="AM53" s="16"/>
      <c r="AN53" s="16" t="s">
        <v>120</v>
      </c>
      <c r="AO53" s="16"/>
      <c r="AP53" s="17">
        <v>0</v>
      </c>
      <c r="AQ53" s="17">
        <v>4682</v>
      </c>
      <c r="AR53" s="17">
        <v>0</v>
      </c>
      <c r="AS53" s="16">
        <v>15381.267639</v>
      </c>
      <c r="AT53" s="19">
        <v>0</v>
      </c>
      <c r="AU53" s="19">
        <v>0</v>
      </c>
      <c r="AV53" s="19">
        <v>0.30439623767605128</v>
      </c>
      <c r="AW53" s="19">
        <v>13259.500113168793</v>
      </c>
      <c r="AX53" s="20">
        <v>13</v>
      </c>
      <c r="AY53" s="19">
        <v>0.5</v>
      </c>
      <c r="AZ53" s="20">
        <v>60</v>
      </c>
      <c r="BA53" s="19">
        <v>0.05</v>
      </c>
      <c r="BB53" s="19">
        <v>0.5</v>
      </c>
      <c r="BC53" s="20">
        <v>30000</v>
      </c>
      <c r="BD53" s="16">
        <v>505.78109312664799</v>
      </c>
      <c r="BE53" s="16">
        <v>15381.25793795543</v>
      </c>
      <c r="BF53" s="21" t="s">
        <v>96</v>
      </c>
      <c r="BG53" s="23">
        <v>70</v>
      </c>
      <c r="BH53" s="23">
        <v>0.95</v>
      </c>
      <c r="BI53" s="23">
        <v>67</v>
      </c>
      <c r="BJ53" s="16">
        <v>505.78109312664799</v>
      </c>
      <c r="BK53" s="16">
        <v>15381.25793795543</v>
      </c>
      <c r="BL53" s="23">
        <v>0.15</v>
      </c>
      <c r="BM53" s="22">
        <f t="shared" si="6"/>
        <v>23.658135997073188</v>
      </c>
      <c r="BN53" s="22">
        <f t="shared" si="7"/>
        <v>23.658135997073188</v>
      </c>
      <c r="BO53" s="22">
        <f t="shared" si="11"/>
        <v>3.548720399560978</v>
      </c>
      <c r="BP53" s="22">
        <f t="shared" si="12"/>
        <v>2.0109415597512212</v>
      </c>
      <c r="BQ53" s="22">
        <f t="shared" si="13"/>
        <v>18.09847403776099</v>
      </c>
      <c r="BR53" s="28" t="s">
        <v>3532</v>
      </c>
      <c r="BS53" s="16"/>
    </row>
    <row r="54" spans="1:71" x14ac:dyDescent="0.25">
      <c r="A54" s="15">
        <v>15807028</v>
      </c>
      <c r="B54" s="16" t="s">
        <v>228</v>
      </c>
      <c r="C54" s="16" t="s">
        <v>110</v>
      </c>
      <c r="D54" s="27" t="s">
        <v>581</v>
      </c>
      <c r="E54" s="27" t="s">
        <v>110</v>
      </c>
      <c r="F54" s="16" t="s">
        <v>1264</v>
      </c>
      <c r="G54" s="16" t="s">
        <v>111</v>
      </c>
      <c r="H54" s="16">
        <v>0.17072789899999999</v>
      </c>
      <c r="I54" s="17">
        <v>1970</v>
      </c>
      <c r="J54" s="17">
        <v>1612</v>
      </c>
      <c r="K54" s="16">
        <v>0.13364284500000001</v>
      </c>
      <c r="L54" s="16" t="s">
        <v>78</v>
      </c>
      <c r="M54" s="17">
        <v>1</v>
      </c>
      <c r="N54" s="17">
        <v>0</v>
      </c>
      <c r="O54" s="16" t="s">
        <v>79</v>
      </c>
      <c r="P54" s="16" t="s">
        <v>80</v>
      </c>
      <c r="Q54" s="18">
        <v>0.27715716235232224</v>
      </c>
      <c r="R54" s="16" t="s">
        <v>1988</v>
      </c>
      <c r="S54" s="16" t="s">
        <v>1989</v>
      </c>
      <c r="T54" s="16" t="s">
        <v>83</v>
      </c>
      <c r="U54" s="16" t="s">
        <v>106</v>
      </c>
      <c r="V54" s="16"/>
      <c r="W54" s="16" t="s">
        <v>129</v>
      </c>
      <c r="X54" s="16"/>
      <c r="Y54" s="16" t="s">
        <v>1268</v>
      </c>
      <c r="Z54" s="16" t="s">
        <v>1990</v>
      </c>
      <c r="AA54" s="16"/>
      <c r="AB54" s="16" t="s">
        <v>473</v>
      </c>
      <c r="AC54" s="16" t="s">
        <v>117</v>
      </c>
      <c r="AD54" s="16"/>
      <c r="AE54" s="16"/>
      <c r="AF54" s="16" t="s">
        <v>91</v>
      </c>
      <c r="AG54" s="16" t="s">
        <v>92</v>
      </c>
      <c r="AH54" s="16" t="s">
        <v>1991</v>
      </c>
      <c r="AI54" s="17">
        <v>1</v>
      </c>
      <c r="AJ54" s="17">
        <v>1</v>
      </c>
      <c r="AK54" s="16" t="s">
        <v>119</v>
      </c>
      <c r="AL54" s="16">
        <v>1.85</v>
      </c>
      <c r="AM54" s="16"/>
      <c r="AN54" s="16" t="s">
        <v>120</v>
      </c>
      <c r="AO54" s="16"/>
      <c r="AP54" s="17">
        <v>0</v>
      </c>
      <c r="AQ54" s="17">
        <v>0</v>
      </c>
      <c r="AR54" s="17">
        <v>0</v>
      </c>
      <c r="AS54" s="16">
        <v>12072.9073587</v>
      </c>
      <c r="AT54" s="19">
        <v>3.6080787092770752</v>
      </c>
      <c r="AU54" s="19">
        <v>0</v>
      </c>
      <c r="AV54" s="19">
        <v>0</v>
      </c>
      <c r="AW54" s="19">
        <v>1804.0393546385376</v>
      </c>
      <c r="AX54" s="20">
        <v>13</v>
      </c>
      <c r="AY54" s="19">
        <v>0.5</v>
      </c>
      <c r="AZ54" s="20">
        <v>60</v>
      </c>
      <c r="BA54" s="19">
        <v>0.05</v>
      </c>
      <c r="BB54" s="19">
        <v>0.5</v>
      </c>
      <c r="BC54" s="20">
        <v>30000</v>
      </c>
      <c r="BD54" s="16">
        <v>472.48642399125976</v>
      </c>
      <c r="BE54" s="16">
        <v>12072.917700251477</v>
      </c>
      <c r="BF54" s="21" t="s">
        <v>96</v>
      </c>
      <c r="BG54" s="23">
        <v>70</v>
      </c>
      <c r="BH54" s="23">
        <v>0.95</v>
      </c>
      <c r="BI54" s="23">
        <v>67</v>
      </c>
      <c r="BJ54" s="16">
        <v>472.48642399125976</v>
      </c>
      <c r="BK54" s="16">
        <v>12072.917700251477</v>
      </c>
      <c r="BL54" s="23">
        <v>0.15</v>
      </c>
      <c r="BM54" s="22">
        <f t="shared" si="6"/>
        <v>18.569529877605589</v>
      </c>
      <c r="BN54" s="22">
        <f t="shared" si="7"/>
        <v>17.569529877605589</v>
      </c>
      <c r="BO54" s="22">
        <f t="shared" si="11"/>
        <v>2.6354294816408381</v>
      </c>
      <c r="BP54" s="22">
        <f t="shared" si="12"/>
        <v>1.4934100395964753</v>
      </c>
      <c r="BQ54" s="22">
        <f t="shared" si="13"/>
        <v>13.440690356368277</v>
      </c>
      <c r="BR54" s="28" t="s">
        <v>3532</v>
      </c>
      <c r="BS54" s="16"/>
    </row>
    <row r="55" spans="1:71" x14ac:dyDescent="0.25">
      <c r="A55" s="15">
        <v>15809008</v>
      </c>
      <c r="B55" s="16" t="s">
        <v>228</v>
      </c>
      <c r="C55" s="16"/>
      <c r="D55" s="27" t="s">
        <v>359</v>
      </c>
      <c r="E55" s="27" t="s">
        <v>358</v>
      </c>
      <c r="F55" s="16" t="s">
        <v>781</v>
      </c>
      <c r="G55" s="16" t="s">
        <v>359</v>
      </c>
      <c r="H55" s="16">
        <v>0.325579071</v>
      </c>
      <c r="I55" s="17">
        <v>1959</v>
      </c>
      <c r="J55" s="17">
        <v>5475</v>
      </c>
      <c r="K55" s="16">
        <v>0.41439600399999998</v>
      </c>
      <c r="L55" s="16" t="s">
        <v>78</v>
      </c>
      <c r="M55" s="17">
        <v>1</v>
      </c>
      <c r="N55" s="17">
        <v>0</v>
      </c>
      <c r="O55" s="16" t="s">
        <v>79</v>
      </c>
      <c r="P55" s="16" t="s">
        <v>80</v>
      </c>
      <c r="Q55" s="18">
        <v>0.30331696592614782</v>
      </c>
      <c r="R55" s="16" t="s">
        <v>1113</v>
      </c>
      <c r="S55" s="16" t="s">
        <v>1114</v>
      </c>
      <c r="T55" s="16" t="s">
        <v>586</v>
      </c>
      <c r="U55" s="16" t="s">
        <v>587</v>
      </c>
      <c r="V55" s="16"/>
      <c r="W55" s="16" t="s">
        <v>507</v>
      </c>
      <c r="X55" s="16"/>
      <c r="Y55" s="16" t="s">
        <v>786</v>
      </c>
      <c r="Z55" s="16" t="s">
        <v>1115</v>
      </c>
      <c r="AA55" s="16"/>
      <c r="AB55" s="16"/>
      <c r="AC55" s="16" t="s">
        <v>547</v>
      </c>
      <c r="AD55" s="16" t="s">
        <v>105</v>
      </c>
      <c r="AE55" s="16"/>
      <c r="AF55" s="16" t="s">
        <v>91</v>
      </c>
      <c r="AG55" s="16" t="s">
        <v>92</v>
      </c>
      <c r="AH55" s="16" t="s">
        <v>657</v>
      </c>
      <c r="AI55" s="17">
        <v>3</v>
      </c>
      <c r="AJ55" s="17">
        <v>0</v>
      </c>
      <c r="AK55" s="16" t="s">
        <v>523</v>
      </c>
      <c r="AL55" s="16"/>
      <c r="AM55" s="17">
        <v>50</v>
      </c>
      <c r="AN55" s="16" t="s">
        <v>524</v>
      </c>
      <c r="AO55" s="16"/>
      <c r="AP55" s="17">
        <v>0</v>
      </c>
      <c r="AQ55" s="17">
        <v>0</v>
      </c>
      <c r="AR55" s="17">
        <v>5475</v>
      </c>
      <c r="AS55" s="16">
        <v>13212.4283213</v>
      </c>
      <c r="AT55" s="19">
        <v>0</v>
      </c>
      <c r="AU55" s="19">
        <v>0</v>
      </c>
      <c r="AV55" s="19">
        <v>0.41438256971836518</v>
      </c>
      <c r="AW55" s="19">
        <v>18050.504736931987</v>
      </c>
      <c r="AX55" s="20">
        <v>9</v>
      </c>
      <c r="AY55" s="19">
        <v>3</v>
      </c>
      <c r="AZ55" s="20">
        <v>0</v>
      </c>
      <c r="BA55" s="19">
        <v>0.1</v>
      </c>
      <c r="BB55" s="19">
        <v>0</v>
      </c>
      <c r="BC55" s="20">
        <v>130680</v>
      </c>
      <c r="BD55" s="16">
        <v>471.08801260224044</v>
      </c>
      <c r="BE55" s="16">
        <v>13212.434185847704</v>
      </c>
      <c r="BF55" s="21" t="s">
        <v>96</v>
      </c>
      <c r="BG55" s="23">
        <v>50</v>
      </c>
      <c r="BH55" s="23">
        <v>0.5</v>
      </c>
      <c r="BI55" s="23">
        <f>BG55*BH55</f>
        <v>25</v>
      </c>
      <c r="BJ55" s="16">
        <v>471.08801260224044</v>
      </c>
      <c r="BK55" s="16">
        <v>13212.434185847704</v>
      </c>
      <c r="BL55" s="23">
        <v>0.15</v>
      </c>
      <c r="BM55" s="22">
        <f t="shared" si="6"/>
        <v>7.5829241481536958</v>
      </c>
      <c r="BN55" s="22">
        <f t="shared" si="7"/>
        <v>7.5829241481536958</v>
      </c>
      <c r="BO55" s="22">
        <f t="shared" si="11"/>
        <v>1.1374386222230544</v>
      </c>
      <c r="BP55" s="22">
        <f t="shared" si="12"/>
        <v>0.64454855259306409</v>
      </c>
      <c r="BQ55" s="22">
        <f t="shared" si="13"/>
        <v>5.8009369733375769</v>
      </c>
      <c r="BR55" s="28" t="s">
        <v>3532</v>
      </c>
      <c r="BS55" s="16" t="s">
        <v>3547</v>
      </c>
    </row>
    <row r="56" spans="1:71" x14ac:dyDescent="0.25">
      <c r="A56" s="15">
        <v>15812052</v>
      </c>
      <c r="B56" s="16" t="s">
        <v>228</v>
      </c>
      <c r="C56" s="16"/>
      <c r="D56" s="27" t="s">
        <v>359</v>
      </c>
      <c r="E56" s="27" t="s">
        <v>358</v>
      </c>
      <c r="F56" s="16" t="s">
        <v>781</v>
      </c>
      <c r="G56" s="16" t="s">
        <v>359</v>
      </c>
      <c r="H56" s="16">
        <v>0.59070929999999999</v>
      </c>
      <c r="I56" s="17">
        <v>1950</v>
      </c>
      <c r="J56" s="17">
        <v>4472</v>
      </c>
      <c r="K56" s="16">
        <v>0.490458434</v>
      </c>
      <c r="L56" s="16" t="s">
        <v>78</v>
      </c>
      <c r="M56" s="17">
        <v>1</v>
      </c>
      <c r="N56" s="17">
        <v>0</v>
      </c>
      <c r="O56" s="16" t="s">
        <v>79</v>
      </c>
      <c r="P56" s="16" t="s">
        <v>80</v>
      </c>
      <c r="Q56" s="18">
        <v>0.20932179907585854</v>
      </c>
      <c r="R56" s="16" t="s">
        <v>1068</v>
      </c>
      <c r="S56" s="16" t="s">
        <v>1069</v>
      </c>
      <c r="T56" s="16" t="s">
        <v>181</v>
      </c>
      <c r="U56" s="16" t="s">
        <v>182</v>
      </c>
      <c r="V56" s="16" t="s">
        <v>1070</v>
      </c>
      <c r="W56" s="16" t="s">
        <v>507</v>
      </c>
      <c r="X56" s="16"/>
      <c r="Y56" s="16" t="s">
        <v>786</v>
      </c>
      <c r="Z56" s="16" t="s">
        <v>1071</v>
      </c>
      <c r="AA56" s="16"/>
      <c r="AB56" s="16"/>
      <c r="AC56" s="16" t="s">
        <v>547</v>
      </c>
      <c r="AD56" s="16" t="s">
        <v>105</v>
      </c>
      <c r="AE56" s="16"/>
      <c r="AF56" s="16" t="s">
        <v>91</v>
      </c>
      <c r="AG56" s="16" t="s">
        <v>92</v>
      </c>
      <c r="AH56" s="16" t="s">
        <v>811</v>
      </c>
      <c r="AI56" s="17">
        <v>2</v>
      </c>
      <c r="AJ56" s="17">
        <v>0</v>
      </c>
      <c r="AK56" s="16" t="s">
        <v>523</v>
      </c>
      <c r="AL56" s="16"/>
      <c r="AM56" s="17">
        <v>50</v>
      </c>
      <c r="AN56" s="16" t="s">
        <v>524</v>
      </c>
      <c r="AO56" s="16"/>
      <c r="AP56" s="17">
        <v>0</v>
      </c>
      <c r="AQ56" s="17">
        <v>4472</v>
      </c>
      <c r="AR56" s="17">
        <v>0</v>
      </c>
      <c r="AS56" s="16">
        <v>9118.0186952299991</v>
      </c>
      <c r="AT56" s="19">
        <v>0</v>
      </c>
      <c r="AU56" s="19">
        <v>0</v>
      </c>
      <c r="AV56" s="19">
        <v>0.49045742825022748</v>
      </c>
      <c r="AW56" s="19">
        <v>21364.325574579911</v>
      </c>
      <c r="AX56" s="20">
        <v>9</v>
      </c>
      <c r="AY56" s="19">
        <v>3</v>
      </c>
      <c r="AZ56" s="20">
        <v>0</v>
      </c>
      <c r="BA56" s="19">
        <v>0.1</v>
      </c>
      <c r="BB56" s="19">
        <v>0</v>
      </c>
      <c r="BC56" s="20">
        <v>130680</v>
      </c>
      <c r="BD56" s="16">
        <v>419.81053753809141</v>
      </c>
      <c r="BE56" s="16">
        <v>9118.0210955505972</v>
      </c>
      <c r="BF56" s="21" t="s">
        <v>96</v>
      </c>
      <c r="BG56" s="23">
        <v>50</v>
      </c>
      <c r="BH56" s="23">
        <v>0.5</v>
      </c>
      <c r="BI56" s="23">
        <f>BG56*BH56</f>
        <v>25</v>
      </c>
      <c r="BJ56" s="16">
        <v>419.81053753809141</v>
      </c>
      <c r="BK56" s="16">
        <v>9118.0210955505972</v>
      </c>
      <c r="BL56" s="23">
        <v>0.15</v>
      </c>
      <c r="BM56" s="22">
        <f t="shared" si="6"/>
        <v>5.2330449768964638</v>
      </c>
      <c r="BN56" s="22">
        <f t="shared" si="7"/>
        <v>5.2330449768964638</v>
      </c>
      <c r="BO56" s="22">
        <f t="shared" si="11"/>
        <v>0.78495674653446956</v>
      </c>
      <c r="BP56" s="22">
        <f t="shared" si="12"/>
        <v>0.44480882303619951</v>
      </c>
      <c r="BQ56" s="22">
        <f t="shared" si="13"/>
        <v>4.0032794073257953</v>
      </c>
      <c r="BR56" s="28" t="s">
        <v>3532</v>
      </c>
      <c r="BS56" s="16" t="s">
        <v>3548</v>
      </c>
    </row>
    <row r="57" spans="1:71" x14ac:dyDescent="0.25">
      <c r="A57" s="15">
        <v>15812053</v>
      </c>
      <c r="B57" s="16" t="s">
        <v>228</v>
      </c>
      <c r="C57" s="16"/>
      <c r="D57" s="27" t="s">
        <v>359</v>
      </c>
      <c r="E57" s="27" t="s">
        <v>358</v>
      </c>
      <c r="F57" s="16" t="s">
        <v>781</v>
      </c>
      <c r="G57" s="16" t="s">
        <v>359</v>
      </c>
      <c r="H57" s="16">
        <v>0.27755050799999997</v>
      </c>
      <c r="I57" s="17">
        <v>1954</v>
      </c>
      <c r="J57" s="17">
        <v>11160</v>
      </c>
      <c r="K57" s="16">
        <v>0.80513671499999995</v>
      </c>
      <c r="L57" s="16" t="s">
        <v>78</v>
      </c>
      <c r="M57" s="17">
        <v>1</v>
      </c>
      <c r="N57" s="17">
        <v>0</v>
      </c>
      <c r="O57" s="16" t="s">
        <v>79</v>
      </c>
      <c r="P57" s="16" t="s">
        <v>80</v>
      </c>
      <c r="Q57" s="18">
        <v>0.31820971330290576</v>
      </c>
      <c r="R57" s="16" t="s">
        <v>955</v>
      </c>
      <c r="S57" s="16" t="s">
        <v>956</v>
      </c>
      <c r="T57" s="16" t="s">
        <v>306</v>
      </c>
      <c r="U57" s="16" t="s">
        <v>555</v>
      </c>
      <c r="V57" s="16"/>
      <c r="W57" s="16" t="s">
        <v>507</v>
      </c>
      <c r="X57" s="16"/>
      <c r="Y57" s="16" t="s">
        <v>786</v>
      </c>
      <c r="Z57" s="16" t="s">
        <v>957</v>
      </c>
      <c r="AA57" s="16"/>
      <c r="AB57" s="16"/>
      <c r="AC57" s="16" t="s">
        <v>547</v>
      </c>
      <c r="AD57" s="16" t="s">
        <v>105</v>
      </c>
      <c r="AE57" s="16"/>
      <c r="AF57" s="16" t="s">
        <v>91</v>
      </c>
      <c r="AG57" s="16" t="s">
        <v>92</v>
      </c>
      <c r="AH57" s="16" t="s">
        <v>811</v>
      </c>
      <c r="AI57" s="17">
        <v>2</v>
      </c>
      <c r="AJ57" s="17">
        <v>0</v>
      </c>
      <c r="AK57" s="16" t="s">
        <v>523</v>
      </c>
      <c r="AL57" s="16"/>
      <c r="AM57" s="17">
        <v>50</v>
      </c>
      <c r="AN57" s="16" t="s">
        <v>524</v>
      </c>
      <c r="AO57" s="16"/>
      <c r="AP57" s="17">
        <v>0</v>
      </c>
      <c r="AQ57" s="17">
        <v>11160</v>
      </c>
      <c r="AR57" s="17">
        <v>0</v>
      </c>
      <c r="AS57" s="16">
        <v>13861.145864399999</v>
      </c>
      <c r="AT57" s="19">
        <v>0</v>
      </c>
      <c r="AU57" s="19">
        <v>0</v>
      </c>
      <c r="AV57" s="19">
        <v>0.80512824186220899</v>
      </c>
      <c r="AW57" s="19">
        <v>35071.386215517821</v>
      </c>
      <c r="AX57" s="20">
        <v>9</v>
      </c>
      <c r="AY57" s="19">
        <v>3</v>
      </c>
      <c r="AZ57" s="20">
        <v>0</v>
      </c>
      <c r="BA57" s="19">
        <v>0.1</v>
      </c>
      <c r="BB57" s="19">
        <v>0</v>
      </c>
      <c r="BC57" s="20">
        <v>130680</v>
      </c>
      <c r="BD57" s="16">
        <v>485.31947535264112</v>
      </c>
      <c r="BE57" s="16">
        <v>13861.15966666957</v>
      </c>
      <c r="BF57" s="21" t="s">
        <v>96</v>
      </c>
      <c r="BG57" s="23">
        <v>50</v>
      </c>
      <c r="BH57" s="23">
        <v>0.5</v>
      </c>
      <c r="BI57" s="23">
        <f>BG57*BH57</f>
        <v>25</v>
      </c>
      <c r="BJ57" s="16">
        <v>485.31947535264112</v>
      </c>
      <c r="BK57" s="16">
        <v>13861.15966666957</v>
      </c>
      <c r="BL57" s="23">
        <v>0.15</v>
      </c>
      <c r="BM57" s="22">
        <f t="shared" si="6"/>
        <v>7.9552428325726439</v>
      </c>
      <c r="BN57" s="22">
        <f t="shared" si="7"/>
        <v>7.9552428325726439</v>
      </c>
      <c r="BO57" s="22">
        <f t="shared" si="11"/>
        <v>1.1932864248858965</v>
      </c>
      <c r="BP57" s="22">
        <f t="shared" si="12"/>
        <v>0.67619564076867478</v>
      </c>
      <c r="BQ57" s="22">
        <f t="shared" si="13"/>
        <v>6.0857607669180727</v>
      </c>
      <c r="BR57" s="28" t="s">
        <v>3532</v>
      </c>
      <c r="BS57" s="16" t="s">
        <v>3548</v>
      </c>
    </row>
    <row r="58" spans="1:71" x14ac:dyDescent="0.25">
      <c r="A58" s="15">
        <v>15812056</v>
      </c>
      <c r="B58" s="16" t="s">
        <v>228</v>
      </c>
      <c r="C58" s="16"/>
      <c r="D58" s="27" t="s">
        <v>359</v>
      </c>
      <c r="E58" s="27" t="s">
        <v>358</v>
      </c>
      <c r="F58" s="16" t="s">
        <v>781</v>
      </c>
      <c r="G58" s="16" t="s">
        <v>359</v>
      </c>
      <c r="H58" s="16">
        <v>0.61757484100000004</v>
      </c>
      <c r="I58" s="17">
        <v>1965</v>
      </c>
      <c r="J58" s="17">
        <v>1500</v>
      </c>
      <c r="K58" s="16">
        <v>0.36109773699999997</v>
      </c>
      <c r="L58" s="16" t="s">
        <v>78</v>
      </c>
      <c r="M58" s="17">
        <v>1</v>
      </c>
      <c r="N58" s="17">
        <v>0</v>
      </c>
      <c r="O58" s="16" t="s">
        <v>79</v>
      </c>
      <c r="P58" s="16" t="s">
        <v>80</v>
      </c>
      <c r="Q58" s="18">
        <v>9.5367153031735333E-2</v>
      </c>
      <c r="R58" s="16" t="s">
        <v>807</v>
      </c>
      <c r="S58" s="16" t="s">
        <v>808</v>
      </c>
      <c r="T58" s="16" t="s">
        <v>83</v>
      </c>
      <c r="U58" s="16" t="s">
        <v>232</v>
      </c>
      <c r="V58" s="16" t="s">
        <v>809</v>
      </c>
      <c r="W58" s="16" t="s">
        <v>507</v>
      </c>
      <c r="X58" s="16"/>
      <c r="Y58" s="16" t="s">
        <v>786</v>
      </c>
      <c r="Z58" s="16" t="s">
        <v>810</v>
      </c>
      <c r="AA58" s="16"/>
      <c r="AB58" s="16"/>
      <c r="AC58" s="16" t="s">
        <v>547</v>
      </c>
      <c r="AD58" s="16" t="s">
        <v>105</v>
      </c>
      <c r="AE58" s="16"/>
      <c r="AF58" s="16" t="s">
        <v>91</v>
      </c>
      <c r="AG58" s="16" t="s">
        <v>92</v>
      </c>
      <c r="AH58" s="16" t="s">
        <v>811</v>
      </c>
      <c r="AI58" s="17">
        <v>1</v>
      </c>
      <c r="AJ58" s="17">
        <v>0</v>
      </c>
      <c r="AK58" s="16" t="s">
        <v>523</v>
      </c>
      <c r="AL58" s="16"/>
      <c r="AM58" s="17">
        <v>50</v>
      </c>
      <c r="AN58" s="16" t="s">
        <v>524</v>
      </c>
      <c r="AO58" s="16"/>
      <c r="AP58" s="17">
        <v>0</v>
      </c>
      <c r="AQ58" s="17">
        <v>1500</v>
      </c>
      <c r="AR58" s="17">
        <v>0</v>
      </c>
      <c r="AS58" s="16">
        <v>4154.1640335000002</v>
      </c>
      <c r="AT58" s="19">
        <v>0</v>
      </c>
      <c r="AU58" s="19">
        <v>0</v>
      </c>
      <c r="AV58" s="19">
        <v>0.36108347862619372</v>
      </c>
      <c r="AW58" s="19">
        <v>15728.796328956998</v>
      </c>
      <c r="AX58" s="20">
        <v>9</v>
      </c>
      <c r="AY58" s="19">
        <v>3</v>
      </c>
      <c r="AZ58" s="20">
        <v>0</v>
      </c>
      <c r="BA58" s="19">
        <v>0.1</v>
      </c>
      <c r="BB58" s="19">
        <v>0</v>
      </c>
      <c r="BC58" s="20">
        <v>130680</v>
      </c>
      <c r="BD58" s="16">
        <v>371.46311732711274</v>
      </c>
      <c r="BE58" s="16">
        <v>4154.1765693062625</v>
      </c>
      <c r="BF58" s="21" t="s">
        <v>96</v>
      </c>
      <c r="BG58" s="23">
        <v>50</v>
      </c>
      <c r="BH58" s="23">
        <v>0.5</v>
      </c>
      <c r="BI58" s="23">
        <v>72</v>
      </c>
      <c r="BJ58" s="16">
        <v>371.46311732711274</v>
      </c>
      <c r="BK58" s="16">
        <v>4154.1765693062625</v>
      </c>
      <c r="BL58" s="23">
        <v>0.15</v>
      </c>
      <c r="BM58" s="22">
        <f t="shared" si="6"/>
        <v>6.8664350182849443</v>
      </c>
      <c r="BN58" s="22">
        <f t="shared" si="7"/>
        <v>6.8664350182849443</v>
      </c>
      <c r="BO58" s="22">
        <f t="shared" si="11"/>
        <v>1.0299652527427416</v>
      </c>
      <c r="BP58" s="22">
        <f t="shared" si="12"/>
        <v>0.58364697655422038</v>
      </c>
      <c r="BQ58" s="22">
        <f t="shared" si="13"/>
        <v>5.2528227889879826</v>
      </c>
      <c r="BR58" s="28" t="s">
        <v>3532</v>
      </c>
      <c r="BS58" s="16" t="s">
        <v>3543</v>
      </c>
    </row>
    <row r="59" spans="1:71" x14ac:dyDescent="0.25">
      <c r="A59" s="57">
        <v>15813021</v>
      </c>
      <c r="B59" s="28" t="s">
        <v>228</v>
      </c>
    </row>
    <row r="60" spans="1:71" x14ac:dyDescent="0.25">
      <c r="A60" s="58">
        <v>15813030</v>
      </c>
      <c r="B60" s="56" t="s">
        <v>228</v>
      </c>
    </row>
    <row r="61" spans="1:71" x14ac:dyDescent="0.25">
      <c r="A61" s="58">
        <v>15813031</v>
      </c>
      <c r="B61" s="56" t="s">
        <v>228</v>
      </c>
    </row>
    <row r="62" spans="1:71" x14ac:dyDescent="0.25">
      <c r="A62" s="15">
        <v>15813041</v>
      </c>
      <c r="B62" s="16" t="s">
        <v>228</v>
      </c>
      <c r="C62" s="16"/>
      <c r="D62" s="27" t="s">
        <v>359</v>
      </c>
      <c r="E62" s="27" t="s">
        <v>358</v>
      </c>
      <c r="F62" s="16" t="s">
        <v>781</v>
      </c>
      <c r="G62" s="16" t="s">
        <v>359</v>
      </c>
      <c r="H62" s="16">
        <v>0.61337518400000002</v>
      </c>
      <c r="I62" s="17">
        <v>1951</v>
      </c>
      <c r="J62" s="17">
        <v>5040</v>
      </c>
      <c r="K62" s="16">
        <v>0.78006500499999998</v>
      </c>
      <c r="L62" s="16" t="s">
        <v>78</v>
      </c>
      <c r="M62" s="17">
        <v>1</v>
      </c>
      <c r="N62" s="17">
        <v>1</v>
      </c>
      <c r="O62" s="16" t="s">
        <v>79</v>
      </c>
      <c r="P62" s="16" t="s">
        <v>80</v>
      </c>
      <c r="Q62" s="18">
        <v>0.14832683529883448</v>
      </c>
      <c r="R62" s="16" t="s">
        <v>1014</v>
      </c>
      <c r="S62" s="16" t="s">
        <v>1015</v>
      </c>
      <c r="T62" s="16" t="s">
        <v>181</v>
      </c>
      <c r="U62" s="16" t="s">
        <v>182</v>
      </c>
      <c r="V62" s="16" t="s">
        <v>183</v>
      </c>
      <c r="W62" s="16" t="s">
        <v>507</v>
      </c>
      <c r="X62" s="16"/>
      <c r="Y62" s="16" t="s">
        <v>786</v>
      </c>
      <c r="Z62" s="16" t="s">
        <v>1016</v>
      </c>
      <c r="AA62" s="16"/>
      <c r="AB62" s="16"/>
      <c r="AC62" s="16" t="s">
        <v>547</v>
      </c>
      <c r="AD62" s="16" t="s">
        <v>105</v>
      </c>
      <c r="AE62" s="16"/>
      <c r="AF62" s="16" t="s">
        <v>91</v>
      </c>
      <c r="AG62" s="16" t="s">
        <v>92</v>
      </c>
      <c r="AH62" s="16" t="s">
        <v>947</v>
      </c>
      <c r="AI62" s="17">
        <v>2</v>
      </c>
      <c r="AJ62" s="17">
        <v>0</v>
      </c>
      <c r="AK62" s="16" t="s">
        <v>523</v>
      </c>
      <c r="AL62" s="16"/>
      <c r="AM62" s="17">
        <v>50</v>
      </c>
      <c r="AN62" s="16" t="s">
        <v>524</v>
      </c>
      <c r="AO62" s="16"/>
      <c r="AP62" s="17">
        <v>0</v>
      </c>
      <c r="AQ62" s="17">
        <v>5040</v>
      </c>
      <c r="AR62" s="17">
        <v>0</v>
      </c>
      <c r="AS62" s="16">
        <v>6461.0905681900003</v>
      </c>
      <c r="AT62" s="19">
        <v>0</v>
      </c>
      <c r="AU62" s="19">
        <v>0</v>
      </c>
      <c r="AV62" s="19">
        <v>0.78005407087365708</v>
      </c>
      <c r="AW62" s="19">
        <v>33979.1553272565</v>
      </c>
      <c r="AX62" s="20">
        <v>9</v>
      </c>
      <c r="AY62" s="19">
        <v>3</v>
      </c>
      <c r="AZ62" s="20">
        <v>0</v>
      </c>
      <c r="BA62" s="19">
        <v>0.1</v>
      </c>
      <c r="BB62" s="19">
        <v>0</v>
      </c>
      <c r="BC62" s="20">
        <v>130680</v>
      </c>
      <c r="BD62" s="16">
        <v>386.1828554368393</v>
      </c>
      <c r="BE62" s="16">
        <v>6461.0911011752905</v>
      </c>
      <c r="BF62" s="21" t="s">
        <v>96</v>
      </c>
      <c r="BG62" s="23">
        <v>50</v>
      </c>
      <c r="BH62" s="23">
        <v>0.5</v>
      </c>
      <c r="BI62" s="23">
        <f>BG62*BH62</f>
        <v>25</v>
      </c>
      <c r="BJ62" s="16">
        <v>386.1828554368393</v>
      </c>
      <c r="BK62" s="16">
        <v>6461.0911011752905</v>
      </c>
      <c r="BL62" s="23">
        <v>0.15</v>
      </c>
      <c r="BM62" s="22">
        <f t="shared" ref="BM62:BM75" si="14">BI62*Q62</f>
        <v>3.7081708824708617</v>
      </c>
      <c r="BN62" s="22">
        <f t="shared" ref="BN62:BN75" si="15">BM62-AJ62</f>
        <v>3.7081708824708617</v>
      </c>
      <c r="BO62" s="22">
        <f t="shared" ref="BO62:BO75" si="16">BN62*BL62</f>
        <v>0.55622563237062927</v>
      </c>
      <c r="BP62" s="22">
        <f t="shared" ref="BP62:BP75" si="17">(BN62-BO62)*0.1</f>
        <v>0.31519452501002326</v>
      </c>
      <c r="BQ62" s="22">
        <f t="shared" ref="BQ62:BQ75" si="18">(BN62-BO62)*0.9</f>
        <v>2.8367507250902095</v>
      </c>
      <c r="BR62" s="28" t="s">
        <v>3532</v>
      </c>
      <c r="BS62" s="16" t="s">
        <v>3543</v>
      </c>
    </row>
    <row r="63" spans="1:71" x14ac:dyDescent="0.25">
      <c r="A63" s="15">
        <v>15813042</v>
      </c>
      <c r="B63" s="16" t="s">
        <v>228</v>
      </c>
      <c r="C63" s="16"/>
      <c r="D63" s="27" t="s">
        <v>359</v>
      </c>
      <c r="E63" s="27" t="s">
        <v>358</v>
      </c>
      <c r="F63" s="16" t="s">
        <v>781</v>
      </c>
      <c r="G63" s="16" t="s">
        <v>359</v>
      </c>
      <c r="H63" s="16">
        <v>0.92753588200000003</v>
      </c>
      <c r="I63" s="17">
        <v>1960</v>
      </c>
      <c r="J63" s="17">
        <v>9410</v>
      </c>
      <c r="K63" s="16">
        <v>0.80571966800000006</v>
      </c>
      <c r="L63" s="16" t="s">
        <v>78</v>
      </c>
      <c r="M63" s="17">
        <v>1</v>
      </c>
      <c r="N63" s="17">
        <v>0</v>
      </c>
      <c r="O63" s="16" t="s">
        <v>79</v>
      </c>
      <c r="P63" s="16" t="s">
        <v>80</v>
      </c>
      <c r="Q63" s="18">
        <v>0.26811823990068612</v>
      </c>
      <c r="R63" s="16" t="s">
        <v>944</v>
      </c>
      <c r="S63" s="16" t="s">
        <v>945</v>
      </c>
      <c r="T63" s="16" t="s">
        <v>83</v>
      </c>
      <c r="U63" s="16" t="s">
        <v>600</v>
      </c>
      <c r="V63" s="16"/>
      <c r="W63" s="16" t="s">
        <v>507</v>
      </c>
      <c r="X63" s="16"/>
      <c r="Y63" s="16" t="s">
        <v>786</v>
      </c>
      <c r="Z63" s="16" t="s">
        <v>946</v>
      </c>
      <c r="AA63" s="16"/>
      <c r="AB63" s="16"/>
      <c r="AC63" s="16" t="s">
        <v>547</v>
      </c>
      <c r="AD63" s="16" t="s">
        <v>105</v>
      </c>
      <c r="AE63" s="16"/>
      <c r="AF63" s="16" t="s">
        <v>91</v>
      </c>
      <c r="AG63" s="16" t="s">
        <v>92</v>
      </c>
      <c r="AH63" s="16" t="s">
        <v>947</v>
      </c>
      <c r="AI63" s="17">
        <v>4</v>
      </c>
      <c r="AJ63" s="17">
        <v>0</v>
      </c>
      <c r="AK63" s="16" t="s">
        <v>523</v>
      </c>
      <c r="AL63" s="16"/>
      <c r="AM63" s="17">
        <v>50</v>
      </c>
      <c r="AN63" s="16" t="s">
        <v>524</v>
      </c>
      <c r="AO63" s="16"/>
      <c r="AP63" s="17">
        <v>0</v>
      </c>
      <c r="AQ63" s="17">
        <v>9410</v>
      </c>
      <c r="AR63" s="17">
        <v>0</v>
      </c>
      <c r="AS63" s="16">
        <v>11679.1930151</v>
      </c>
      <c r="AT63" s="19">
        <v>0</v>
      </c>
      <c r="AU63" s="19">
        <v>0</v>
      </c>
      <c r="AV63" s="19">
        <v>0.80570635212842479</v>
      </c>
      <c r="AW63" s="19">
        <v>35096.568698714182</v>
      </c>
      <c r="AX63" s="20">
        <v>9</v>
      </c>
      <c r="AY63" s="19">
        <v>3</v>
      </c>
      <c r="AZ63" s="20">
        <v>0</v>
      </c>
      <c r="BA63" s="19">
        <v>0.1</v>
      </c>
      <c r="BB63" s="19">
        <v>0</v>
      </c>
      <c r="BC63" s="20">
        <v>130680</v>
      </c>
      <c r="BD63" s="16">
        <v>455.75741692867575</v>
      </c>
      <c r="BE63" s="16">
        <v>11679.18381319848</v>
      </c>
      <c r="BF63" s="21" t="s">
        <v>96</v>
      </c>
      <c r="BG63" s="23">
        <v>50</v>
      </c>
      <c r="BH63" s="23">
        <v>0.5</v>
      </c>
      <c r="BI63" s="23">
        <f>BG63*BH63</f>
        <v>25</v>
      </c>
      <c r="BJ63" s="16">
        <v>455.75741692867575</v>
      </c>
      <c r="BK63" s="16">
        <v>11679.18381319848</v>
      </c>
      <c r="BL63" s="23">
        <v>0.15</v>
      </c>
      <c r="BM63" s="22">
        <f t="shared" si="14"/>
        <v>6.7029559975171527</v>
      </c>
      <c r="BN63" s="22">
        <f t="shared" si="15"/>
        <v>6.7029559975171527</v>
      </c>
      <c r="BO63" s="22">
        <f t="shared" si="16"/>
        <v>1.0054433996275729</v>
      </c>
      <c r="BP63" s="22">
        <f t="shared" si="17"/>
        <v>0.56975125978895791</v>
      </c>
      <c r="BQ63" s="22">
        <f t="shared" si="18"/>
        <v>5.1277613381006217</v>
      </c>
      <c r="BR63" s="28" t="s">
        <v>3532</v>
      </c>
      <c r="BS63" s="16" t="s">
        <v>3548</v>
      </c>
    </row>
    <row r="64" spans="1:71" x14ac:dyDescent="0.25">
      <c r="A64" s="15">
        <v>15813053</v>
      </c>
      <c r="B64" s="16" t="s">
        <v>228</v>
      </c>
      <c r="C64" s="16"/>
      <c r="D64" s="27" t="s">
        <v>359</v>
      </c>
      <c r="E64" s="27" t="s">
        <v>358</v>
      </c>
      <c r="F64" s="16" t="s">
        <v>781</v>
      </c>
      <c r="G64" s="16" t="s">
        <v>359</v>
      </c>
      <c r="H64" s="16">
        <v>0.81999043900000002</v>
      </c>
      <c r="I64" s="17">
        <v>1968</v>
      </c>
      <c r="J64" s="17">
        <v>8050</v>
      </c>
      <c r="K64" s="16">
        <v>0.57430263299999995</v>
      </c>
      <c r="L64" s="16" t="s">
        <v>78</v>
      </c>
      <c r="M64" s="17">
        <v>1</v>
      </c>
      <c r="N64" s="17">
        <v>0</v>
      </c>
      <c r="O64" s="16" t="s">
        <v>79</v>
      </c>
      <c r="P64" s="16" t="s">
        <v>80</v>
      </c>
      <c r="Q64" s="18">
        <v>0.32195042145448077</v>
      </c>
      <c r="R64" s="16" t="s">
        <v>986</v>
      </c>
      <c r="S64" s="16" t="s">
        <v>987</v>
      </c>
      <c r="T64" s="16" t="s">
        <v>387</v>
      </c>
      <c r="U64" s="16" t="s">
        <v>527</v>
      </c>
      <c r="V64" s="16" t="s">
        <v>988</v>
      </c>
      <c r="W64" s="16" t="s">
        <v>507</v>
      </c>
      <c r="X64" s="16"/>
      <c r="Y64" s="16" t="s">
        <v>786</v>
      </c>
      <c r="Z64" s="16" t="s">
        <v>989</v>
      </c>
      <c r="AA64" s="16"/>
      <c r="AB64" s="16"/>
      <c r="AC64" s="16" t="s">
        <v>614</v>
      </c>
      <c r="AD64" s="16" t="s">
        <v>105</v>
      </c>
      <c r="AE64" s="16"/>
      <c r="AF64" s="16" t="s">
        <v>91</v>
      </c>
      <c r="AG64" s="16" t="s">
        <v>92</v>
      </c>
      <c r="AH64" s="16" t="s">
        <v>967</v>
      </c>
      <c r="AI64" s="17">
        <v>1</v>
      </c>
      <c r="AJ64" s="17">
        <v>0</v>
      </c>
      <c r="AK64" s="16" t="s">
        <v>523</v>
      </c>
      <c r="AL64" s="16"/>
      <c r="AM64" s="17">
        <v>50</v>
      </c>
      <c r="AN64" s="16" t="s">
        <v>524</v>
      </c>
      <c r="AO64" s="16"/>
      <c r="AP64" s="17">
        <v>0</v>
      </c>
      <c r="AQ64" s="17">
        <v>8050</v>
      </c>
      <c r="AR64" s="17">
        <v>0</v>
      </c>
      <c r="AS64" s="16">
        <v>14024.105280899999</v>
      </c>
      <c r="AT64" s="19">
        <v>0</v>
      </c>
      <c r="AU64" s="19">
        <v>0</v>
      </c>
      <c r="AV64" s="19">
        <v>0.57401166340098886</v>
      </c>
      <c r="AW64" s="19">
        <v>25003.948057747075</v>
      </c>
      <c r="AX64" s="20">
        <v>9</v>
      </c>
      <c r="AY64" s="19">
        <v>3</v>
      </c>
      <c r="AZ64" s="20">
        <v>0</v>
      </c>
      <c r="BA64" s="19">
        <v>0.1</v>
      </c>
      <c r="BB64" s="19">
        <v>0</v>
      </c>
      <c r="BC64" s="20">
        <v>130680</v>
      </c>
      <c r="BD64" s="16">
        <v>487.15135478274215</v>
      </c>
      <c r="BE64" s="16">
        <v>14024.104261971841</v>
      </c>
      <c r="BF64" s="21" t="s">
        <v>96</v>
      </c>
      <c r="BG64" s="23">
        <v>50</v>
      </c>
      <c r="BH64" s="23">
        <v>0.5</v>
      </c>
      <c r="BI64" s="23">
        <f>BG64*BH64</f>
        <v>25</v>
      </c>
      <c r="BJ64" s="16">
        <v>487.15135478274215</v>
      </c>
      <c r="BK64" s="16">
        <v>14024.104261971841</v>
      </c>
      <c r="BL64" s="23">
        <v>0.15</v>
      </c>
      <c r="BM64" s="22">
        <f t="shared" si="14"/>
        <v>8.0487605363620194</v>
      </c>
      <c r="BN64" s="22">
        <f t="shared" si="15"/>
        <v>8.0487605363620194</v>
      </c>
      <c r="BO64" s="22">
        <f t="shared" si="16"/>
        <v>1.2073140804543028</v>
      </c>
      <c r="BP64" s="22">
        <f t="shared" si="17"/>
        <v>0.68414464559077171</v>
      </c>
      <c r="BQ64" s="22">
        <f t="shared" si="18"/>
        <v>6.1573018103169446</v>
      </c>
      <c r="BR64" s="28" t="s">
        <v>3532</v>
      </c>
      <c r="BS64" s="16" t="s">
        <v>3548</v>
      </c>
    </row>
    <row r="65" spans="1:71" x14ac:dyDescent="0.25">
      <c r="A65" s="15">
        <v>15820003</v>
      </c>
      <c r="B65" s="16" t="s">
        <v>228</v>
      </c>
      <c r="C65" s="16"/>
      <c r="D65" s="27" t="s">
        <v>359</v>
      </c>
      <c r="E65" s="27" t="s">
        <v>358</v>
      </c>
      <c r="F65" s="16" t="s">
        <v>502</v>
      </c>
      <c r="G65" s="16" t="s">
        <v>359</v>
      </c>
      <c r="H65" s="16">
        <v>0.57142779300000002</v>
      </c>
      <c r="I65" s="17">
        <v>1966</v>
      </c>
      <c r="J65" s="17">
        <v>7523</v>
      </c>
      <c r="K65" s="16">
        <v>0.75638447600000003</v>
      </c>
      <c r="L65" s="16" t="s">
        <v>78</v>
      </c>
      <c r="M65" s="17">
        <v>1</v>
      </c>
      <c r="N65" s="17">
        <v>0</v>
      </c>
      <c r="O65" s="16" t="s">
        <v>79</v>
      </c>
      <c r="P65" s="16" t="s">
        <v>80</v>
      </c>
      <c r="Q65" s="18">
        <v>0.22858193885879483</v>
      </c>
      <c r="R65" s="16" t="s">
        <v>609</v>
      </c>
      <c r="S65" s="16" t="s">
        <v>610</v>
      </c>
      <c r="T65" s="16" t="s">
        <v>611</v>
      </c>
      <c r="U65" s="16" t="s">
        <v>612</v>
      </c>
      <c r="V65" s="16"/>
      <c r="W65" s="16" t="s">
        <v>507</v>
      </c>
      <c r="X65" s="16"/>
      <c r="Y65" s="16" t="s">
        <v>509</v>
      </c>
      <c r="Z65" s="16" t="s">
        <v>613</v>
      </c>
      <c r="AA65" s="16"/>
      <c r="AB65" s="16"/>
      <c r="AC65" s="16" t="s">
        <v>614</v>
      </c>
      <c r="AD65" s="16" t="s">
        <v>105</v>
      </c>
      <c r="AE65" s="16"/>
      <c r="AF65" s="16" t="s">
        <v>91</v>
      </c>
      <c r="AG65" s="16" t="s">
        <v>92</v>
      </c>
      <c r="AH65" s="16" t="s">
        <v>615</v>
      </c>
      <c r="AI65" s="17">
        <v>2</v>
      </c>
      <c r="AJ65" s="17">
        <v>0</v>
      </c>
      <c r="AK65" s="16" t="s">
        <v>537</v>
      </c>
      <c r="AL65" s="16"/>
      <c r="AM65" s="17">
        <v>50</v>
      </c>
      <c r="AN65" s="16" t="s">
        <v>538</v>
      </c>
      <c r="AO65" s="16"/>
      <c r="AP65" s="17">
        <v>0</v>
      </c>
      <c r="AQ65" s="17">
        <v>0</v>
      </c>
      <c r="AR65" s="17">
        <v>7523</v>
      </c>
      <c r="AS65" s="16">
        <v>9956.9949146199997</v>
      </c>
      <c r="AT65" s="19">
        <v>0</v>
      </c>
      <c r="AU65" s="19">
        <v>0</v>
      </c>
      <c r="AV65" s="19">
        <v>0.75554924598323037</v>
      </c>
      <c r="AW65" s="19">
        <v>32911.725155029511</v>
      </c>
      <c r="AX65" s="20">
        <v>9</v>
      </c>
      <c r="AY65" s="19">
        <v>2</v>
      </c>
      <c r="AZ65" s="20">
        <v>50</v>
      </c>
      <c r="BA65" s="19">
        <v>0.3</v>
      </c>
      <c r="BB65" s="19">
        <v>0.5</v>
      </c>
      <c r="BC65" s="20">
        <v>87120</v>
      </c>
      <c r="BD65" s="16">
        <v>403.03871927117058</v>
      </c>
      <c r="BE65" s="16">
        <v>9956.9894286119015</v>
      </c>
      <c r="BF65" s="21" t="s">
        <v>96</v>
      </c>
      <c r="BG65" s="22">
        <v>50</v>
      </c>
      <c r="BH65" s="23">
        <v>0.9</v>
      </c>
      <c r="BI65" s="23">
        <v>45</v>
      </c>
      <c r="BJ65" s="16">
        <v>403.03871927117058</v>
      </c>
      <c r="BK65" s="16">
        <v>9956.9894286119015</v>
      </c>
      <c r="BL65" s="23">
        <v>0.15</v>
      </c>
      <c r="BM65" s="22">
        <f t="shared" si="14"/>
        <v>10.286187248645767</v>
      </c>
      <c r="BN65" s="22">
        <f t="shared" si="15"/>
        <v>10.286187248645767</v>
      </c>
      <c r="BO65" s="22">
        <f t="shared" si="16"/>
        <v>1.5429280872968649</v>
      </c>
      <c r="BP65" s="22">
        <f t="shared" si="17"/>
        <v>0.8743259161348903</v>
      </c>
      <c r="BQ65" s="22">
        <f t="shared" si="18"/>
        <v>7.8689332452140119</v>
      </c>
      <c r="BR65" s="28" t="s">
        <v>3532</v>
      </c>
      <c r="BS65" s="16" t="s">
        <v>3543</v>
      </c>
    </row>
    <row r="66" spans="1:71" x14ac:dyDescent="0.25">
      <c r="A66" s="15">
        <v>15822012</v>
      </c>
      <c r="B66" s="16" t="s">
        <v>228</v>
      </c>
      <c r="C66" s="16"/>
      <c r="D66" s="27" t="s">
        <v>359</v>
      </c>
      <c r="E66" s="27" t="s">
        <v>358</v>
      </c>
      <c r="F66" s="16" t="s">
        <v>781</v>
      </c>
      <c r="G66" s="16" t="s">
        <v>359</v>
      </c>
      <c r="H66" s="16">
        <v>0.41275316299999998</v>
      </c>
      <c r="I66" s="17">
        <v>1951</v>
      </c>
      <c r="J66" s="17">
        <v>2194</v>
      </c>
      <c r="K66" s="16">
        <v>0.52880212100000001</v>
      </c>
      <c r="L66" s="16" t="s">
        <v>78</v>
      </c>
      <c r="M66" s="17">
        <v>1</v>
      </c>
      <c r="N66" s="17">
        <v>0</v>
      </c>
      <c r="O66" s="16" t="s">
        <v>79</v>
      </c>
      <c r="P66" s="16" t="s">
        <v>80</v>
      </c>
      <c r="Q66" s="18">
        <v>9.5263366301016894E-2</v>
      </c>
      <c r="R66" s="16" t="s">
        <v>1103</v>
      </c>
      <c r="S66" s="16" t="s">
        <v>1104</v>
      </c>
      <c r="T66" s="16" t="s">
        <v>280</v>
      </c>
      <c r="U66" s="16" t="s">
        <v>925</v>
      </c>
      <c r="V66" s="16" t="s">
        <v>1105</v>
      </c>
      <c r="W66" s="16" t="s">
        <v>507</v>
      </c>
      <c r="X66" s="16"/>
      <c r="Y66" s="16" t="s">
        <v>786</v>
      </c>
      <c r="Z66" s="16" t="s">
        <v>1106</v>
      </c>
      <c r="AA66" s="16"/>
      <c r="AB66" s="16"/>
      <c r="AC66" s="16" t="s">
        <v>614</v>
      </c>
      <c r="AD66" s="16" t="s">
        <v>105</v>
      </c>
      <c r="AE66" s="16"/>
      <c r="AF66" s="16" t="s">
        <v>91</v>
      </c>
      <c r="AG66" s="16" t="s">
        <v>92</v>
      </c>
      <c r="AH66" s="16" t="s">
        <v>1024</v>
      </c>
      <c r="AI66" s="17">
        <v>1</v>
      </c>
      <c r="AJ66" s="17">
        <v>0</v>
      </c>
      <c r="AK66" s="16" t="s">
        <v>523</v>
      </c>
      <c r="AL66" s="16"/>
      <c r="AM66" s="17">
        <v>50</v>
      </c>
      <c r="AN66" s="16" t="s">
        <v>524</v>
      </c>
      <c r="AO66" s="16"/>
      <c r="AP66" s="17">
        <v>0</v>
      </c>
      <c r="AQ66" s="17">
        <v>2194</v>
      </c>
      <c r="AR66" s="17">
        <v>0</v>
      </c>
      <c r="AS66" s="16">
        <v>4149.6669850999997</v>
      </c>
      <c r="AT66" s="19">
        <v>0</v>
      </c>
      <c r="AU66" s="19">
        <v>0</v>
      </c>
      <c r="AV66" s="19">
        <v>0.52871712546522054</v>
      </c>
      <c r="AW66" s="19">
        <v>23030.917985265005</v>
      </c>
      <c r="AX66" s="20">
        <v>9</v>
      </c>
      <c r="AY66" s="19">
        <v>3</v>
      </c>
      <c r="AZ66" s="20">
        <v>0</v>
      </c>
      <c r="BA66" s="19">
        <v>0.1</v>
      </c>
      <c r="BB66" s="19">
        <v>0</v>
      </c>
      <c r="BC66" s="20">
        <v>130680</v>
      </c>
      <c r="BD66" s="16">
        <v>265.84575752781478</v>
      </c>
      <c r="BE66" s="16">
        <v>4149.6556373999492</v>
      </c>
      <c r="BF66" s="21" t="s">
        <v>96</v>
      </c>
      <c r="BG66" s="23">
        <v>50</v>
      </c>
      <c r="BH66" s="23">
        <v>0.5</v>
      </c>
      <c r="BI66" s="23">
        <f>BG66*BH66</f>
        <v>25</v>
      </c>
      <c r="BJ66" s="16">
        <v>265.84575752781478</v>
      </c>
      <c r="BK66" s="16">
        <v>4149.6556373999492</v>
      </c>
      <c r="BL66" s="23">
        <v>0.15</v>
      </c>
      <c r="BM66" s="22">
        <f t="shared" si="14"/>
        <v>2.3815841575254222</v>
      </c>
      <c r="BN66" s="22">
        <f t="shared" si="15"/>
        <v>2.3815841575254222</v>
      </c>
      <c r="BO66" s="22">
        <f t="shared" si="16"/>
        <v>0.35723762362881334</v>
      </c>
      <c r="BP66" s="22">
        <f t="shared" si="17"/>
        <v>0.20243465338966088</v>
      </c>
      <c r="BQ66" s="22">
        <f t="shared" si="18"/>
        <v>1.8219118805069479</v>
      </c>
      <c r="BR66" s="28" t="s">
        <v>3532</v>
      </c>
      <c r="BS66" s="16" t="s">
        <v>3543</v>
      </c>
    </row>
    <row r="67" spans="1:71" x14ac:dyDescent="0.25">
      <c r="A67" s="15">
        <v>15822013</v>
      </c>
      <c r="B67" s="16" t="s">
        <v>228</v>
      </c>
      <c r="C67" s="16"/>
      <c r="D67" s="27" t="s">
        <v>359</v>
      </c>
      <c r="E67" s="27" t="s">
        <v>358</v>
      </c>
      <c r="F67" s="16" t="s">
        <v>781</v>
      </c>
      <c r="G67" s="16" t="s">
        <v>359</v>
      </c>
      <c r="H67" s="16">
        <v>0.64556623899999999</v>
      </c>
      <c r="I67" s="17">
        <v>1963</v>
      </c>
      <c r="J67" s="17">
        <v>7206</v>
      </c>
      <c r="K67" s="16">
        <v>1.321474418</v>
      </c>
      <c r="L67" s="16" t="s">
        <v>78</v>
      </c>
      <c r="M67" s="17">
        <v>1</v>
      </c>
      <c r="N67" s="17">
        <v>0</v>
      </c>
      <c r="O67" s="16" t="s">
        <v>79</v>
      </c>
      <c r="P67" s="16" t="s">
        <v>80</v>
      </c>
      <c r="Q67" s="18">
        <v>0.12518937800492402</v>
      </c>
      <c r="R67" s="16" t="s">
        <v>1021</v>
      </c>
      <c r="S67" s="16" t="s">
        <v>1022</v>
      </c>
      <c r="T67" s="16" t="s">
        <v>83</v>
      </c>
      <c r="U67" s="16" t="s">
        <v>200</v>
      </c>
      <c r="V67" s="16"/>
      <c r="W67" s="16" t="s">
        <v>507</v>
      </c>
      <c r="X67" s="16"/>
      <c r="Y67" s="16" t="s">
        <v>786</v>
      </c>
      <c r="Z67" s="16" t="s">
        <v>1023</v>
      </c>
      <c r="AA67" s="16"/>
      <c r="AB67" s="16"/>
      <c r="AC67" s="16" t="s">
        <v>521</v>
      </c>
      <c r="AD67" s="16" t="s">
        <v>105</v>
      </c>
      <c r="AE67" s="16"/>
      <c r="AF67" s="16" t="s">
        <v>91</v>
      </c>
      <c r="AG67" s="16" t="s">
        <v>92</v>
      </c>
      <c r="AH67" s="16" t="s">
        <v>1024</v>
      </c>
      <c r="AI67" s="17">
        <v>2</v>
      </c>
      <c r="AJ67" s="17">
        <v>0</v>
      </c>
      <c r="AK67" s="16" t="s">
        <v>523</v>
      </c>
      <c r="AL67" s="16"/>
      <c r="AM67" s="17">
        <v>50</v>
      </c>
      <c r="AN67" s="16" t="s">
        <v>524</v>
      </c>
      <c r="AO67" s="16"/>
      <c r="AP67" s="17">
        <v>0</v>
      </c>
      <c r="AQ67" s="17">
        <v>3603</v>
      </c>
      <c r="AR67" s="17">
        <v>3603</v>
      </c>
      <c r="AS67" s="16">
        <v>5453.2397521000003</v>
      </c>
      <c r="AT67" s="19">
        <v>0</v>
      </c>
      <c r="AU67" s="19">
        <v>0</v>
      </c>
      <c r="AV67" s="19">
        <v>1.3214163190285235</v>
      </c>
      <c r="AW67" s="19">
        <v>57560.894856882485</v>
      </c>
      <c r="AX67" s="20">
        <v>9</v>
      </c>
      <c r="AY67" s="19">
        <v>3</v>
      </c>
      <c r="AZ67" s="20">
        <v>0</v>
      </c>
      <c r="BA67" s="19">
        <v>0.1</v>
      </c>
      <c r="BB67" s="19">
        <v>0</v>
      </c>
      <c r="BC67" s="20">
        <v>130680</v>
      </c>
      <c r="BD67" s="16">
        <v>297.425379603539</v>
      </c>
      <c r="BE67" s="16">
        <v>5453.227492919078</v>
      </c>
      <c r="BF67" s="21" t="s">
        <v>96</v>
      </c>
      <c r="BG67" s="23">
        <v>50</v>
      </c>
      <c r="BH67" s="23">
        <v>0.5</v>
      </c>
      <c r="BI67" s="23">
        <f>BG67*BH67</f>
        <v>25</v>
      </c>
      <c r="BJ67" s="16">
        <v>297.425379603539</v>
      </c>
      <c r="BK67" s="16">
        <v>5453.227492919078</v>
      </c>
      <c r="BL67" s="23">
        <v>0.15</v>
      </c>
      <c r="BM67" s="22">
        <f t="shared" si="14"/>
        <v>3.1297344501231006</v>
      </c>
      <c r="BN67" s="22">
        <f t="shared" si="15"/>
        <v>3.1297344501231006</v>
      </c>
      <c r="BO67" s="22">
        <f t="shared" si="16"/>
        <v>0.46946016751846509</v>
      </c>
      <c r="BP67" s="22">
        <f t="shared" si="17"/>
        <v>0.26602742826046355</v>
      </c>
      <c r="BQ67" s="22">
        <f t="shared" si="18"/>
        <v>2.3942468543441722</v>
      </c>
      <c r="BR67" s="28" t="s">
        <v>3532</v>
      </c>
      <c r="BS67" s="16" t="s">
        <v>3543</v>
      </c>
    </row>
    <row r="68" spans="1:71" x14ac:dyDescent="0.25">
      <c r="A68" s="15">
        <v>15822015</v>
      </c>
      <c r="B68" s="16" t="s">
        <v>228</v>
      </c>
      <c r="C68" s="16"/>
      <c r="D68" s="27" t="s">
        <v>359</v>
      </c>
      <c r="E68" s="27" t="s">
        <v>358</v>
      </c>
      <c r="F68" s="16" t="s">
        <v>502</v>
      </c>
      <c r="G68" s="16" t="s">
        <v>359</v>
      </c>
      <c r="H68" s="16">
        <v>0.50280583099999998</v>
      </c>
      <c r="I68" s="17">
        <v>1947</v>
      </c>
      <c r="J68" s="17">
        <v>6608</v>
      </c>
      <c r="K68" s="16">
        <v>0.79489955499999998</v>
      </c>
      <c r="L68" s="16" t="s">
        <v>78</v>
      </c>
      <c r="M68" s="17">
        <v>1</v>
      </c>
      <c r="N68" s="17">
        <v>0</v>
      </c>
      <c r="O68" s="16" t="s">
        <v>79</v>
      </c>
      <c r="P68" s="16" t="s">
        <v>80</v>
      </c>
      <c r="Q68" s="18">
        <v>0.19084689388427631</v>
      </c>
      <c r="R68" s="16" t="s">
        <v>516</v>
      </c>
      <c r="S68" s="16" t="s">
        <v>517</v>
      </c>
      <c r="T68" s="16" t="s">
        <v>518</v>
      </c>
      <c r="U68" s="16" t="s">
        <v>519</v>
      </c>
      <c r="V68" s="16"/>
      <c r="W68" s="16" t="s">
        <v>507</v>
      </c>
      <c r="X68" s="16"/>
      <c r="Y68" s="16" t="s">
        <v>509</v>
      </c>
      <c r="Z68" s="16" t="s">
        <v>603</v>
      </c>
      <c r="AA68" s="16"/>
      <c r="AB68" s="16"/>
      <c r="AC68" s="16" t="s">
        <v>521</v>
      </c>
      <c r="AD68" s="16" t="s">
        <v>105</v>
      </c>
      <c r="AE68" s="16"/>
      <c r="AF68" s="16" t="s">
        <v>91</v>
      </c>
      <c r="AG68" s="16" t="s">
        <v>92</v>
      </c>
      <c r="AH68" s="16" t="s">
        <v>522</v>
      </c>
      <c r="AI68" s="17">
        <v>1</v>
      </c>
      <c r="AJ68" s="17">
        <v>0</v>
      </c>
      <c r="AK68" s="16" t="s">
        <v>523</v>
      </c>
      <c r="AL68" s="16"/>
      <c r="AM68" s="17">
        <v>50</v>
      </c>
      <c r="AN68" s="16" t="s">
        <v>524</v>
      </c>
      <c r="AO68" s="16"/>
      <c r="AP68" s="17">
        <v>0</v>
      </c>
      <c r="AQ68" s="17">
        <v>0</v>
      </c>
      <c r="AR68" s="17">
        <v>6000</v>
      </c>
      <c r="AS68" s="16">
        <v>8313.2604702999997</v>
      </c>
      <c r="AT68" s="19">
        <v>0</v>
      </c>
      <c r="AU68" s="19">
        <v>0</v>
      </c>
      <c r="AV68" s="19">
        <v>0.72173848292563825</v>
      </c>
      <c r="AW68" s="19">
        <v>31438.928316240803</v>
      </c>
      <c r="AX68" s="20">
        <v>9</v>
      </c>
      <c r="AY68" s="19">
        <v>3</v>
      </c>
      <c r="AZ68" s="20">
        <v>0</v>
      </c>
      <c r="BA68" s="19">
        <v>0.1</v>
      </c>
      <c r="BB68" s="19">
        <v>0</v>
      </c>
      <c r="BC68" s="20">
        <v>130680</v>
      </c>
      <c r="BD68" s="16">
        <v>397.10358042558181</v>
      </c>
      <c r="BE68" s="16">
        <v>8313.2574444695365</v>
      </c>
      <c r="BF68" s="21" t="s">
        <v>96</v>
      </c>
      <c r="BG68" s="23">
        <v>50</v>
      </c>
      <c r="BH68" s="23">
        <v>0.5</v>
      </c>
      <c r="BI68" s="23">
        <f>BG68*BH68</f>
        <v>25</v>
      </c>
      <c r="BJ68" s="16">
        <v>397.10358042558181</v>
      </c>
      <c r="BK68" s="16">
        <v>8313.2574444695365</v>
      </c>
      <c r="BL68" s="23">
        <v>0.15</v>
      </c>
      <c r="BM68" s="22">
        <f t="shared" si="14"/>
        <v>4.7711723471069076</v>
      </c>
      <c r="BN68" s="22">
        <f t="shared" si="15"/>
        <v>4.7711723471069076</v>
      </c>
      <c r="BO68" s="22">
        <f t="shared" si="16"/>
        <v>0.71567585206603612</v>
      </c>
      <c r="BP68" s="22">
        <f t="shared" si="17"/>
        <v>0.40554964950408712</v>
      </c>
      <c r="BQ68" s="22">
        <f t="shared" si="18"/>
        <v>3.6499468455367841</v>
      </c>
      <c r="BR68" s="28" t="s">
        <v>3532</v>
      </c>
      <c r="BS68" s="16" t="s">
        <v>3543</v>
      </c>
    </row>
    <row r="69" spans="1:71" x14ac:dyDescent="0.25">
      <c r="A69" s="15">
        <v>15822017</v>
      </c>
      <c r="B69" s="16" t="s">
        <v>228</v>
      </c>
      <c r="C69" s="16"/>
      <c r="D69" s="27" t="s">
        <v>359</v>
      </c>
      <c r="E69" s="27" t="s">
        <v>358</v>
      </c>
      <c r="F69" s="16" t="s">
        <v>781</v>
      </c>
      <c r="G69" s="16" t="s">
        <v>359</v>
      </c>
      <c r="H69" s="16">
        <v>0.83999473199999997</v>
      </c>
      <c r="I69" s="17">
        <v>1948</v>
      </c>
      <c r="J69" s="17">
        <v>5550</v>
      </c>
      <c r="K69" s="16">
        <v>0.89559464300000002</v>
      </c>
      <c r="L69" s="16" t="s">
        <v>78</v>
      </c>
      <c r="M69" s="17">
        <v>1</v>
      </c>
      <c r="N69" s="17">
        <v>0</v>
      </c>
      <c r="O69" s="16" t="s">
        <v>79</v>
      </c>
      <c r="P69" s="16" t="s">
        <v>80</v>
      </c>
      <c r="Q69" s="18">
        <v>0.1424857057178833</v>
      </c>
      <c r="R69" s="16" t="s">
        <v>970</v>
      </c>
      <c r="S69" s="16" t="s">
        <v>971</v>
      </c>
      <c r="T69" s="16" t="s">
        <v>340</v>
      </c>
      <c r="U69" s="16" t="s">
        <v>972</v>
      </c>
      <c r="V69" s="16"/>
      <c r="W69" s="16" t="s">
        <v>507</v>
      </c>
      <c r="X69" s="16"/>
      <c r="Y69" s="16" t="s">
        <v>786</v>
      </c>
      <c r="Z69" s="16" t="s">
        <v>973</v>
      </c>
      <c r="AA69" s="16"/>
      <c r="AB69" s="16" t="s">
        <v>473</v>
      </c>
      <c r="AC69" s="16" t="s">
        <v>864</v>
      </c>
      <c r="AD69" s="16" t="s">
        <v>105</v>
      </c>
      <c r="AE69" s="16"/>
      <c r="AF69" s="16" t="s">
        <v>91</v>
      </c>
      <c r="AG69" s="16" t="s">
        <v>92</v>
      </c>
      <c r="AH69" s="16" t="s">
        <v>974</v>
      </c>
      <c r="AI69" s="17">
        <v>3</v>
      </c>
      <c r="AJ69" s="17">
        <v>0</v>
      </c>
      <c r="AK69" s="16" t="s">
        <v>523</v>
      </c>
      <c r="AL69" s="16"/>
      <c r="AM69" s="17">
        <v>50</v>
      </c>
      <c r="AN69" s="16" t="s">
        <v>524</v>
      </c>
      <c r="AO69" s="16"/>
      <c r="AP69" s="17">
        <v>0</v>
      </c>
      <c r="AQ69" s="17">
        <v>5550</v>
      </c>
      <c r="AR69" s="17">
        <v>0</v>
      </c>
      <c r="AS69" s="16">
        <v>6206.6458411200001</v>
      </c>
      <c r="AT69" s="19">
        <v>0</v>
      </c>
      <c r="AU69" s="19">
        <v>0</v>
      </c>
      <c r="AV69" s="19">
        <v>0.89420278554164978</v>
      </c>
      <c r="AW69" s="19">
        <v>38951.473338194264</v>
      </c>
      <c r="AX69" s="20">
        <v>9</v>
      </c>
      <c r="AY69" s="19">
        <v>3</v>
      </c>
      <c r="AZ69" s="20">
        <v>0</v>
      </c>
      <c r="BA69" s="19">
        <v>0.1</v>
      </c>
      <c r="BB69" s="19">
        <v>0</v>
      </c>
      <c r="BC69" s="20">
        <v>130680</v>
      </c>
      <c r="BD69" s="16">
        <v>318.90759987324844</v>
      </c>
      <c r="BE69" s="16">
        <v>6206.6525143864574</v>
      </c>
      <c r="BF69" s="21" t="s">
        <v>96</v>
      </c>
      <c r="BG69" s="23">
        <v>50</v>
      </c>
      <c r="BH69" s="23">
        <v>0.5</v>
      </c>
      <c r="BI69" s="23">
        <f>BG69*BH69</f>
        <v>25</v>
      </c>
      <c r="BJ69" s="16">
        <v>318.90759987324844</v>
      </c>
      <c r="BK69" s="16">
        <v>6206.6525143864574</v>
      </c>
      <c r="BL69" s="23">
        <v>0.15</v>
      </c>
      <c r="BM69" s="22">
        <f t="shared" si="14"/>
        <v>3.5621426429470824</v>
      </c>
      <c r="BN69" s="22">
        <f t="shared" si="15"/>
        <v>3.5621426429470824</v>
      </c>
      <c r="BO69" s="22">
        <f t="shared" si="16"/>
        <v>0.53432139644206234</v>
      </c>
      <c r="BP69" s="22">
        <f t="shared" si="17"/>
        <v>0.30278212465050203</v>
      </c>
      <c r="BQ69" s="22">
        <f t="shared" si="18"/>
        <v>2.7250391218545182</v>
      </c>
      <c r="BR69" s="28" t="s">
        <v>3532</v>
      </c>
      <c r="BS69" s="16" t="s">
        <v>3548</v>
      </c>
    </row>
    <row r="70" spans="1:71" x14ac:dyDescent="0.25">
      <c r="A70" s="15">
        <v>15823028</v>
      </c>
      <c r="B70" s="16" t="s">
        <v>228</v>
      </c>
      <c r="C70" s="16"/>
      <c r="D70" s="27" t="s">
        <v>359</v>
      </c>
      <c r="E70" s="27" t="s">
        <v>358</v>
      </c>
      <c r="F70" s="16" t="s">
        <v>502</v>
      </c>
      <c r="G70" s="16" t="s">
        <v>359</v>
      </c>
      <c r="H70" s="16">
        <v>0</v>
      </c>
      <c r="I70" s="16"/>
      <c r="J70" s="16"/>
      <c r="K70" s="16">
        <v>0</v>
      </c>
      <c r="L70" s="16" t="s">
        <v>78</v>
      </c>
      <c r="M70" s="17">
        <v>1</v>
      </c>
      <c r="N70" s="17">
        <v>0</v>
      </c>
      <c r="O70" s="16" t="s">
        <v>79</v>
      </c>
      <c r="P70" s="16" t="s">
        <v>80</v>
      </c>
      <c r="Q70" s="18">
        <v>1.0268678638056064</v>
      </c>
      <c r="R70" s="16" t="s">
        <v>604</v>
      </c>
      <c r="S70" s="16" t="s">
        <v>605</v>
      </c>
      <c r="T70" s="16" t="s">
        <v>83</v>
      </c>
      <c r="U70" s="16" t="s">
        <v>232</v>
      </c>
      <c r="V70" s="16" t="s">
        <v>183</v>
      </c>
      <c r="W70" s="16" t="s">
        <v>507</v>
      </c>
      <c r="X70" s="16"/>
      <c r="Y70" s="16" t="s">
        <v>509</v>
      </c>
      <c r="Z70" s="16" t="s">
        <v>606</v>
      </c>
      <c r="AA70" s="16"/>
      <c r="AB70" s="16"/>
      <c r="AC70" s="16" t="s">
        <v>521</v>
      </c>
      <c r="AD70" s="16" t="s">
        <v>105</v>
      </c>
      <c r="AE70" s="16"/>
      <c r="AF70" s="16" t="s">
        <v>91</v>
      </c>
      <c r="AG70" s="16" t="s">
        <v>92</v>
      </c>
      <c r="AH70" s="16" t="s">
        <v>232</v>
      </c>
      <c r="AI70" s="17">
        <v>1</v>
      </c>
      <c r="AJ70" s="17">
        <v>0</v>
      </c>
      <c r="AK70" s="16" t="s">
        <v>537</v>
      </c>
      <c r="AL70" s="16"/>
      <c r="AM70" s="17">
        <v>50</v>
      </c>
      <c r="AN70" s="16" t="s">
        <v>538</v>
      </c>
      <c r="AO70" s="16"/>
      <c r="AP70" s="17">
        <v>0</v>
      </c>
      <c r="AQ70" s="17">
        <v>0</v>
      </c>
      <c r="AR70" s="17">
        <v>0</v>
      </c>
      <c r="AS70" s="16">
        <v>44730.190242600002</v>
      </c>
      <c r="AT70" s="19">
        <v>0</v>
      </c>
      <c r="AU70" s="19">
        <v>0</v>
      </c>
      <c r="AV70" s="19">
        <v>0</v>
      </c>
      <c r="AW70" s="19">
        <v>0</v>
      </c>
      <c r="AX70" s="20">
        <v>9</v>
      </c>
      <c r="AY70" s="19">
        <v>0</v>
      </c>
      <c r="AZ70" s="20">
        <v>50</v>
      </c>
      <c r="BA70" s="19">
        <v>0</v>
      </c>
      <c r="BB70" s="19">
        <v>0.5</v>
      </c>
      <c r="BC70" s="20">
        <v>25000</v>
      </c>
      <c r="BD70" s="16">
        <v>898.89413207235543</v>
      </c>
      <c r="BE70" s="16">
        <v>44730.185226094538</v>
      </c>
      <c r="BF70" s="21" t="s">
        <v>96</v>
      </c>
      <c r="BG70" s="22">
        <v>50</v>
      </c>
      <c r="BH70" s="23">
        <v>0.9</v>
      </c>
      <c r="BI70" s="23">
        <v>45</v>
      </c>
      <c r="BJ70" s="16">
        <v>898.89413207235543</v>
      </c>
      <c r="BK70" s="16">
        <v>44730.185226094538</v>
      </c>
      <c r="BL70" s="23">
        <v>1</v>
      </c>
      <c r="BM70" s="22">
        <f t="shared" si="14"/>
        <v>46.209053871252287</v>
      </c>
      <c r="BN70" s="22">
        <f t="shared" si="15"/>
        <v>46.209053871252287</v>
      </c>
      <c r="BO70" s="22">
        <f t="shared" si="16"/>
        <v>46.209053871252287</v>
      </c>
      <c r="BP70" s="22">
        <f t="shared" si="17"/>
        <v>0</v>
      </c>
      <c r="BQ70" s="22">
        <f t="shared" si="18"/>
        <v>0</v>
      </c>
      <c r="BR70" s="28" t="s">
        <v>3532</v>
      </c>
      <c r="BS70" s="16"/>
    </row>
    <row r="71" spans="1:71" x14ac:dyDescent="0.25">
      <c r="A71" s="15">
        <v>15823030</v>
      </c>
      <c r="B71" s="16" t="s">
        <v>228</v>
      </c>
      <c r="C71" s="16"/>
      <c r="D71" s="27" t="s">
        <v>359</v>
      </c>
      <c r="E71" s="27" t="s">
        <v>358</v>
      </c>
      <c r="F71" s="16" t="s">
        <v>781</v>
      </c>
      <c r="G71" s="16" t="s">
        <v>359</v>
      </c>
      <c r="H71" s="16">
        <v>0.176227254</v>
      </c>
      <c r="I71" s="17">
        <v>1964</v>
      </c>
      <c r="J71" s="17">
        <v>3015</v>
      </c>
      <c r="K71" s="16">
        <v>0.30516194299999999</v>
      </c>
      <c r="L71" s="16" t="s">
        <v>78</v>
      </c>
      <c r="M71" s="17">
        <v>1</v>
      </c>
      <c r="N71" s="17">
        <v>0</v>
      </c>
      <c r="O71" s="16" t="s">
        <v>79</v>
      </c>
      <c r="P71" s="16" t="s">
        <v>80</v>
      </c>
      <c r="Q71" s="18">
        <v>0.2268819315112936</v>
      </c>
      <c r="R71" s="16" t="s">
        <v>860</v>
      </c>
      <c r="S71" s="16" t="s">
        <v>861</v>
      </c>
      <c r="T71" s="16" t="s">
        <v>251</v>
      </c>
      <c r="U71" s="16" t="s">
        <v>862</v>
      </c>
      <c r="V71" s="16"/>
      <c r="W71" s="16" t="s">
        <v>507</v>
      </c>
      <c r="X71" s="16"/>
      <c r="Y71" s="16" t="s">
        <v>786</v>
      </c>
      <c r="Z71" s="16" t="s">
        <v>863</v>
      </c>
      <c r="AA71" s="16"/>
      <c r="AB71" s="16" t="s">
        <v>473</v>
      </c>
      <c r="AC71" s="16" t="s">
        <v>864</v>
      </c>
      <c r="AD71" s="16" t="s">
        <v>105</v>
      </c>
      <c r="AE71" s="16"/>
      <c r="AF71" s="16" t="s">
        <v>91</v>
      </c>
      <c r="AG71" s="16" t="s">
        <v>92</v>
      </c>
      <c r="AH71" s="16" t="s">
        <v>865</v>
      </c>
      <c r="AI71" s="17">
        <v>2</v>
      </c>
      <c r="AJ71" s="17">
        <v>0</v>
      </c>
      <c r="AK71" s="16" t="s">
        <v>523</v>
      </c>
      <c r="AL71" s="16"/>
      <c r="AM71" s="17">
        <v>50</v>
      </c>
      <c r="AN71" s="16" t="s">
        <v>524</v>
      </c>
      <c r="AO71" s="16"/>
      <c r="AP71" s="17">
        <v>0</v>
      </c>
      <c r="AQ71" s="17">
        <v>3015</v>
      </c>
      <c r="AR71" s="17">
        <v>0</v>
      </c>
      <c r="AS71" s="16">
        <v>9882.9662308099996</v>
      </c>
      <c r="AT71" s="19">
        <v>0</v>
      </c>
      <c r="AU71" s="19">
        <v>0</v>
      </c>
      <c r="AV71" s="19">
        <v>0.30507035333185523</v>
      </c>
      <c r="AW71" s="19">
        <v>13288.864591135614</v>
      </c>
      <c r="AX71" s="20">
        <v>9</v>
      </c>
      <c r="AY71" s="19">
        <v>3</v>
      </c>
      <c r="AZ71" s="20">
        <v>0</v>
      </c>
      <c r="BA71" s="19">
        <v>0.1</v>
      </c>
      <c r="BB71" s="19">
        <v>0</v>
      </c>
      <c r="BC71" s="20">
        <v>130680</v>
      </c>
      <c r="BD71" s="16">
        <v>394.87515837310508</v>
      </c>
      <c r="BE71" s="16">
        <v>9882.937404763732</v>
      </c>
      <c r="BF71" s="21" t="s">
        <v>96</v>
      </c>
      <c r="BG71" s="23">
        <v>50</v>
      </c>
      <c r="BH71" s="23">
        <v>0.5</v>
      </c>
      <c r="BI71" s="23">
        <f>BG71*BH71</f>
        <v>25</v>
      </c>
      <c r="BJ71" s="16">
        <v>394.87515837310508</v>
      </c>
      <c r="BK71" s="16">
        <v>9882.937404763732</v>
      </c>
      <c r="BL71" s="23">
        <v>0.15</v>
      </c>
      <c r="BM71" s="22">
        <f t="shared" si="14"/>
        <v>5.6720482877823404</v>
      </c>
      <c r="BN71" s="22">
        <f t="shared" si="15"/>
        <v>5.6720482877823404</v>
      </c>
      <c r="BO71" s="22">
        <f t="shared" si="16"/>
        <v>0.85080724316735101</v>
      </c>
      <c r="BP71" s="22">
        <f t="shared" si="17"/>
        <v>0.482124104461499</v>
      </c>
      <c r="BQ71" s="22">
        <f t="shared" si="18"/>
        <v>4.3391169401534908</v>
      </c>
      <c r="BR71" s="28" t="s">
        <v>3532</v>
      </c>
      <c r="BS71" s="16" t="s">
        <v>3543</v>
      </c>
    </row>
    <row r="72" spans="1:71" x14ac:dyDescent="0.25">
      <c r="A72" s="15">
        <v>15823034</v>
      </c>
      <c r="B72" s="16" t="s">
        <v>228</v>
      </c>
      <c r="C72" s="16"/>
      <c r="D72" s="27" t="s">
        <v>359</v>
      </c>
      <c r="E72" s="27" t="s">
        <v>358</v>
      </c>
      <c r="F72" s="16" t="s">
        <v>781</v>
      </c>
      <c r="G72" s="16" t="s">
        <v>359</v>
      </c>
      <c r="H72" s="16">
        <v>0.69642700999999996</v>
      </c>
      <c r="I72" s="17">
        <v>1967</v>
      </c>
      <c r="J72" s="17">
        <v>1776</v>
      </c>
      <c r="K72" s="16">
        <v>0.18349003</v>
      </c>
      <c r="L72" s="16" t="s">
        <v>78</v>
      </c>
      <c r="M72" s="17">
        <v>1</v>
      </c>
      <c r="N72" s="17">
        <v>0</v>
      </c>
      <c r="O72" s="16" t="s">
        <v>79</v>
      </c>
      <c r="P72" s="16" t="s">
        <v>80</v>
      </c>
      <c r="Q72" s="18">
        <v>0.22198811592341264</v>
      </c>
      <c r="R72" s="16" t="s">
        <v>1081</v>
      </c>
      <c r="S72" s="16" t="s">
        <v>1082</v>
      </c>
      <c r="T72" s="16" t="s">
        <v>274</v>
      </c>
      <c r="U72" s="16" t="s">
        <v>1083</v>
      </c>
      <c r="V72" s="16" t="s">
        <v>183</v>
      </c>
      <c r="W72" s="16" t="s">
        <v>507</v>
      </c>
      <c r="X72" s="16"/>
      <c r="Y72" s="16" t="s">
        <v>786</v>
      </c>
      <c r="Z72" s="16" t="s">
        <v>1084</v>
      </c>
      <c r="AA72" s="16"/>
      <c r="AB72" s="16"/>
      <c r="AC72" s="16" t="s">
        <v>547</v>
      </c>
      <c r="AD72" s="16" t="s">
        <v>105</v>
      </c>
      <c r="AE72" s="16"/>
      <c r="AF72" s="16" t="s">
        <v>91</v>
      </c>
      <c r="AG72" s="16" t="s">
        <v>92</v>
      </c>
      <c r="AH72" s="16" t="s">
        <v>552</v>
      </c>
      <c r="AI72" s="17">
        <v>1</v>
      </c>
      <c r="AJ72" s="17">
        <v>0</v>
      </c>
      <c r="AK72" s="16" t="s">
        <v>523</v>
      </c>
      <c r="AL72" s="16"/>
      <c r="AM72" s="17">
        <v>50</v>
      </c>
      <c r="AN72" s="16" t="s">
        <v>524</v>
      </c>
      <c r="AO72" s="16"/>
      <c r="AP72" s="17">
        <v>0</v>
      </c>
      <c r="AQ72" s="17">
        <v>1776</v>
      </c>
      <c r="AR72" s="17">
        <v>0</v>
      </c>
      <c r="AS72" s="16">
        <v>9669.7791627000006</v>
      </c>
      <c r="AT72" s="19">
        <v>0</v>
      </c>
      <c r="AU72" s="19">
        <v>0</v>
      </c>
      <c r="AV72" s="19">
        <v>0.18366500104270264</v>
      </c>
      <c r="AW72" s="19">
        <v>8000.4474454201272</v>
      </c>
      <c r="AX72" s="20">
        <v>9</v>
      </c>
      <c r="AY72" s="19">
        <v>3</v>
      </c>
      <c r="AZ72" s="20">
        <v>0</v>
      </c>
      <c r="BA72" s="19">
        <v>0.1</v>
      </c>
      <c r="BB72" s="19">
        <v>0</v>
      </c>
      <c r="BC72" s="20">
        <v>130680</v>
      </c>
      <c r="BD72" s="16">
        <v>414.71126307320247</v>
      </c>
      <c r="BE72" s="16">
        <v>9669.7636504532129</v>
      </c>
      <c r="BF72" s="21" t="s">
        <v>96</v>
      </c>
      <c r="BG72" s="23">
        <v>50</v>
      </c>
      <c r="BH72" s="23">
        <v>0.5</v>
      </c>
      <c r="BI72" s="23">
        <f>BG72*BH72</f>
        <v>25</v>
      </c>
      <c r="BJ72" s="16">
        <v>414.71126307320247</v>
      </c>
      <c r="BK72" s="16">
        <v>9669.7636504532129</v>
      </c>
      <c r="BL72" s="23">
        <v>0.15</v>
      </c>
      <c r="BM72" s="22">
        <f t="shared" si="14"/>
        <v>5.5497028980853162</v>
      </c>
      <c r="BN72" s="22">
        <f t="shared" si="15"/>
        <v>5.5497028980853162</v>
      </c>
      <c r="BO72" s="22">
        <f t="shared" si="16"/>
        <v>0.83245543471279737</v>
      </c>
      <c r="BP72" s="22">
        <f t="shared" si="17"/>
        <v>0.47172474633725187</v>
      </c>
      <c r="BQ72" s="22">
        <f t="shared" si="18"/>
        <v>4.245522717035267</v>
      </c>
      <c r="BR72" s="28" t="s">
        <v>3532</v>
      </c>
      <c r="BS72" s="16" t="s">
        <v>3543</v>
      </c>
    </row>
    <row r="73" spans="1:71" x14ac:dyDescent="0.25">
      <c r="A73" s="15">
        <v>15823035</v>
      </c>
      <c r="B73" s="16" t="s">
        <v>228</v>
      </c>
      <c r="C73" s="16"/>
      <c r="D73" s="27" t="s">
        <v>359</v>
      </c>
      <c r="E73" s="27" t="s">
        <v>358</v>
      </c>
      <c r="F73" s="16" t="s">
        <v>781</v>
      </c>
      <c r="G73" s="16" t="s">
        <v>359</v>
      </c>
      <c r="H73" s="16">
        <v>0.65951859999999995</v>
      </c>
      <c r="I73" s="17">
        <v>1955</v>
      </c>
      <c r="J73" s="17">
        <v>4960</v>
      </c>
      <c r="K73" s="16">
        <v>0.87032812800000003</v>
      </c>
      <c r="L73" s="16" t="s">
        <v>78</v>
      </c>
      <c r="M73" s="17">
        <v>1</v>
      </c>
      <c r="N73" s="17">
        <v>0</v>
      </c>
      <c r="O73" s="16" t="s">
        <v>79</v>
      </c>
      <c r="P73" s="16" t="s">
        <v>80</v>
      </c>
      <c r="Q73" s="18">
        <v>0.13084449976603349</v>
      </c>
      <c r="R73" s="16" t="s">
        <v>1090</v>
      </c>
      <c r="S73" s="16" t="s">
        <v>1091</v>
      </c>
      <c r="T73" s="16" t="s">
        <v>83</v>
      </c>
      <c r="U73" s="16" t="s">
        <v>106</v>
      </c>
      <c r="V73" s="16" t="s">
        <v>1092</v>
      </c>
      <c r="W73" s="16" t="s">
        <v>507</v>
      </c>
      <c r="X73" s="16"/>
      <c r="Y73" s="16" t="s">
        <v>786</v>
      </c>
      <c r="Z73" s="16" t="s">
        <v>1093</v>
      </c>
      <c r="AA73" s="16"/>
      <c r="AB73" s="16"/>
      <c r="AC73" s="16" t="s">
        <v>547</v>
      </c>
      <c r="AD73" s="16" t="s">
        <v>105</v>
      </c>
      <c r="AE73" s="16"/>
      <c r="AF73" s="16" t="s">
        <v>91</v>
      </c>
      <c r="AG73" s="16" t="s">
        <v>92</v>
      </c>
      <c r="AH73" s="16" t="s">
        <v>552</v>
      </c>
      <c r="AI73" s="17">
        <v>3</v>
      </c>
      <c r="AJ73" s="17">
        <v>0</v>
      </c>
      <c r="AK73" s="16" t="s">
        <v>523</v>
      </c>
      <c r="AL73" s="16"/>
      <c r="AM73" s="17">
        <v>50</v>
      </c>
      <c r="AN73" s="16" t="s">
        <v>524</v>
      </c>
      <c r="AO73" s="16"/>
      <c r="AP73" s="17">
        <v>0</v>
      </c>
      <c r="AQ73" s="17">
        <v>0</v>
      </c>
      <c r="AR73" s="17">
        <v>4960</v>
      </c>
      <c r="AS73" s="16">
        <v>5699.55975855</v>
      </c>
      <c r="AT73" s="19">
        <v>0</v>
      </c>
      <c r="AU73" s="19">
        <v>0</v>
      </c>
      <c r="AV73" s="19">
        <v>0.87024265208543961</v>
      </c>
      <c r="AW73" s="19">
        <v>37907.769924841748</v>
      </c>
      <c r="AX73" s="20">
        <v>9</v>
      </c>
      <c r="AY73" s="19">
        <v>3</v>
      </c>
      <c r="AZ73" s="20">
        <v>0</v>
      </c>
      <c r="BA73" s="19">
        <v>0.1</v>
      </c>
      <c r="BB73" s="19">
        <v>0</v>
      </c>
      <c r="BC73" s="20">
        <v>130680</v>
      </c>
      <c r="BD73" s="16">
        <v>305.02096520753616</v>
      </c>
      <c r="BE73" s="16">
        <v>5699.5636114855761</v>
      </c>
      <c r="BF73" s="21" t="s">
        <v>96</v>
      </c>
      <c r="BG73" s="23">
        <v>50</v>
      </c>
      <c r="BH73" s="23">
        <v>0.5</v>
      </c>
      <c r="BI73" s="23">
        <f>BG73*BH73</f>
        <v>25</v>
      </c>
      <c r="BJ73" s="16">
        <v>305.02096520753616</v>
      </c>
      <c r="BK73" s="16">
        <v>5699.5636114855761</v>
      </c>
      <c r="BL73" s="23">
        <v>0.15</v>
      </c>
      <c r="BM73" s="22">
        <f t="shared" si="14"/>
        <v>3.2711124941508372</v>
      </c>
      <c r="BN73" s="22">
        <f t="shared" si="15"/>
        <v>3.2711124941508372</v>
      </c>
      <c r="BO73" s="22">
        <f t="shared" si="16"/>
        <v>0.49066687412262555</v>
      </c>
      <c r="BP73" s="22">
        <f t="shared" si="17"/>
        <v>0.27804456200282118</v>
      </c>
      <c r="BQ73" s="22">
        <f t="shared" si="18"/>
        <v>2.5024010580253906</v>
      </c>
      <c r="BR73" s="28" t="s">
        <v>3532</v>
      </c>
      <c r="BS73" s="16" t="s">
        <v>3543</v>
      </c>
    </row>
    <row r="74" spans="1:71" x14ac:dyDescent="0.25">
      <c r="A74" s="15">
        <v>15823036</v>
      </c>
      <c r="B74" s="16" t="s">
        <v>228</v>
      </c>
      <c r="C74" s="16"/>
      <c r="D74" s="27" t="s">
        <v>359</v>
      </c>
      <c r="E74" s="27" t="s">
        <v>358</v>
      </c>
      <c r="F74" s="16" t="s">
        <v>781</v>
      </c>
      <c r="G74" s="16" t="s">
        <v>359</v>
      </c>
      <c r="H74" s="16">
        <v>0.37209134500000002</v>
      </c>
      <c r="I74" s="17">
        <v>1971</v>
      </c>
      <c r="J74" s="17">
        <v>12035</v>
      </c>
      <c r="K74" s="16">
        <v>0.95988195899999995</v>
      </c>
      <c r="L74" s="16" t="s">
        <v>78</v>
      </c>
      <c r="M74" s="17">
        <v>1</v>
      </c>
      <c r="N74" s="17">
        <v>0</v>
      </c>
      <c r="O74" s="16" t="s">
        <v>79</v>
      </c>
      <c r="P74" s="16" t="s">
        <v>80</v>
      </c>
      <c r="Q74" s="18">
        <v>0.28784598847412424</v>
      </c>
      <c r="R74" s="16" t="s">
        <v>975</v>
      </c>
      <c r="S74" s="16" t="s">
        <v>976</v>
      </c>
      <c r="T74" s="16" t="s">
        <v>83</v>
      </c>
      <c r="U74" s="16" t="s">
        <v>232</v>
      </c>
      <c r="V74" s="16"/>
      <c r="W74" s="16" t="s">
        <v>507</v>
      </c>
      <c r="X74" s="16"/>
      <c r="Y74" s="16" t="s">
        <v>786</v>
      </c>
      <c r="Z74" s="16" t="s">
        <v>977</v>
      </c>
      <c r="AA74" s="16"/>
      <c r="AB74" s="16"/>
      <c r="AC74" s="16" t="s">
        <v>547</v>
      </c>
      <c r="AD74" s="16" t="s">
        <v>105</v>
      </c>
      <c r="AE74" s="16"/>
      <c r="AF74" s="16" t="s">
        <v>91</v>
      </c>
      <c r="AG74" s="16" t="s">
        <v>92</v>
      </c>
      <c r="AH74" s="16" t="s">
        <v>552</v>
      </c>
      <c r="AI74" s="17">
        <v>1</v>
      </c>
      <c r="AJ74" s="17">
        <v>0</v>
      </c>
      <c r="AK74" s="16" t="s">
        <v>523</v>
      </c>
      <c r="AL74" s="16"/>
      <c r="AM74" s="17">
        <v>50</v>
      </c>
      <c r="AN74" s="16" t="s">
        <v>524</v>
      </c>
      <c r="AO74" s="16"/>
      <c r="AP74" s="17">
        <v>0</v>
      </c>
      <c r="AQ74" s="17">
        <v>6035</v>
      </c>
      <c r="AR74" s="17">
        <v>6000</v>
      </c>
      <c r="AS74" s="16">
        <v>12538.528302299999</v>
      </c>
      <c r="AT74" s="19">
        <v>0</v>
      </c>
      <c r="AU74" s="19">
        <v>0</v>
      </c>
      <c r="AV74" s="19">
        <v>0.95984151487638025</v>
      </c>
      <c r="AW74" s="19">
        <v>41810.696388015123</v>
      </c>
      <c r="AX74" s="20">
        <v>9</v>
      </c>
      <c r="AY74" s="19">
        <v>3</v>
      </c>
      <c r="AZ74" s="20">
        <v>0</v>
      </c>
      <c r="BA74" s="19">
        <v>0.1</v>
      </c>
      <c r="BB74" s="19">
        <v>0</v>
      </c>
      <c r="BC74" s="20">
        <v>130680</v>
      </c>
      <c r="BD74" s="16">
        <v>530.0574528606212</v>
      </c>
      <c r="BE74" s="16">
        <v>12538.521103697971</v>
      </c>
      <c r="BF74" s="21" t="s">
        <v>96</v>
      </c>
      <c r="BG74" s="23">
        <v>50</v>
      </c>
      <c r="BH74" s="23">
        <v>0.5</v>
      </c>
      <c r="BI74" s="23">
        <f>BG74*BH74</f>
        <v>25</v>
      </c>
      <c r="BJ74" s="16">
        <v>530.0574528606212</v>
      </c>
      <c r="BK74" s="16">
        <v>12538.521103697971</v>
      </c>
      <c r="BL74" s="23">
        <v>0.15</v>
      </c>
      <c r="BM74" s="22">
        <f t="shared" si="14"/>
        <v>7.1961497118531064</v>
      </c>
      <c r="BN74" s="22">
        <f t="shared" si="15"/>
        <v>7.1961497118531064</v>
      </c>
      <c r="BO74" s="22">
        <f t="shared" si="16"/>
        <v>1.079422456777966</v>
      </c>
      <c r="BP74" s="22">
        <f t="shared" si="17"/>
        <v>0.61167272550751406</v>
      </c>
      <c r="BQ74" s="22">
        <f t="shared" si="18"/>
        <v>5.5050545295676265</v>
      </c>
      <c r="BR74" s="28" t="s">
        <v>3532</v>
      </c>
      <c r="BS74" s="16" t="s">
        <v>3549</v>
      </c>
    </row>
    <row r="75" spans="1:71" x14ac:dyDescent="0.25">
      <c r="A75" s="15">
        <v>15823037</v>
      </c>
      <c r="B75" s="16" t="s">
        <v>228</v>
      </c>
      <c r="C75" s="16"/>
      <c r="D75" s="27" t="s">
        <v>359</v>
      </c>
      <c r="E75" s="27" t="s">
        <v>358</v>
      </c>
      <c r="F75" s="16" t="s">
        <v>781</v>
      </c>
      <c r="G75" s="16" t="s">
        <v>359</v>
      </c>
      <c r="H75" s="16">
        <v>0.98112657800000003</v>
      </c>
      <c r="I75" s="17">
        <v>1939</v>
      </c>
      <c r="J75" s="17">
        <v>5000</v>
      </c>
      <c r="K75" s="16">
        <v>0.74074074099999998</v>
      </c>
      <c r="L75" s="16" t="s">
        <v>78</v>
      </c>
      <c r="M75" s="17">
        <v>1</v>
      </c>
      <c r="N75" s="17">
        <v>0</v>
      </c>
      <c r="O75" s="16" t="s">
        <v>79</v>
      </c>
      <c r="P75" s="16" t="s">
        <v>80</v>
      </c>
      <c r="Q75" s="18">
        <v>0.15496066241308226</v>
      </c>
      <c r="R75" s="16" t="s">
        <v>1089</v>
      </c>
      <c r="S75" s="16" t="s">
        <v>902</v>
      </c>
      <c r="T75" s="16" t="s">
        <v>387</v>
      </c>
      <c r="U75" s="16" t="s">
        <v>388</v>
      </c>
      <c r="V75" s="16"/>
      <c r="W75" s="16" t="s">
        <v>507</v>
      </c>
      <c r="X75" s="16"/>
      <c r="Y75" s="16" t="s">
        <v>786</v>
      </c>
      <c r="Z75" s="16" t="s">
        <v>254</v>
      </c>
      <c r="AA75" s="16"/>
      <c r="AB75" s="16"/>
      <c r="AC75" s="16" t="s">
        <v>547</v>
      </c>
      <c r="AD75" s="16" t="s">
        <v>105</v>
      </c>
      <c r="AE75" s="16"/>
      <c r="AF75" s="16" t="s">
        <v>91</v>
      </c>
      <c r="AG75" s="16" t="s">
        <v>92</v>
      </c>
      <c r="AH75" s="16" t="s">
        <v>552</v>
      </c>
      <c r="AI75" s="17">
        <v>1</v>
      </c>
      <c r="AJ75" s="17">
        <v>0</v>
      </c>
      <c r="AK75" s="16" t="s">
        <v>523</v>
      </c>
      <c r="AL75" s="16"/>
      <c r="AM75" s="17">
        <v>50</v>
      </c>
      <c r="AN75" s="16" t="s">
        <v>524</v>
      </c>
      <c r="AO75" s="16"/>
      <c r="AP75" s="17">
        <v>0</v>
      </c>
      <c r="AQ75" s="17">
        <v>5000</v>
      </c>
      <c r="AR75" s="17">
        <v>0</v>
      </c>
      <c r="AS75" s="16">
        <v>6750.0614399400001</v>
      </c>
      <c r="AT75" s="19">
        <v>0</v>
      </c>
      <c r="AU75" s="19">
        <v>0</v>
      </c>
      <c r="AV75" s="19">
        <v>0.74073399842186383</v>
      </c>
      <c r="AW75" s="19">
        <v>32266.372971256387</v>
      </c>
      <c r="AX75" s="20">
        <v>9</v>
      </c>
      <c r="AY75" s="19">
        <v>3</v>
      </c>
      <c r="AZ75" s="20">
        <v>0</v>
      </c>
      <c r="BA75" s="19">
        <v>0.1</v>
      </c>
      <c r="BB75" s="19">
        <v>0</v>
      </c>
      <c r="BC75" s="20">
        <v>130680</v>
      </c>
      <c r="BD75" s="16">
        <v>370.00974088477051</v>
      </c>
      <c r="BE75" s="16">
        <v>6750.0594543950428</v>
      </c>
      <c r="BF75" s="21" t="s">
        <v>96</v>
      </c>
      <c r="BG75" s="23">
        <v>50</v>
      </c>
      <c r="BH75" s="23">
        <v>0.5</v>
      </c>
      <c r="BI75" s="23">
        <f>BG75*BH75</f>
        <v>25</v>
      </c>
      <c r="BJ75" s="16">
        <v>370.00974088477051</v>
      </c>
      <c r="BK75" s="16">
        <v>6750.0594543950428</v>
      </c>
      <c r="BL75" s="23">
        <v>0.15</v>
      </c>
      <c r="BM75" s="22">
        <f t="shared" si="14"/>
        <v>3.8740165603270564</v>
      </c>
      <c r="BN75" s="22">
        <f t="shared" si="15"/>
        <v>3.8740165603270564</v>
      </c>
      <c r="BO75" s="22">
        <f t="shared" si="16"/>
        <v>0.5811024840490584</v>
      </c>
      <c r="BP75" s="22">
        <f t="shared" si="17"/>
        <v>0.32929140762779979</v>
      </c>
      <c r="BQ75" s="22">
        <f t="shared" si="18"/>
        <v>2.9636226686501983</v>
      </c>
      <c r="BR75" s="28" t="s">
        <v>3532</v>
      </c>
      <c r="BS75" s="16" t="s">
        <v>3543</v>
      </c>
    </row>
    <row r="76" spans="1:71" x14ac:dyDescent="0.25">
      <c r="A76" s="57">
        <v>15844011</v>
      </c>
      <c r="B76" s="28" t="s">
        <v>75</v>
      </c>
    </row>
    <row r="77" spans="1:71" x14ac:dyDescent="0.25">
      <c r="A77" s="15">
        <v>15845003</v>
      </c>
      <c r="B77" s="16" t="s">
        <v>75</v>
      </c>
      <c r="C77" s="16"/>
      <c r="D77" s="27"/>
      <c r="E77" s="27"/>
      <c r="F77" s="16" t="s">
        <v>781</v>
      </c>
      <c r="G77" s="16" t="s">
        <v>111</v>
      </c>
      <c r="H77" s="16">
        <v>0.35514006100000001</v>
      </c>
      <c r="I77" s="17">
        <v>1991</v>
      </c>
      <c r="J77" s="17">
        <v>17286</v>
      </c>
      <c r="K77" s="16">
        <v>0.255098728</v>
      </c>
      <c r="L77" s="16" t="s">
        <v>78</v>
      </c>
      <c r="M77" s="17">
        <v>1</v>
      </c>
      <c r="N77" s="17">
        <v>0</v>
      </c>
      <c r="O77" s="16" t="s">
        <v>79</v>
      </c>
      <c r="P77" s="16" t="s">
        <v>80</v>
      </c>
      <c r="Q77" s="18">
        <v>1.5556254389297972</v>
      </c>
      <c r="R77" s="16" t="s">
        <v>782</v>
      </c>
      <c r="S77" s="16" t="s">
        <v>783</v>
      </c>
      <c r="T77" s="16" t="s">
        <v>784</v>
      </c>
      <c r="U77" s="16" t="s">
        <v>785</v>
      </c>
      <c r="V77" s="16"/>
      <c r="W77" s="16" t="s">
        <v>507</v>
      </c>
      <c r="X77" s="16"/>
      <c r="Y77" s="16" t="s">
        <v>786</v>
      </c>
      <c r="Z77" s="16" t="s">
        <v>787</v>
      </c>
      <c r="AA77" s="16"/>
      <c r="AB77" s="16"/>
      <c r="AC77" s="16" t="s">
        <v>589</v>
      </c>
      <c r="AD77" s="16" t="s">
        <v>590</v>
      </c>
      <c r="AE77" s="16"/>
      <c r="AF77" s="16" t="s">
        <v>91</v>
      </c>
      <c r="AG77" s="16" t="s">
        <v>92</v>
      </c>
      <c r="AH77" s="16" t="s">
        <v>788</v>
      </c>
      <c r="AI77" s="17">
        <v>1</v>
      </c>
      <c r="AJ77" s="17">
        <v>0</v>
      </c>
      <c r="AK77" s="16" t="s">
        <v>119</v>
      </c>
      <c r="AL77" s="16"/>
      <c r="AM77" s="17">
        <v>43</v>
      </c>
      <c r="AN77" s="16" t="s">
        <v>591</v>
      </c>
      <c r="AO77" s="16" t="s">
        <v>592</v>
      </c>
      <c r="AP77" s="17">
        <v>0</v>
      </c>
      <c r="AQ77" s="17">
        <v>17286</v>
      </c>
      <c r="AR77" s="17">
        <v>0</v>
      </c>
      <c r="AS77" s="16">
        <v>67762.769389900001</v>
      </c>
      <c r="AT77" s="19">
        <v>0</v>
      </c>
      <c r="AU77" s="19">
        <v>0</v>
      </c>
      <c r="AV77" s="19">
        <v>0.25509583146665887</v>
      </c>
      <c r="AW77" s="19">
        <v>11111.97441868766</v>
      </c>
      <c r="AX77" s="20">
        <v>13</v>
      </c>
      <c r="AY77" s="19">
        <v>0.5</v>
      </c>
      <c r="AZ77" s="20">
        <v>60</v>
      </c>
      <c r="BA77" s="19">
        <v>0.05</v>
      </c>
      <c r="BB77" s="19">
        <v>0.5</v>
      </c>
      <c r="BC77" s="20">
        <v>30000</v>
      </c>
      <c r="BD77" s="16">
        <v>1127.9475129804271</v>
      </c>
      <c r="BE77" s="16">
        <v>67762.773067876522</v>
      </c>
      <c r="BF77" s="21" t="s">
        <v>96</v>
      </c>
      <c r="BG77" s="23">
        <v>43</v>
      </c>
      <c r="BH77" s="23">
        <v>0.8</v>
      </c>
      <c r="BI77" s="23">
        <v>34</v>
      </c>
      <c r="BJ77" s="16">
        <v>1127.9475129804271</v>
      </c>
      <c r="BK77" s="16">
        <v>67762.773067876522</v>
      </c>
      <c r="BL77" s="23">
        <v>1</v>
      </c>
      <c r="BM77" s="22">
        <f t="shared" ref="BM77:BM87" si="19">BI77*Q77</f>
        <v>52.891264923613107</v>
      </c>
      <c r="BN77" s="22">
        <f t="shared" ref="BN77:BN92" si="20">BM77-AJ77</f>
        <v>52.891264923613107</v>
      </c>
      <c r="BO77" s="22">
        <f t="shared" ref="BO77:BO83" si="21">BN77*BL77</f>
        <v>52.891264923613107</v>
      </c>
      <c r="BP77" s="22">
        <f t="shared" ref="BP77:BP83" si="22">(BN77-BO77)*0.1</f>
        <v>0</v>
      </c>
      <c r="BQ77" s="22">
        <f t="shared" ref="BQ77:BQ83" si="23">(BN77-BO77)*0.9</f>
        <v>0</v>
      </c>
      <c r="BR77" s="28" t="s">
        <v>3532</v>
      </c>
      <c r="BS77" s="16" t="s">
        <v>3538</v>
      </c>
    </row>
    <row r="78" spans="1:71" x14ac:dyDescent="0.25">
      <c r="A78" s="15">
        <v>16010018</v>
      </c>
      <c r="B78" s="16" t="s">
        <v>75</v>
      </c>
      <c r="C78" s="16"/>
      <c r="D78" s="27"/>
      <c r="E78" s="27"/>
      <c r="F78" s="16" t="s">
        <v>256</v>
      </c>
      <c r="G78" s="16" t="s">
        <v>126</v>
      </c>
      <c r="H78" s="16">
        <v>0.23438405100000001</v>
      </c>
      <c r="I78" s="17">
        <v>1963</v>
      </c>
      <c r="J78" s="17">
        <v>47948</v>
      </c>
      <c r="K78" s="16">
        <v>0.36051127799999999</v>
      </c>
      <c r="L78" s="16" t="s">
        <v>78</v>
      </c>
      <c r="M78" s="17">
        <v>1</v>
      </c>
      <c r="N78" s="17">
        <v>0</v>
      </c>
      <c r="O78" s="16" t="s">
        <v>79</v>
      </c>
      <c r="P78" s="16" t="s">
        <v>80</v>
      </c>
      <c r="Q78" s="18">
        <v>3.0534301967993884</v>
      </c>
      <c r="R78" s="16" t="s">
        <v>371</v>
      </c>
      <c r="S78" s="16" t="s">
        <v>372</v>
      </c>
      <c r="T78" s="16" t="s">
        <v>373</v>
      </c>
      <c r="U78" s="16" t="s">
        <v>374</v>
      </c>
      <c r="V78" s="16"/>
      <c r="W78" s="16" t="s">
        <v>129</v>
      </c>
      <c r="X78" s="16"/>
      <c r="Y78" s="16" t="s">
        <v>263</v>
      </c>
      <c r="Z78" s="16" t="s">
        <v>375</v>
      </c>
      <c r="AA78" s="16"/>
      <c r="AB78" s="16" t="s">
        <v>133</v>
      </c>
      <c r="AC78" s="16" t="s">
        <v>134</v>
      </c>
      <c r="AD78" s="16" t="s">
        <v>90</v>
      </c>
      <c r="AE78" s="16"/>
      <c r="AF78" s="16" t="s">
        <v>91</v>
      </c>
      <c r="AG78" s="16" t="s">
        <v>92</v>
      </c>
      <c r="AH78" s="16" t="s">
        <v>376</v>
      </c>
      <c r="AI78" s="17">
        <v>1</v>
      </c>
      <c r="AJ78" s="17">
        <v>63</v>
      </c>
      <c r="AK78" s="16" t="s">
        <v>285</v>
      </c>
      <c r="AL78" s="16"/>
      <c r="AM78" s="17">
        <v>80</v>
      </c>
      <c r="AN78" s="16" t="s">
        <v>286</v>
      </c>
      <c r="AO78" s="16"/>
      <c r="AP78" s="17">
        <v>0</v>
      </c>
      <c r="AQ78" s="17">
        <v>0</v>
      </c>
      <c r="AR78" s="17">
        <v>0</v>
      </c>
      <c r="AS78" s="16">
        <v>133006.86749900001</v>
      </c>
      <c r="AT78" s="19">
        <v>20.632618838426762</v>
      </c>
      <c r="AU78" s="19">
        <v>0</v>
      </c>
      <c r="AV78" s="19">
        <v>0</v>
      </c>
      <c r="AW78" s="19">
        <v>10316.309419213381</v>
      </c>
      <c r="AX78" s="20">
        <v>6</v>
      </c>
      <c r="AY78" s="19">
        <v>0</v>
      </c>
      <c r="AZ78" s="20">
        <v>80</v>
      </c>
      <c r="BA78" s="19">
        <v>0</v>
      </c>
      <c r="BB78" s="19">
        <v>0.5</v>
      </c>
      <c r="BC78" s="20">
        <v>40000</v>
      </c>
      <c r="BD78" s="16">
        <v>1441.175623241719</v>
      </c>
      <c r="BE78" s="16">
        <v>133006.88734343587</v>
      </c>
      <c r="BF78" s="21" t="s">
        <v>96</v>
      </c>
      <c r="BG78" s="22">
        <v>80</v>
      </c>
      <c r="BH78" s="23">
        <v>0.9</v>
      </c>
      <c r="BI78" s="23">
        <v>72</v>
      </c>
      <c r="BJ78" s="16">
        <v>1441.175623241719</v>
      </c>
      <c r="BK78" s="16">
        <v>133006.88734343587</v>
      </c>
      <c r="BL78" s="23">
        <v>1</v>
      </c>
      <c r="BM78" s="22">
        <f t="shared" si="19"/>
        <v>219.84697416955598</v>
      </c>
      <c r="BN78" s="22">
        <f t="shared" si="20"/>
        <v>156.84697416955598</v>
      </c>
      <c r="BO78" s="22">
        <f t="shared" si="21"/>
        <v>156.84697416955598</v>
      </c>
      <c r="BP78" s="22">
        <f t="shared" si="22"/>
        <v>0</v>
      </c>
      <c r="BQ78" s="22">
        <f t="shared" si="23"/>
        <v>0</v>
      </c>
      <c r="BR78" s="28" t="s">
        <v>3532</v>
      </c>
      <c r="BS78" s="16" t="s">
        <v>3534</v>
      </c>
    </row>
    <row r="79" spans="1:71" x14ac:dyDescent="0.25">
      <c r="A79" s="15">
        <v>16026008</v>
      </c>
      <c r="B79" s="16" t="s">
        <v>75</v>
      </c>
      <c r="C79" s="16"/>
      <c r="D79" s="27" t="s">
        <v>3523</v>
      </c>
      <c r="E79" s="27" t="s">
        <v>3528</v>
      </c>
      <c r="F79" s="16" t="s">
        <v>1264</v>
      </c>
      <c r="G79" s="16" t="s">
        <v>126</v>
      </c>
      <c r="H79" s="16">
        <v>0.43477964600000002</v>
      </c>
      <c r="I79" s="16"/>
      <c r="J79" s="16"/>
      <c r="K79" s="16">
        <v>0</v>
      </c>
      <c r="L79" s="16" t="s">
        <v>78</v>
      </c>
      <c r="M79" s="17">
        <v>1</v>
      </c>
      <c r="N79" s="17">
        <v>0</v>
      </c>
      <c r="O79" s="16" t="s">
        <v>79</v>
      </c>
      <c r="P79" s="16" t="s">
        <v>80</v>
      </c>
      <c r="Q79" s="18">
        <v>0.14420075412692329</v>
      </c>
      <c r="R79" s="16" t="s">
        <v>2081</v>
      </c>
      <c r="S79" s="16" t="s">
        <v>2082</v>
      </c>
      <c r="T79" s="16" t="s">
        <v>83</v>
      </c>
      <c r="U79" s="16" t="s">
        <v>84</v>
      </c>
      <c r="V79" s="16" t="s">
        <v>2083</v>
      </c>
      <c r="W79" s="16" t="s">
        <v>129</v>
      </c>
      <c r="X79" s="16"/>
      <c r="Y79" s="16" t="s">
        <v>1268</v>
      </c>
      <c r="Z79" s="16" t="s">
        <v>2084</v>
      </c>
      <c r="AA79" s="16"/>
      <c r="AB79" s="16" t="s">
        <v>88</v>
      </c>
      <c r="AC79" s="16" t="s">
        <v>89</v>
      </c>
      <c r="AD79" s="16" t="s">
        <v>90</v>
      </c>
      <c r="AE79" s="16"/>
      <c r="AF79" s="16" t="s">
        <v>91</v>
      </c>
      <c r="AG79" s="16" t="s">
        <v>92</v>
      </c>
      <c r="AH79" s="16" t="s">
        <v>870</v>
      </c>
      <c r="AI79" s="17">
        <v>1</v>
      </c>
      <c r="AJ79" s="17">
        <v>1</v>
      </c>
      <c r="AK79" s="16" t="s">
        <v>871</v>
      </c>
      <c r="AL79" s="16">
        <v>1.35</v>
      </c>
      <c r="AM79" s="16"/>
      <c r="AN79" s="16" t="s">
        <v>872</v>
      </c>
      <c r="AO79" s="16"/>
      <c r="AP79" s="17">
        <v>0</v>
      </c>
      <c r="AQ79" s="17">
        <v>0</v>
      </c>
      <c r="AR79" s="17">
        <v>0</v>
      </c>
      <c r="AS79" s="16">
        <v>6281.3864588400002</v>
      </c>
      <c r="AT79" s="19">
        <v>6.9347747166068077</v>
      </c>
      <c r="AU79" s="19">
        <v>0</v>
      </c>
      <c r="AV79" s="19">
        <v>0</v>
      </c>
      <c r="AW79" s="19">
        <v>3467.3873583034037</v>
      </c>
      <c r="AX79" s="20">
        <v>14</v>
      </c>
      <c r="AY79" s="19">
        <v>0.35</v>
      </c>
      <c r="AZ79" s="20">
        <v>43</v>
      </c>
      <c r="BA79" s="19">
        <v>0</v>
      </c>
      <c r="BB79" s="19">
        <v>0.5</v>
      </c>
      <c r="BC79" s="20">
        <v>21500</v>
      </c>
      <c r="BD79" s="16">
        <v>351.29417971021945</v>
      </c>
      <c r="BE79" s="16">
        <v>6281.3597242545038</v>
      </c>
      <c r="BF79" s="21" t="s">
        <v>96</v>
      </c>
      <c r="BG79" s="22">
        <v>43</v>
      </c>
      <c r="BH79" s="23">
        <v>0.8</v>
      </c>
      <c r="BI79" s="23">
        <v>34.4</v>
      </c>
      <c r="BJ79" s="16">
        <v>351.29417971021945</v>
      </c>
      <c r="BK79" s="16">
        <v>6281.3597242545038</v>
      </c>
      <c r="BL79" s="23">
        <v>0.15</v>
      </c>
      <c r="BM79" s="22">
        <f t="shared" si="19"/>
        <v>4.9605059419661615</v>
      </c>
      <c r="BN79" s="22">
        <f t="shared" si="20"/>
        <v>3.9605059419661615</v>
      </c>
      <c r="BO79" s="22">
        <f t="shared" si="21"/>
        <v>0.59407589129492422</v>
      </c>
      <c r="BP79" s="22">
        <f t="shared" si="22"/>
        <v>0.33664300506712375</v>
      </c>
      <c r="BQ79" s="22">
        <f t="shared" si="23"/>
        <v>3.0297870456041136</v>
      </c>
      <c r="BR79" s="28" t="s">
        <v>3532</v>
      </c>
      <c r="BS79" s="16" t="s">
        <v>3550</v>
      </c>
    </row>
    <row r="80" spans="1:71" x14ac:dyDescent="0.25">
      <c r="A80" s="15">
        <v>16028006</v>
      </c>
      <c r="B80" s="16" t="s">
        <v>75</v>
      </c>
      <c r="C80" s="16"/>
      <c r="D80" s="27" t="s">
        <v>3523</v>
      </c>
      <c r="E80" s="27" t="s">
        <v>3528</v>
      </c>
      <c r="F80" s="16" t="s">
        <v>781</v>
      </c>
      <c r="G80" s="16" t="s">
        <v>929</v>
      </c>
      <c r="H80" s="16">
        <v>0.79049734999999999</v>
      </c>
      <c r="I80" s="16"/>
      <c r="J80" s="16"/>
      <c r="K80" s="16">
        <v>0</v>
      </c>
      <c r="L80" s="16" t="s">
        <v>78</v>
      </c>
      <c r="M80" s="17">
        <v>1</v>
      </c>
      <c r="N80" s="17">
        <v>0</v>
      </c>
      <c r="O80" s="16" t="s">
        <v>79</v>
      </c>
      <c r="P80" s="16" t="s">
        <v>80</v>
      </c>
      <c r="Q80" s="18">
        <v>0.12509562718342812</v>
      </c>
      <c r="R80" s="16" t="s">
        <v>1036</v>
      </c>
      <c r="S80" s="16" t="s">
        <v>1037</v>
      </c>
      <c r="T80" s="16" t="s">
        <v>1038</v>
      </c>
      <c r="U80" s="16" t="s">
        <v>1039</v>
      </c>
      <c r="V80" s="16" t="s">
        <v>1040</v>
      </c>
      <c r="W80" s="16" t="s">
        <v>507</v>
      </c>
      <c r="X80" s="16"/>
      <c r="Y80" s="16" t="s">
        <v>786</v>
      </c>
      <c r="Z80" s="16"/>
      <c r="AA80" s="16"/>
      <c r="AB80" s="16"/>
      <c r="AC80" s="16"/>
      <c r="AD80" s="16"/>
      <c r="AE80" s="16"/>
      <c r="AF80" s="16"/>
      <c r="AG80" s="16"/>
      <c r="AH80" s="16"/>
      <c r="AI80" s="17">
        <v>0</v>
      </c>
      <c r="AJ80" s="17">
        <v>0</v>
      </c>
      <c r="AK80" s="16" t="s">
        <v>871</v>
      </c>
      <c r="AL80" s="16">
        <v>1.35</v>
      </c>
      <c r="AM80" s="16"/>
      <c r="AN80" s="16" t="s">
        <v>872</v>
      </c>
      <c r="AO80" s="16"/>
      <c r="AP80" s="17">
        <v>0</v>
      </c>
      <c r="AQ80" s="17">
        <v>0</v>
      </c>
      <c r="AR80" s="17">
        <v>0</v>
      </c>
      <c r="AS80" s="16">
        <v>5449.1187845200002</v>
      </c>
      <c r="AT80" s="19">
        <v>0</v>
      </c>
      <c r="AU80" s="19">
        <v>0</v>
      </c>
      <c r="AV80" s="19">
        <v>0</v>
      </c>
      <c r="AW80" s="19">
        <v>0</v>
      </c>
      <c r="AX80" s="20">
        <v>14</v>
      </c>
      <c r="AY80" s="19">
        <v>0.35</v>
      </c>
      <c r="AZ80" s="20">
        <v>43</v>
      </c>
      <c r="BA80" s="19">
        <v>0</v>
      </c>
      <c r="BB80" s="19">
        <v>0.5</v>
      </c>
      <c r="BC80" s="20">
        <v>21500</v>
      </c>
      <c r="BD80" s="16">
        <v>417.28453817761238</v>
      </c>
      <c r="BE80" s="16">
        <v>5449.1437234698442</v>
      </c>
      <c r="BF80" s="21" t="s">
        <v>96</v>
      </c>
      <c r="BG80" s="22">
        <v>43</v>
      </c>
      <c r="BH80" s="23">
        <v>0.8</v>
      </c>
      <c r="BI80" s="23">
        <v>34.4</v>
      </c>
      <c r="BJ80" s="16">
        <v>417.28453817761238</v>
      </c>
      <c r="BK80" s="16">
        <v>5449.1437234698442</v>
      </c>
      <c r="BL80" s="23">
        <v>0.15</v>
      </c>
      <c r="BM80" s="22">
        <f t="shared" si="19"/>
        <v>4.3032895751099272</v>
      </c>
      <c r="BN80" s="22">
        <f t="shared" si="20"/>
        <v>4.3032895751099272</v>
      </c>
      <c r="BO80" s="22">
        <f t="shared" si="21"/>
        <v>0.64549343626648903</v>
      </c>
      <c r="BP80" s="22">
        <f t="shared" si="22"/>
        <v>0.36577961388434388</v>
      </c>
      <c r="BQ80" s="22">
        <f t="shared" si="23"/>
        <v>3.2920165249590947</v>
      </c>
      <c r="BR80" s="28" t="s">
        <v>3532</v>
      </c>
      <c r="BS80" s="16" t="s">
        <v>3551</v>
      </c>
    </row>
    <row r="81" spans="1:71" x14ac:dyDescent="0.25">
      <c r="A81" s="15">
        <v>16028007</v>
      </c>
      <c r="B81" s="16" t="s">
        <v>75</v>
      </c>
      <c r="C81" s="16"/>
      <c r="D81" s="27" t="s">
        <v>3523</v>
      </c>
      <c r="E81" s="27" t="s">
        <v>3528</v>
      </c>
      <c r="F81" s="16" t="s">
        <v>781</v>
      </c>
      <c r="G81" s="16" t="s">
        <v>929</v>
      </c>
      <c r="H81" s="16">
        <v>0.66664508099999997</v>
      </c>
      <c r="I81" s="17">
        <v>1972</v>
      </c>
      <c r="J81" s="17">
        <v>2000</v>
      </c>
      <c r="K81" s="16">
        <v>0.21999779999999999</v>
      </c>
      <c r="L81" s="16" t="s">
        <v>78</v>
      </c>
      <c r="M81" s="17">
        <v>1</v>
      </c>
      <c r="N81" s="17">
        <v>0</v>
      </c>
      <c r="O81" s="16" t="s">
        <v>79</v>
      </c>
      <c r="P81" s="16" t="s">
        <v>80</v>
      </c>
      <c r="Q81" s="18">
        <v>0.20871606888556155</v>
      </c>
      <c r="R81" s="16" t="s">
        <v>948</v>
      </c>
      <c r="S81" s="16" t="s">
        <v>949</v>
      </c>
      <c r="T81" s="16" t="s">
        <v>950</v>
      </c>
      <c r="U81" s="16" t="s">
        <v>951</v>
      </c>
      <c r="V81" s="16" t="s">
        <v>952</v>
      </c>
      <c r="W81" s="16" t="s">
        <v>507</v>
      </c>
      <c r="X81" s="16"/>
      <c r="Y81" s="16" t="s">
        <v>786</v>
      </c>
      <c r="Z81" s="16" t="s">
        <v>953</v>
      </c>
      <c r="AA81" s="16"/>
      <c r="AB81" s="16" t="s">
        <v>133</v>
      </c>
      <c r="AC81" s="16" t="s">
        <v>134</v>
      </c>
      <c r="AD81" s="16" t="s">
        <v>90</v>
      </c>
      <c r="AE81" s="16"/>
      <c r="AF81" s="16" t="s">
        <v>91</v>
      </c>
      <c r="AG81" s="16" t="s">
        <v>92</v>
      </c>
      <c r="AH81" s="16" t="s">
        <v>954</v>
      </c>
      <c r="AI81" s="17">
        <v>1</v>
      </c>
      <c r="AJ81" s="17">
        <v>0</v>
      </c>
      <c r="AK81" s="16" t="s">
        <v>871</v>
      </c>
      <c r="AL81" s="16">
        <v>1.35</v>
      </c>
      <c r="AM81" s="16"/>
      <c r="AN81" s="16" t="s">
        <v>872</v>
      </c>
      <c r="AO81" s="16"/>
      <c r="AP81" s="17">
        <v>0</v>
      </c>
      <c r="AQ81" s="17">
        <v>2000</v>
      </c>
      <c r="AR81" s="17">
        <v>0</v>
      </c>
      <c r="AS81" s="16">
        <v>9091.6339959399993</v>
      </c>
      <c r="AT81" s="19">
        <v>0</v>
      </c>
      <c r="AU81" s="19">
        <v>0</v>
      </c>
      <c r="AV81" s="19">
        <v>0.21998245869698768</v>
      </c>
      <c r="AW81" s="19">
        <v>9582.4359008407828</v>
      </c>
      <c r="AX81" s="20">
        <v>14</v>
      </c>
      <c r="AY81" s="19">
        <v>0.35</v>
      </c>
      <c r="AZ81" s="20">
        <v>43</v>
      </c>
      <c r="BA81" s="19">
        <v>0</v>
      </c>
      <c r="BB81" s="19">
        <v>0.5</v>
      </c>
      <c r="BC81" s="20">
        <v>21500</v>
      </c>
      <c r="BD81" s="16">
        <v>383.17136649643885</v>
      </c>
      <c r="BE81" s="16">
        <v>9091.6355940035828</v>
      </c>
      <c r="BF81" s="21" t="s">
        <v>96</v>
      </c>
      <c r="BG81" s="22">
        <v>43</v>
      </c>
      <c r="BH81" s="23">
        <v>0.8</v>
      </c>
      <c r="BI81" s="23">
        <v>34.4</v>
      </c>
      <c r="BJ81" s="16">
        <v>383.17136649643885</v>
      </c>
      <c r="BK81" s="16">
        <v>9091.6355940035828</v>
      </c>
      <c r="BL81" s="23">
        <v>0.15</v>
      </c>
      <c r="BM81" s="22">
        <f t="shared" si="19"/>
        <v>7.1798327696633173</v>
      </c>
      <c r="BN81" s="22">
        <f t="shared" si="20"/>
        <v>7.1798327696633173</v>
      </c>
      <c r="BO81" s="22">
        <f t="shared" si="21"/>
        <v>1.0769749154494976</v>
      </c>
      <c r="BP81" s="22">
        <f t="shared" si="22"/>
        <v>0.61028578542138201</v>
      </c>
      <c r="BQ81" s="22">
        <f t="shared" si="23"/>
        <v>5.4925720687924384</v>
      </c>
      <c r="BR81" s="28" t="s">
        <v>3532</v>
      </c>
      <c r="BS81" s="16" t="s">
        <v>3550</v>
      </c>
    </row>
    <row r="82" spans="1:71" x14ac:dyDescent="0.25">
      <c r="A82" s="15">
        <v>16032007</v>
      </c>
      <c r="B82" s="16" t="s">
        <v>75</v>
      </c>
      <c r="C82" s="16"/>
      <c r="D82" s="27"/>
      <c r="E82" s="27"/>
      <c r="F82" s="16" t="s">
        <v>2871</v>
      </c>
      <c r="G82" s="16" t="s">
        <v>238</v>
      </c>
      <c r="H82" s="16">
        <v>2.605333E-3</v>
      </c>
      <c r="I82" s="17">
        <v>1946</v>
      </c>
      <c r="J82" s="17">
        <v>1220</v>
      </c>
      <c r="K82" s="16">
        <v>4.6145698999999998E-2</v>
      </c>
      <c r="L82" s="16" t="s">
        <v>78</v>
      </c>
      <c r="M82" s="17">
        <v>1</v>
      </c>
      <c r="N82" s="17">
        <v>0</v>
      </c>
      <c r="O82" s="16" t="s">
        <v>79</v>
      </c>
      <c r="P82" s="16" t="s">
        <v>80</v>
      </c>
      <c r="Q82" s="18">
        <v>0.60695541843259571</v>
      </c>
      <c r="R82" s="16" t="s">
        <v>2969</v>
      </c>
      <c r="S82" s="16" t="s">
        <v>2970</v>
      </c>
      <c r="T82" s="16" t="s">
        <v>636</v>
      </c>
      <c r="U82" s="16" t="s">
        <v>637</v>
      </c>
      <c r="V82" s="16"/>
      <c r="W82" s="16" t="s">
        <v>129</v>
      </c>
      <c r="X82" s="16"/>
      <c r="Y82" s="16" t="s">
        <v>2875</v>
      </c>
      <c r="Z82" s="16" t="s">
        <v>2971</v>
      </c>
      <c r="AA82" s="16"/>
      <c r="AB82" s="16"/>
      <c r="AC82" s="16" t="s">
        <v>185</v>
      </c>
      <c r="AD82" s="16" t="s">
        <v>152</v>
      </c>
      <c r="AE82" s="16"/>
      <c r="AF82" s="16" t="s">
        <v>91</v>
      </c>
      <c r="AG82" s="16" t="s">
        <v>92</v>
      </c>
      <c r="AH82" s="16" t="s">
        <v>2972</v>
      </c>
      <c r="AI82" s="17">
        <v>1</v>
      </c>
      <c r="AJ82" s="17">
        <v>3</v>
      </c>
      <c r="AK82" s="16" t="s">
        <v>245</v>
      </c>
      <c r="AL82" s="16"/>
      <c r="AM82" s="17">
        <v>35</v>
      </c>
      <c r="AN82" s="16" t="s">
        <v>246</v>
      </c>
      <c r="AO82" s="16" t="s">
        <v>247</v>
      </c>
      <c r="AP82" s="17">
        <v>0</v>
      </c>
      <c r="AQ82" s="17">
        <v>0</v>
      </c>
      <c r="AR82" s="17">
        <v>0</v>
      </c>
      <c r="AS82" s="16">
        <v>26438.868574100001</v>
      </c>
      <c r="AT82" s="19">
        <v>4.9427228564544743</v>
      </c>
      <c r="AU82" s="19">
        <v>0</v>
      </c>
      <c r="AV82" s="19">
        <v>0</v>
      </c>
      <c r="AW82" s="19">
        <v>2471.361428227237</v>
      </c>
      <c r="AX82" s="20">
        <v>4</v>
      </c>
      <c r="AY82" s="19">
        <v>0</v>
      </c>
      <c r="AZ82" s="20">
        <v>35</v>
      </c>
      <c r="BA82" s="19">
        <v>0</v>
      </c>
      <c r="BB82" s="19">
        <v>0.5</v>
      </c>
      <c r="BC82" s="20">
        <v>17500</v>
      </c>
      <c r="BD82" s="16">
        <v>728.08409692157966</v>
      </c>
      <c r="BE82" s="16">
        <v>26438.872271117511</v>
      </c>
      <c r="BF82" s="21" t="s">
        <v>96</v>
      </c>
      <c r="BG82" s="22">
        <v>35</v>
      </c>
      <c r="BH82" s="23">
        <v>0.85</v>
      </c>
      <c r="BI82" s="23">
        <v>30</v>
      </c>
      <c r="BJ82" s="16">
        <v>728.08409692157966</v>
      </c>
      <c r="BK82" s="16">
        <v>26438.872271117511</v>
      </c>
      <c r="BL82" s="23">
        <v>1</v>
      </c>
      <c r="BM82" s="22">
        <f t="shared" si="19"/>
        <v>18.20866255297787</v>
      </c>
      <c r="BN82" s="22">
        <f t="shared" si="20"/>
        <v>15.20866255297787</v>
      </c>
      <c r="BO82" s="22">
        <f t="shared" si="21"/>
        <v>15.20866255297787</v>
      </c>
      <c r="BP82" s="22">
        <f t="shared" si="22"/>
        <v>0</v>
      </c>
      <c r="BQ82" s="22">
        <f t="shared" si="23"/>
        <v>0</v>
      </c>
      <c r="BR82" s="28" t="s">
        <v>3532</v>
      </c>
      <c r="BS82" s="16" t="s">
        <v>3534</v>
      </c>
    </row>
    <row r="83" spans="1:71" x14ac:dyDescent="0.25">
      <c r="A83" s="15">
        <v>16047049</v>
      </c>
      <c r="B83" s="16" t="s">
        <v>75</v>
      </c>
      <c r="C83" s="16"/>
      <c r="D83" s="27"/>
      <c r="E83" s="27"/>
      <c r="F83" s="16" t="s">
        <v>256</v>
      </c>
      <c r="G83" s="16" t="s">
        <v>139</v>
      </c>
      <c r="H83" s="16">
        <v>0.97142838899999995</v>
      </c>
      <c r="I83" s="17">
        <v>1957</v>
      </c>
      <c r="J83" s="17">
        <v>1948</v>
      </c>
      <c r="K83" s="16">
        <v>4.4047483999999998E-2</v>
      </c>
      <c r="L83" s="16" t="s">
        <v>78</v>
      </c>
      <c r="M83" s="17">
        <v>1</v>
      </c>
      <c r="N83" s="17">
        <v>0</v>
      </c>
      <c r="O83" s="16" t="s">
        <v>79</v>
      </c>
      <c r="P83" s="16" t="s">
        <v>80</v>
      </c>
      <c r="Q83" s="18">
        <v>1.0152704426577295</v>
      </c>
      <c r="R83" s="16" t="s">
        <v>257</v>
      </c>
      <c r="S83" s="16" t="s">
        <v>258</v>
      </c>
      <c r="T83" s="16" t="s">
        <v>259</v>
      </c>
      <c r="U83" s="16" t="s">
        <v>260</v>
      </c>
      <c r="V83" s="16" t="s">
        <v>261</v>
      </c>
      <c r="W83" s="16" t="s">
        <v>129</v>
      </c>
      <c r="X83" s="16" t="s">
        <v>262</v>
      </c>
      <c r="Y83" s="16" t="s">
        <v>263</v>
      </c>
      <c r="Z83" s="16" t="s">
        <v>264</v>
      </c>
      <c r="AA83" s="16"/>
      <c r="AB83" s="16"/>
      <c r="AC83" s="16" t="s">
        <v>265</v>
      </c>
      <c r="AD83" s="16" t="s">
        <v>152</v>
      </c>
      <c r="AE83" s="16"/>
      <c r="AF83" s="16" t="s">
        <v>91</v>
      </c>
      <c r="AG83" s="16" t="s">
        <v>92</v>
      </c>
      <c r="AH83" s="16" t="s">
        <v>266</v>
      </c>
      <c r="AI83" s="17">
        <v>4</v>
      </c>
      <c r="AJ83" s="17">
        <v>1</v>
      </c>
      <c r="AK83" s="16" t="s">
        <v>136</v>
      </c>
      <c r="AL83" s="16"/>
      <c r="AM83" s="17">
        <v>25</v>
      </c>
      <c r="AN83" s="16" t="s">
        <v>137</v>
      </c>
      <c r="AO83" s="16" t="s">
        <v>138</v>
      </c>
      <c r="AP83" s="17">
        <v>0</v>
      </c>
      <c r="AQ83" s="17">
        <v>0</v>
      </c>
      <c r="AR83" s="17">
        <v>0</v>
      </c>
      <c r="AS83" s="16">
        <v>44224.989853999999</v>
      </c>
      <c r="AT83" s="19">
        <v>0.98496348204498563</v>
      </c>
      <c r="AU83" s="19">
        <v>0</v>
      </c>
      <c r="AV83" s="19">
        <v>0</v>
      </c>
      <c r="AW83" s="19">
        <v>492.48174102249283</v>
      </c>
      <c r="AX83" s="20">
        <v>7</v>
      </c>
      <c r="AY83" s="19">
        <v>0</v>
      </c>
      <c r="AZ83" s="20">
        <v>25</v>
      </c>
      <c r="BA83" s="19">
        <v>0</v>
      </c>
      <c r="BB83" s="19">
        <v>0.5</v>
      </c>
      <c r="BC83" s="20">
        <v>12500</v>
      </c>
      <c r="BD83" s="16"/>
      <c r="BE83" s="16"/>
      <c r="BF83" s="21" t="s">
        <v>96</v>
      </c>
      <c r="BG83" s="22">
        <v>25</v>
      </c>
      <c r="BH83" s="23">
        <v>0.7</v>
      </c>
      <c r="BI83" s="23">
        <v>18</v>
      </c>
      <c r="BJ83" s="16">
        <v>913.10239089664856</v>
      </c>
      <c r="BK83" s="16">
        <v>44225.003581625657</v>
      </c>
      <c r="BL83" s="23">
        <v>0.15</v>
      </c>
      <c r="BM83" s="22">
        <f t="shared" si="19"/>
        <v>18.274867967839132</v>
      </c>
      <c r="BN83" s="22">
        <f t="shared" si="20"/>
        <v>17.274867967839132</v>
      </c>
      <c r="BO83" s="22">
        <f t="shared" si="21"/>
        <v>2.5912301951758696</v>
      </c>
      <c r="BP83" s="22">
        <f t="shared" si="22"/>
        <v>1.4683637772663263</v>
      </c>
      <c r="BQ83" s="22">
        <f t="shared" si="23"/>
        <v>13.215273995396936</v>
      </c>
      <c r="BR83" s="28" t="s">
        <v>3532</v>
      </c>
      <c r="BS83" s="16" t="s">
        <v>3534</v>
      </c>
    </row>
    <row r="84" spans="1:71" x14ac:dyDescent="0.25">
      <c r="A84" s="83">
        <v>16052013</v>
      </c>
      <c r="B84" s="81" t="s">
        <v>75</v>
      </c>
      <c r="C84" s="81"/>
      <c r="D84" s="81" t="s">
        <v>3523</v>
      </c>
      <c r="E84" s="81" t="s">
        <v>3528</v>
      </c>
      <c r="F84" s="81" t="s">
        <v>76</v>
      </c>
      <c r="G84" s="81" t="s">
        <v>77</v>
      </c>
      <c r="H84" s="81">
        <v>0.255299</v>
      </c>
      <c r="I84" s="81">
        <v>1964</v>
      </c>
      <c r="J84" s="81"/>
      <c r="K84" s="81">
        <v>0.27180599999999999</v>
      </c>
      <c r="L84" s="81" t="s">
        <v>78</v>
      </c>
      <c r="M84" s="81">
        <v>1</v>
      </c>
      <c r="N84" s="81">
        <v>0</v>
      </c>
      <c r="O84" s="81" t="s">
        <v>79</v>
      </c>
      <c r="P84" s="81" t="s">
        <v>80</v>
      </c>
      <c r="Q84" s="81">
        <v>2.0000270000000002</v>
      </c>
      <c r="R84" s="81" t="s">
        <v>81</v>
      </c>
      <c r="S84" s="81" t="s">
        <v>82</v>
      </c>
      <c r="T84" s="81" t="s">
        <v>83</v>
      </c>
      <c r="U84" s="84">
        <v>94043</v>
      </c>
      <c r="V84" s="84"/>
      <c r="W84" s="81" t="s">
        <v>85</v>
      </c>
      <c r="X84" s="84">
        <v>28</v>
      </c>
      <c r="Y84" s="81" t="s">
        <v>86</v>
      </c>
      <c r="Z84" s="84">
        <v>355</v>
      </c>
      <c r="AA84" s="81"/>
      <c r="AB84" s="81" t="s">
        <v>88</v>
      </c>
      <c r="AC84" s="81" t="s">
        <v>89</v>
      </c>
      <c r="AD84" s="81" t="s">
        <v>90</v>
      </c>
      <c r="AE84" s="81"/>
      <c r="AF84" s="81" t="s">
        <v>91</v>
      </c>
      <c r="AG84" s="81" t="s">
        <v>92</v>
      </c>
      <c r="AH84" s="81" t="s">
        <v>93</v>
      </c>
      <c r="AI84" s="81">
        <v>2</v>
      </c>
      <c r="AJ84" s="81">
        <v>0</v>
      </c>
      <c r="AK84" s="81" t="s">
        <v>94</v>
      </c>
      <c r="AL84" s="81">
        <v>2.5</v>
      </c>
      <c r="AM84" s="81"/>
      <c r="AN84" s="81" t="s">
        <v>95</v>
      </c>
      <c r="AO84" s="81"/>
      <c r="AP84" s="81">
        <v>0</v>
      </c>
      <c r="AQ84" s="81">
        <v>0</v>
      </c>
      <c r="AR84" s="81">
        <v>23680</v>
      </c>
      <c r="AS84" s="81">
        <v>87120.778340999997</v>
      </c>
      <c r="AT84" s="81">
        <v>0</v>
      </c>
      <c r="AU84" s="81">
        <v>0</v>
      </c>
      <c r="AV84" s="81">
        <v>0.27180700000000002</v>
      </c>
      <c r="AW84" s="81">
        <v>11839.894221</v>
      </c>
      <c r="AX84" s="81">
        <v>14</v>
      </c>
      <c r="AY84" s="81">
        <v>0.4</v>
      </c>
      <c r="AZ84" s="81">
        <v>90</v>
      </c>
      <c r="BA84" s="81">
        <v>0.3</v>
      </c>
      <c r="BB84" s="81">
        <v>0.5</v>
      </c>
      <c r="BC84" s="81">
        <v>45000</v>
      </c>
      <c r="BD84" s="81"/>
      <c r="BE84" s="81"/>
      <c r="BF84" s="81" t="s">
        <v>96</v>
      </c>
      <c r="BG84" s="79">
        <v>112</v>
      </c>
      <c r="BH84" s="80">
        <v>0.7</v>
      </c>
      <c r="BI84" s="79">
        <f>BG84*BH84</f>
        <v>78.399999999999991</v>
      </c>
      <c r="BJ84" s="81"/>
      <c r="BK84" s="81"/>
      <c r="BL84" s="81">
        <v>1</v>
      </c>
      <c r="BM84" s="79">
        <f t="shared" si="19"/>
        <v>156.80211679999999</v>
      </c>
      <c r="BN84" s="79">
        <f t="shared" si="20"/>
        <v>156.80211679999999</v>
      </c>
      <c r="BO84" s="79">
        <f>BN84*0.65</f>
        <v>101.92137592</v>
      </c>
      <c r="BP84" s="79">
        <f>BN84*0.35</f>
        <v>54.880740879999998</v>
      </c>
      <c r="BQ84" s="79">
        <f>BN84*0</f>
        <v>0</v>
      </c>
      <c r="BR84" s="81"/>
      <c r="BS84" s="81"/>
    </row>
    <row r="85" spans="1:71" x14ac:dyDescent="0.25">
      <c r="A85" s="15">
        <v>16058003</v>
      </c>
      <c r="B85" s="16" t="s">
        <v>75</v>
      </c>
      <c r="C85" s="16"/>
      <c r="D85" s="27" t="s">
        <v>3523</v>
      </c>
      <c r="E85" s="27" t="s">
        <v>3528</v>
      </c>
      <c r="F85" s="16" t="s">
        <v>248</v>
      </c>
      <c r="G85" s="16" t="s">
        <v>77</v>
      </c>
      <c r="H85" s="16">
        <v>0.26288541300000001</v>
      </c>
      <c r="I85" s="17">
        <v>2013</v>
      </c>
      <c r="J85" s="17">
        <v>13200</v>
      </c>
      <c r="K85" s="16">
        <v>0.31232254399999998</v>
      </c>
      <c r="L85" s="16" t="s">
        <v>78</v>
      </c>
      <c r="M85" s="17">
        <v>1</v>
      </c>
      <c r="N85" s="17">
        <v>0</v>
      </c>
      <c r="O85" s="16" t="s">
        <v>79</v>
      </c>
      <c r="P85" s="16" t="s">
        <v>80</v>
      </c>
      <c r="Q85" s="18">
        <v>0.97026689362591767</v>
      </c>
      <c r="R85" s="16" t="s">
        <v>426</v>
      </c>
      <c r="S85" s="16" t="s">
        <v>427</v>
      </c>
      <c r="T85" s="16" t="s">
        <v>181</v>
      </c>
      <c r="U85" s="16" t="s">
        <v>182</v>
      </c>
      <c r="V85" s="16" t="s">
        <v>428</v>
      </c>
      <c r="W85" s="16" t="s">
        <v>399</v>
      </c>
      <c r="X85" s="16"/>
      <c r="Y85" s="16" t="s">
        <v>400</v>
      </c>
      <c r="Z85" s="16" t="s">
        <v>429</v>
      </c>
      <c r="AA85" s="16"/>
      <c r="AB85" s="16"/>
      <c r="AC85" s="16" t="s">
        <v>430</v>
      </c>
      <c r="AD85" s="16" t="s">
        <v>152</v>
      </c>
      <c r="AE85" s="16"/>
      <c r="AF85" s="16" t="s">
        <v>91</v>
      </c>
      <c r="AG85" s="16" t="s">
        <v>92</v>
      </c>
      <c r="AH85" s="16" t="s">
        <v>431</v>
      </c>
      <c r="AI85" s="17">
        <v>1</v>
      </c>
      <c r="AJ85" s="17">
        <v>0</v>
      </c>
      <c r="AK85" s="16" t="s">
        <v>412</v>
      </c>
      <c r="AL85" s="16">
        <v>3.5</v>
      </c>
      <c r="AM85" s="16"/>
      <c r="AN85" s="16" t="s">
        <v>413</v>
      </c>
      <c r="AO85" s="16"/>
      <c r="AP85" s="17">
        <v>0</v>
      </c>
      <c r="AQ85" s="17">
        <v>0</v>
      </c>
      <c r="AR85" s="17">
        <v>13200</v>
      </c>
      <c r="AS85" s="16">
        <v>42264.615296600001</v>
      </c>
      <c r="AT85" s="19">
        <v>0</v>
      </c>
      <c r="AU85" s="19">
        <v>0</v>
      </c>
      <c r="AV85" s="19">
        <v>0.31231799715593012</v>
      </c>
      <c r="AW85" s="19">
        <v>13604.571956112315</v>
      </c>
      <c r="AX85" s="20">
        <v>14</v>
      </c>
      <c r="AY85" s="19">
        <v>0.4</v>
      </c>
      <c r="AZ85" s="20">
        <v>120</v>
      </c>
      <c r="BA85" s="19">
        <v>0.3</v>
      </c>
      <c r="BB85" s="19">
        <v>0.5</v>
      </c>
      <c r="BC85" s="20">
        <v>60000</v>
      </c>
      <c r="BD85" s="16">
        <v>919.29595219027146</v>
      </c>
      <c r="BE85" s="16">
        <v>42264.656827210478</v>
      </c>
      <c r="BF85" s="21" t="s">
        <v>96</v>
      </c>
      <c r="BG85" s="22">
        <v>140</v>
      </c>
      <c r="BH85" s="23">
        <v>0.8</v>
      </c>
      <c r="BI85" s="23">
        <v>112</v>
      </c>
      <c r="BJ85" s="16">
        <v>919.29595219027146</v>
      </c>
      <c r="BK85" s="16">
        <v>42264.656827210478</v>
      </c>
      <c r="BL85" s="23">
        <v>1</v>
      </c>
      <c r="BM85" s="22">
        <f t="shared" si="19"/>
        <v>108.66989208610278</v>
      </c>
      <c r="BN85" s="22">
        <f t="shared" si="20"/>
        <v>108.66989208610278</v>
      </c>
      <c r="BO85" s="22">
        <f>BN85*BL85</f>
        <v>108.66989208610278</v>
      </c>
      <c r="BP85" s="22">
        <f>(BN85-BO85)*0.1</f>
        <v>0</v>
      </c>
      <c r="BQ85" s="22">
        <f>(BN85-BO85)*0.9</f>
        <v>0</v>
      </c>
      <c r="BR85" s="28" t="s">
        <v>3532</v>
      </c>
      <c r="BS85" s="16"/>
    </row>
    <row r="86" spans="1:71" x14ac:dyDescent="0.25">
      <c r="A86" s="15">
        <v>16110002</v>
      </c>
      <c r="B86" s="16" t="s">
        <v>109</v>
      </c>
      <c r="C86" s="16" t="s">
        <v>110</v>
      </c>
      <c r="D86" s="27" t="s">
        <v>581</v>
      </c>
      <c r="E86" s="27" t="s">
        <v>110</v>
      </c>
      <c r="F86" s="16" t="s">
        <v>502</v>
      </c>
      <c r="G86" s="16" t="s">
        <v>111</v>
      </c>
      <c r="H86" s="16">
        <v>0.79794484799999998</v>
      </c>
      <c r="I86" s="17">
        <v>1990</v>
      </c>
      <c r="J86" s="17">
        <v>3981</v>
      </c>
      <c r="K86" s="16">
        <v>0.23023538299999999</v>
      </c>
      <c r="L86" s="16" t="s">
        <v>78</v>
      </c>
      <c r="M86" s="17">
        <v>1</v>
      </c>
      <c r="N86" s="17">
        <v>0</v>
      </c>
      <c r="O86" s="16" t="s">
        <v>79</v>
      </c>
      <c r="P86" s="16" t="s">
        <v>80</v>
      </c>
      <c r="Q86" s="18">
        <v>0.39696883691856472</v>
      </c>
      <c r="R86" s="16" t="s">
        <v>622</v>
      </c>
      <c r="S86" s="16" t="s">
        <v>623</v>
      </c>
      <c r="T86" s="16" t="s">
        <v>624</v>
      </c>
      <c r="U86" s="16" t="s">
        <v>625</v>
      </c>
      <c r="V86" s="16" t="s">
        <v>626</v>
      </c>
      <c r="W86" s="16" t="s">
        <v>507</v>
      </c>
      <c r="X86" s="16"/>
      <c r="Y86" s="16" t="s">
        <v>509</v>
      </c>
      <c r="Z86" s="16" t="s">
        <v>627</v>
      </c>
      <c r="AA86" s="16"/>
      <c r="AB86" s="16" t="s">
        <v>88</v>
      </c>
      <c r="AC86" s="16" t="s">
        <v>117</v>
      </c>
      <c r="AD86" s="16"/>
      <c r="AE86" s="16"/>
      <c r="AF86" s="16" t="s">
        <v>91</v>
      </c>
      <c r="AG86" s="16" t="s">
        <v>92</v>
      </c>
      <c r="AH86" s="16" t="s">
        <v>628</v>
      </c>
      <c r="AI86" s="17">
        <v>1</v>
      </c>
      <c r="AJ86" s="17">
        <v>0</v>
      </c>
      <c r="AK86" s="16" t="s">
        <v>119</v>
      </c>
      <c r="AL86" s="16">
        <v>1.85</v>
      </c>
      <c r="AM86" s="16"/>
      <c r="AN86" s="16" t="s">
        <v>120</v>
      </c>
      <c r="AO86" s="16"/>
      <c r="AP86" s="17">
        <v>0</v>
      </c>
      <c r="AQ86" s="17">
        <v>4696</v>
      </c>
      <c r="AR86" s="17">
        <v>0</v>
      </c>
      <c r="AS86" s="16">
        <v>17291.9087736</v>
      </c>
      <c r="AT86" s="19">
        <v>0</v>
      </c>
      <c r="AU86" s="19">
        <v>0</v>
      </c>
      <c r="AV86" s="19">
        <v>0.27157210123439368</v>
      </c>
      <c r="AW86" s="19">
        <v>11829.680729770189</v>
      </c>
      <c r="AX86" s="20">
        <v>13</v>
      </c>
      <c r="AY86" s="19">
        <v>0.5</v>
      </c>
      <c r="AZ86" s="20">
        <v>60</v>
      </c>
      <c r="BA86" s="19">
        <v>0.05</v>
      </c>
      <c r="BB86" s="19">
        <v>0.5</v>
      </c>
      <c r="BC86" s="20">
        <v>30000</v>
      </c>
      <c r="BD86" s="16">
        <v>630.19235857174431</v>
      </c>
      <c r="BE86" s="16">
        <v>17291.893368391698</v>
      </c>
      <c r="BF86" s="21" t="s">
        <v>96</v>
      </c>
      <c r="BG86" s="23">
        <v>70</v>
      </c>
      <c r="BH86" s="23">
        <v>0.95</v>
      </c>
      <c r="BI86" s="23">
        <v>67</v>
      </c>
      <c r="BJ86" s="16">
        <v>630.19235857174431</v>
      </c>
      <c r="BK86" s="16">
        <v>17291.893368391698</v>
      </c>
      <c r="BL86" s="23">
        <v>0.15</v>
      </c>
      <c r="BM86" s="22">
        <f t="shared" si="19"/>
        <v>26.596912073543837</v>
      </c>
      <c r="BN86" s="22">
        <f t="shared" si="20"/>
        <v>26.596912073543837</v>
      </c>
      <c r="BO86" s="22">
        <f>BN86*BL86</f>
        <v>3.9895368110315754</v>
      </c>
      <c r="BP86" s="22">
        <f>(BN86-BO86)*0.1</f>
        <v>2.2607375262512264</v>
      </c>
      <c r="BQ86" s="22">
        <f>(BN86-BO86)*0.9</f>
        <v>20.346637736261037</v>
      </c>
      <c r="BR86" s="28" t="s">
        <v>3532</v>
      </c>
      <c r="BS86" s="16"/>
    </row>
    <row r="87" spans="1:71" x14ac:dyDescent="0.25">
      <c r="A87" s="63">
        <v>17005051</v>
      </c>
      <c r="B87" s="64" t="s">
        <v>237</v>
      </c>
      <c r="C87" s="65" t="s">
        <v>110</v>
      </c>
      <c r="D87" s="65" t="s">
        <v>581</v>
      </c>
      <c r="E87" s="65" t="s">
        <v>110</v>
      </c>
      <c r="F87" s="65" t="s">
        <v>781</v>
      </c>
      <c r="G87" s="65" t="s">
        <v>1202</v>
      </c>
      <c r="H87" s="65">
        <v>1.5532617E-2</v>
      </c>
      <c r="I87" s="66">
        <v>1969</v>
      </c>
      <c r="J87" s="65"/>
      <c r="K87" s="65">
        <v>0</v>
      </c>
      <c r="L87" s="65" t="s">
        <v>78</v>
      </c>
      <c r="M87" s="66">
        <v>1</v>
      </c>
      <c r="N87" s="66">
        <v>0</v>
      </c>
      <c r="O87" s="65" t="s">
        <v>79</v>
      </c>
      <c r="P87" s="65" t="s">
        <v>80</v>
      </c>
      <c r="Q87" s="67">
        <v>0.76322710566033514</v>
      </c>
      <c r="R87" s="65" t="s">
        <v>1227</v>
      </c>
      <c r="S87" s="65" t="s">
        <v>1228</v>
      </c>
      <c r="T87" s="65" t="s">
        <v>1229</v>
      </c>
      <c r="U87" s="65" t="s">
        <v>1230</v>
      </c>
      <c r="V87" s="65"/>
      <c r="W87" s="65" t="s">
        <v>507</v>
      </c>
      <c r="X87" s="65"/>
      <c r="Y87" s="65" t="s">
        <v>786</v>
      </c>
      <c r="Z87" s="64" t="s">
        <v>779</v>
      </c>
      <c r="AA87" s="64"/>
      <c r="AB87" s="64" t="s">
        <v>473</v>
      </c>
      <c r="AC87" s="64" t="s">
        <v>117</v>
      </c>
      <c r="AD87" s="64"/>
      <c r="AE87" s="64"/>
      <c r="AF87" s="65" t="s">
        <v>91</v>
      </c>
      <c r="AG87" s="65" t="s">
        <v>92</v>
      </c>
      <c r="AH87" s="64" t="s">
        <v>1221</v>
      </c>
      <c r="AI87" s="66">
        <v>1</v>
      </c>
      <c r="AJ87" s="68">
        <v>0</v>
      </c>
      <c r="AK87" s="65" t="s">
        <v>119</v>
      </c>
      <c r="AL87" s="65">
        <v>1.85</v>
      </c>
      <c r="AM87" s="65"/>
      <c r="AN87" s="64" t="s">
        <v>120</v>
      </c>
      <c r="AO87" s="65"/>
      <c r="AP87" s="66">
        <v>0</v>
      </c>
      <c r="AQ87" s="66">
        <v>5498</v>
      </c>
      <c r="AR87" s="66">
        <v>0</v>
      </c>
      <c r="AS87" s="65">
        <v>33246.050816299998</v>
      </c>
      <c r="AT87" s="65">
        <v>0</v>
      </c>
      <c r="AU87" s="65">
        <v>0</v>
      </c>
      <c r="AV87" s="65">
        <v>0.16537302521670996</v>
      </c>
      <c r="AW87" s="65">
        <v>7203.6489784398864</v>
      </c>
      <c r="AX87" s="66">
        <v>13</v>
      </c>
      <c r="AY87" s="65">
        <v>0.5</v>
      </c>
      <c r="AZ87" s="66">
        <v>60</v>
      </c>
      <c r="BA87" s="65">
        <v>0.05</v>
      </c>
      <c r="BB87" s="65">
        <v>0.5</v>
      </c>
      <c r="BC87" s="66">
        <v>30000</v>
      </c>
      <c r="BD87" s="65">
        <v>741.8386906376204</v>
      </c>
      <c r="BE87" s="65">
        <v>33246.039738006286</v>
      </c>
      <c r="BF87" s="65" t="s">
        <v>96</v>
      </c>
      <c r="BG87" s="64">
        <v>70</v>
      </c>
      <c r="BH87" s="64">
        <v>0.95</v>
      </c>
      <c r="BI87" s="69">
        <v>67</v>
      </c>
      <c r="BJ87" s="65">
        <v>741.8386906376204</v>
      </c>
      <c r="BK87" s="65">
        <v>33246.039738006286</v>
      </c>
      <c r="BL87" s="69">
        <v>1</v>
      </c>
      <c r="BM87" s="68">
        <f t="shared" si="19"/>
        <v>51.136216079242452</v>
      </c>
      <c r="BN87" s="68">
        <f t="shared" si="20"/>
        <v>51.136216079242452</v>
      </c>
      <c r="BO87" s="68">
        <f>BN87*0.65</f>
        <v>33.238540451507596</v>
      </c>
      <c r="BP87" s="68">
        <f>BN87*0.35</f>
        <v>17.897675627734856</v>
      </c>
      <c r="BQ87" s="68">
        <f>BN87*0</f>
        <v>0</v>
      </c>
      <c r="BR87" s="69" t="s">
        <v>3531</v>
      </c>
      <c r="BS87" s="69" t="s">
        <v>3534</v>
      </c>
    </row>
    <row r="88" spans="1:71" x14ac:dyDescent="0.25">
      <c r="A88" s="15">
        <v>17006055</v>
      </c>
      <c r="B88" s="16" t="s">
        <v>237</v>
      </c>
      <c r="C88" s="16" t="s">
        <v>110</v>
      </c>
      <c r="D88" s="27" t="s">
        <v>581</v>
      </c>
      <c r="E88" s="27" t="s">
        <v>110</v>
      </c>
      <c r="F88" s="16" t="s">
        <v>781</v>
      </c>
      <c r="G88" s="16" t="s">
        <v>111</v>
      </c>
      <c r="H88" s="16">
        <v>0.66549418199999999</v>
      </c>
      <c r="I88" s="17">
        <v>1970</v>
      </c>
      <c r="J88" s="17">
        <v>5175</v>
      </c>
      <c r="K88" s="16">
        <v>0.120181143</v>
      </c>
      <c r="L88" s="16" t="s">
        <v>78</v>
      </c>
      <c r="M88" s="17">
        <v>1</v>
      </c>
      <c r="N88" s="17">
        <v>0</v>
      </c>
      <c r="O88" s="16" t="s">
        <v>79</v>
      </c>
      <c r="P88" s="16" t="s">
        <v>80</v>
      </c>
      <c r="Q88" s="29">
        <v>0.98857652722958145</v>
      </c>
      <c r="R88" s="16" t="s">
        <v>1183</v>
      </c>
      <c r="S88" s="16" t="s">
        <v>1184</v>
      </c>
      <c r="T88" s="16" t="s">
        <v>83</v>
      </c>
      <c r="U88" s="16" t="s">
        <v>84</v>
      </c>
      <c r="V88" s="16" t="s">
        <v>1185</v>
      </c>
      <c r="W88" s="16" t="s">
        <v>507</v>
      </c>
      <c r="X88" s="16"/>
      <c r="Y88" s="16" t="s">
        <v>786</v>
      </c>
      <c r="Z88" s="16" t="s">
        <v>1186</v>
      </c>
      <c r="AA88" s="16"/>
      <c r="AB88" s="16"/>
      <c r="AC88" s="16" t="s">
        <v>496</v>
      </c>
      <c r="AD88" s="16" t="s">
        <v>152</v>
      </c>
      <c r="AE88" s="16"/>
      <c r="AF88" s="16" t="s">
        <v>91</v>
      </c>
      <c r="AG88" s="16" t="s">
        <v>92</v>
      </c>
      <c r="AH88" s="16" t="s">
        <v>1187</v>
      </c>
      <c r="AI88" s="17">
        <v>1</v>
      </c>
      <c r="AJ88" s="17">
        <v>0</v>
      </c>
      <c r="AK88" s="16" t="s">
        <v>119</v>
      </c>
      <c r="AL88" s="16">
        <v>1.85</v>
      </c>
      <c r="AM88" s="16"/>
      <c r="AN88" s="16" t="s">
        <v>120</v>
      </c>
      <c r="AO88" s="16"/>
      <c r="AP88" s="17">
        <v>0</v>
      </c>
      <c r="AQ88" s="17">
        <v>5175</v>
      </c>
      <c r="AR88" s="17">
        <v>0</v>
      </c>
      <c r="AS88" s="16">
        <v>43062.255244100001</v>
      </c>
      <c r="AT88" s="16">
        <v>0</v>
      </c>
      <c r="AU88" s="16">
        <v>0</v>
      </c>
      <c r="AV88" s="16">
        <v>0.12017484849934866</v>
      </c>
      <c r="AW88" s="16">
        <v>5234.8164006316274</v>
      </c>
      <c r="AX88" s="17">
        <v>13</v>
      </c>
      <c r="AY88" s="16">
        <v>0.5</v>
      </c>
      <c r="AZ88" s="17">
        <v>60</v>
      </c>
      <c r="BA88" s="16">
        <v>0.05</v>
      </c>
      <c r="BB88" s="16">
        <v>0.5</v>
      </c>
      <c r="BC88" s="17">
        <v>30000</v>
      </c>
      <c r="BD88" s="16">
        <v>819.65955092454215</v>
      </c>
      <c r="BE88" s="16">
        <v>43062.221276718701</v>
      </c>
      <c r="BF88" s="16" t="s">
        <v>96</v>
      </c>
      <c r="BG88" s="16">
        <v>70</v>
      </c>
      <c r="BH88" s="16">
        <v>0.95</v>
      </c>
      <c r="BI88" s="16">
        <v>67</v>
      </c>
      <c r="BJ88" s="16">
        <v>819.65955092454215</v>
      </c>
      <c r="BK88" s="16">
        <v>43062.221276718701</v>
      </c>
      <c r="BL88" s="42">
        <v>0.76900000000000002</v>
      </c>
      <c r="BM88" s="43">
        <v>91</v>
      </c>
      <c r="BN88" s="43">
        <f t="shared" si="20"/>
        <v>91</v>
      </c>
      <c r="BO88" s="43">
        <f>BN88*BL88</f>
        <v>69.978999999999999</v>
      </c>
      <c r="BP88" s="43">
        <f>(BN88-BO88)*0.1</f>
        <v>2.1021000000000001</v>
      </c>
      <c r="BQ88" s="43">
        <f>(BN88-BO88)*0.9</f>
        <v>18.918900000000001</v>
      </c>
      <c r="BR88" s="16" t="s">
        <v>3533</v>
      </c>
      <c r="BS88" s="16" t="s">
        <v>3542</v>
      </c>
    </row>
    <row r="89" spans="1:71" x14ac:dyDescent="0.25">
      <c r="A89" s="15">
        <v>18901130</v>
      </c>
      <c r="B89" s="16" t="s">
        <v>237</v>
      </c>
      <c r="C89" s="16" t="s">
        <v>110</v>
      </c>
      <c r="D89" s="27" t="s">
        <v>581</v>
      </c>
      <c r="E89" s="27" t="s">
        <v>110</v>
      </c>
      <c r="F89" s="16" t="s">
        <v>781</v>
      </c>
      <c r="G89" s="16" t="s">
        <v>111</v>
      </c>
      <c r="H89" s="16">
        <v>0.23272862699999999</v>
      </c>
      <c r="I89" s="17">
        <v>1966</v>
      </c>
      <c r="J89" s="17">
        <v>3110</v>
      </c>
      <c r="K89" s="16">
        <v>0.300599265</v>
      </c>
      <c r="L89" s="16" t="s">
        <v>78</v>
      </c>
      <c r="M89" s="17">
        <v>1</v>
      </c>
      <c r="N89" s="17">
        <v>0</v>
      </c>
      <c r="O89" s="16" t="s">
        <v>79</v>
      </c>
      <c r="P89" s="16" t="s">
        <v>80</v>
      </c>
      <c r="Q89" s="18">
        <v>0.23753042291563944</v>
      </c>
      <c r="R89" s="16" t="s">
        <v>1207</v>
      </c>
      <c r="S89" s="16" t="s">
        <v>1208</v>
      </c>
      <c r="T89" s="16" t="s">
        <v>280</v>
      </c>
      <c r="U89" s="16" t="s">
        <v>354</v>
      </c>
      <c r="V89" s="16" t="s">
        <v>1209</v>
      </c>
      <c r="W89" s="16" t="s">
        <v>507</v>
      </c>
      <c r="X89" s="16"/>
      <c r="Y89" s="16" t="s">
        <v>786</v>
      </c>
      <c r="Z89" s="16" t="s">
        <v>1210</v>
      </c>
      <c r="AA89" s="16"/>
      <c r="AB89" s="16" t="s">
        <v>473</v>
      </c>
      <c r="AC89" s="16" t="s">
        <v>117</v>
      </c>
      <c r="AD89" s="16"/>
      <c r="AE89" s="16"/>
      <c r="AF89" s="16" t="s">
        <v>91</v>
      </c>
      <c r="AG89" s="16" t="s">
        <v>92</v>
      </c>
      <c r="AH89" s="16" t="s">
        <v>1201</v>
      </c>
      <c r="AI89" s="17">
        <v>1</v>
      </c>
      <c r="AJ89" s="17">
        <v>0</v>
      </c>
      <c r="AK89" s="16" t="s">
        <v>119</v>
      </c>
      <c r="AL89" s="16">
        <v>1.85</v>
      </c>
      <c r="AM89" s="16"/>
      <c r="AN89" s="16" t="s">
        <v>120</v>
      </c>
      <c r="AO89" s="16"/>
      <c r="AP89" s="17">
        <v>0</v>
      </c>
      <c r="AQ89" s="17">
        <v>3110</v>
      </c>
      <c r="AR89" s="17">
        <v>0</v>
      </c>
      <c r="AS89" s="16">
        <v>10346.7989915</v>
      </c>
      <c r="AT89" s="19">
        <v>0</v>
      </c>
      <c r="AU89" s="19">
        <v>0</v>
      </c>
      <c r="AV89" s="19">
        <v>0.30057605280192418</v>
      </c>
      <c r="AW89" s="19">
        <v>13093.092860051816</v>
      </c>
      <c r="AX89" s="20">
        <v>13</v>
      </c>
      <c r="AY89" s="19">
        <v>0.5</v>
      </c>
      <c r="AZ89" s="20">
        <v>60</v>
      </c>
      <c r="BA89" s="19">
        <v>0.05</v>
      </c>
      <c r="BB89" s="19">
        <v>0.5</v>
      </c>
      <c r="BC89" s="20">
        <v>30000</v>
      </c>
      <c r="BD89" s="16">
        <v>406.98466576104084</v>
      </c>
      <c r="BE89" s="16">
        <v>10346.783834945751</v>
      </c>
      <c r="BF89" s="21" t="s">
        <v>96</v>
      </c>
      <c r="BG89" s="23">
        <v>70</v>
      </c>
      <c r="BH89" s="23">
        <v>0.95</v>
      </c>
      <c r="BI89" s="23">
        <v>67</v>
      </c>
      <c r="BJ89" s="16">
        <v>406.98466576104084</v>
      </c>
      <c r="BK89" s="16">
        <v>10346.783834945751</v>
      </c>
      <c r="BL89" s="23">
        <v>0.15</v>
      </c>
      <c r="BM89" s="22">
        <f>BI89*Q89</f>
        <v>15.914538335347842</v>
      </c>
      <c r="BN89" s="22">
        <f t="shared" si="20"/>
        <v>15.914538335347842</v>
      </c>
      <c r="BO89" s="22">
        <f>BN89*BL89</f>
        <v>2.3871807503021762</v>
      </c>
      <c r="BP89" s="22">
        <f>(BN89-BO89)*0.1</f>
        <v>1.3527357585045667</v>
      </c>
      <c r="BQ89" s="22">
        <f>(BN89-BO89)*0.9</f>
        <v>12.174621826541099</v>
      </c>
      <c r="BR89" s="28" t="s">
        <v>3532</v>
      </c>
      <c r="BS89" s="16" t="s">
        <v>3534</v>
      </c>
    </row>
    <row r="90" spans="1:71" x14ac:dyDescent="0.25">
      <c r="A90" s="15">
        <v>18901146</v>
      </c>
      <c r="B90" s="16" t="s">
        <v>237</v>
      </c>
      <c r="C90" s="16" t="s">
        <v>110</v>
      </c>
      <c r="D90" s="27" t="s">
        <v>581</v>
      </c>
      <c r="E90" s="27" t="s">
        <v>110</v>
      </c>
      <c r="F90" s="16" t="s">
        <v>781</v>
      </c>
      <c r="G90" s="16" t="s">
        <v>111</v>
      </c>
      <c r="H90" s="16">
        <v>0.38207691399999999</v>
      </c>
      <c r="I90" s="17">
        <v>1940</v>
      </c>
      <c r="J90" s="17">
        <v>1160</v>
      </c>
      <c r="K90" s="16">
        <v>0.224849777</v>
      </c>
      <c r="L90" s="16" t="s">
        <v>78</v>
      </c>
      <c r="M90" s="17">
        <v>1</v>
      </c>
      <c r="N90" s="17">
        <v>0</v>
      </c>
      <c r="O90" s="16" t="s">
        <v>79</v>
      </c>
      <c r="P90" s="16" t="s">
        <v>80</v>
      </c>
      <c r="Q90" s="18">
        <v>0.12020170731658353</v>
      </c>
      <c r="R90" s="16" t="s">
        <v>1222</v>
      </c>
      <c r="S90" s="16" t="s">
        <v>1223</v>
      </c>
      <c r="T90" s="16" t="s">
        <v>1224</v>
      </c>
      <c r="U90" s="16" t="s">
        <v>1225</v>
      </c>
      <c r="V90" s="16"/>
      <c r="W90" s="16" t="s">
        <v>507</v>
      </c>
      <c r="X90" s="16"/>
      <c r="Y90" s="16" t="s">
        <v>786</v>
      </c>
      <c r="Z90" s="16" t="s">
        <v>1226</v>
      </c>
      <c r="AA90" s="16"/>
      <c r="AB90" s="16" t="s">
        <v>473</v>
      </c>
      <c r="AC90" s="16" t="s">
        <v>117</v>
      </c>
      <c r="AD90" s="16"/>
      <c r="AE90" s="16"/>
      <c r="AF90" s="16" t="s">
        <v>91</v>
      </c>
      <c r="AG90" s="16" t="s">
        <v>92</v>
      </c>
      <c r="AH90" s="16" t="s">
        <v>1201</v>
      </c>
      <c r="AI90" s="17">
        <v>1</v>
      </c>
      <c r="AJ90" s="17">
        <v>1</v>
      </c>
      <c r="AK90" s="16" t="s">
        <v>119</v>
      </c>
      <c r="AL90" s="16">
        <v>1.85</v>
      </c>
      <c r="AM90" s="16"/>
      <c r="AN90" s="16" t="s">
        <v>120</v>
      </c>
      <c r="AO90" s="16"/>
      <c r="AP90" s="17">
        <v>0</v>
      </c>
      <c r="AQ90" s="17">
        <v>0</v>
      </c>
      <c r="AR90" s="17">
        <v>0</v>
      </c>
      <c r="AS90" s="16">
        <v>5235.9494797899997</v>
      </c>
      <c r="AT90" s="19">
        <v>8.3194080019555638</v>
      </c>
      <c r="AU90" s="19">
        <v>0</v>
      </c>
      <c r="AV90" s="19">
        <v>0</v>
      </c>
      <c r="AW90" s="19">
        <v>4159.704000977782</v>
      </c>
      <c r="AX90" s="20">
        <v>13</v>
      </c>
      <c r="AY90" s="19">
        <v>0.5</v>
      </c>
      <c r="AZ90" s="20">
        <v>60</v>
      </c>
      <c r="BA90" s="19">
        <v>0.05</v>
      </c>
      <c r="BB90" s="19">
        <v>0.5</v>
      </c>
      <c r="BC90" s="20">
        <v>30000</v>
      </c>
      <c r="BD90" s="16">
        <v>357.46961699497876</v>
      </c>
      <c r="BE90" s="16">
        <v>5235.9654267858386</v>
      </c>
      <c r="BF90" s="21" t="s">
        <v>96</v>
      </c>
      <c r="BG90" s="23">
        <v>70</v>
      </c>
      <c r="BH90" s="23">
        <v>0.95</v>
      </c>
      <c r="BI90" s="23">
        <v>67</v>
      </c>
      <c r="BJ90" s="16">
        <v>357.46961699497876</v>
      </c>
      <c r="BK90" s="16">
        <v>5235.9654267858386</v>
      </c>
      <c r="BL90" s="23">
        <v>0.15</v>
      </c>
      <c r="BM90" s="22">
        <f>BI90*Q90</f>
        <v>8.0535143902110971</v>
      </c>
      <c r="BN90" s="22">
        <f t="shared" si="20"/>
        <v>7.0535143902110971</v>
      </c>
      <c r="BO90" s="22">
        <f>BN90*BL90</f>
        <v>1.0580271585316645</v>
      </c>
      <c r="BP90" s="22">
        <f>(BN90-BO90)*0.1</f>
        <v>0.59954872316794328</v>
      </c>
      <c r="BQ90" s="22">
        <f>(BN90-BO90)*0.9</f>
        <v>5.3959385085114899</v>
      </c>
      <c r="BR90" s="28" t="s">
        <v>3532</v>
      </c>
      <c r="BS90" s="16" t="s">
        <v>3552</v>
      </c>
    </row>
    <row r="91" spans="1:71" x14ac:dyDescent="0.25">
      <c r="A91" s="15">
        <v>18901147</v>
      </c>
      <c r="B91" s="16" t="s">
        <v>237</v>
      </c>
      <c r="C91" s="16" t="s">
        <v>110</v>
      </c>
      <c r="D91" s="27" t="s">
        <v>581</v>
      </c>
      <c r="E91" s="27" t="s">
        <v>110</v>
      </c>
      <c r="F91" s="16" t="s">
        <v>781</v>
      </c>
      <c r="G91" s="16" t="s">
        <v>111</v>
      </c>
      <c r="H91" s="16">
        <v>6.0606061000000003E-2</v>
      </c>
      <c r="I91" s="17">
        <v>1955</v>
      </c>
      <c r="J91" s="17">
        <v>1360</v>
      </c>
      <c r="K91" s="16">
        <v>0.25880114199999998</v>
      </c>
      <c r="L91" s="16" t="s">
        <v>78</v>
      </c>
      <c r="M91" s="17">
        <v>1</v>
      </c>
      <c r="N91" s="17">
        <v>0</v>
      </c>
      <c r="O91" s="16" t="s">
        <v>79</v>
      </c>
      <c r="P91" s="16" t="s">
        <v>80</v>
      </c>
      <c r="Q91" s="18">
        <v>0.12064325450831105</v>
      </c>
      <c r="R91" s="16" t="s">
        <v>1197</v>
      </c>
      <c r="S91" s="16" t="s">
        <v>1198</v>
      </c>
      <c r="T91" s="16" t="s">
        <v>83</v>
      </c>
      <c r="U91" s="16" t="s">
        <v>106</v>
      </c>
      <c r="V91" s="16" t="s">
        <v>1199</v>
      </c>
      <c r="W91" s="16" t="s">
        <v>507</v>
      </c>
      <c r="X91" s="16"/>
      <c r="Y91" s="16" t="s">
        <v>786</v>
      </c>
      <c r="Z91" s="16" t="s">
        <v>1200</v>
      </c>
      <c r="AA91" s="16"/>
      <c r="AB91" s="16" t="s">
        <v>473</v>
      </c>
      <c r="AC91" s="16" t="s">
        <v>117</v>
      </c>
      <c r="AD91" s="16"/>
      <c r="AE91" s="16"/>
      <c r="AF91" s="16" t="s">
        <v>91</v>
      </c>
      <c r="AG91" s="16" t="s">
        <v>92</v>
      </c>
      <c r="AH91" s="16" t="s">
        <v>1201</v>
      </c>
      <c r="AI91" s="17">
        <v>2</v>
      </c>
      <c r="AJ91" s="17">
        <v>0</v>
      </c>
      <c r="AK91" s="16" t="s">
        <v>119</v>
      </c>
      <c r="AL91" s="16">
        <v>1.85</v>
      </c>
      <c r="AM91" s="16"/>
      <c r="AN91" s="16" t="s">
        <v>120</v>
      </c>
      <c r="AO91" s="16"/>
      <c r="AP91" s="17">
        <v>0</v>
      </c>
      <c r="AQ91" s="17">
        <v>1360</v>
      </c>
      <c r="AR91" s="17">
        <v>0</v>
      </c>
      <c r="AS91" s="16">
        <v>5255.2069541399997</v>
      </c>
      <c r="AT91" s="19">
        <v>0</v>
      </c>
      <c r="AU91" s="19">
        <v>0</v>
      </c>
      <c r="AV91" s="19">
        <v>0.25879094997935437</v>
      </c>
      <c r="AW91" s="19">
        <v>11272.933781100677</v>
      </c>
      <c r="AX91" s="20">
        <v>13</v>
      </c>
      <c r="AY91" s="19">
        <v>0.5</v>
      </c>
      <c r="AZ91" s="20">
        <v>60</v>
      </c>
      <c r="BA91" s="19">
        <v>0.05</v>
      </c>
      <c r="BB91" s="19">
        <v>0.5</v>
      </c>
      <c r="BC91" s="20">
        <v>30000</v>
      </c>
      <c r="BD91" s="16">
        <v>309.78592386629964</v>
      </c>
      <c r="BE91" s="16">
        <v>5255.1991455223833</v>
      </c>
      <c r="BF91" s="21" t="s">
        <v>96</v>
      </c>
      <c r="BG91" s="23">
        <v>70</v>
      </c>
      <c r="BH91" s="23">
        <v>0.95</v>
      </c>
      <c r="BI91" s="23">
        <v>67</v>
      </c>
      <c r="BJ91" s="16">
        <v>309.78592386629964</v>
      </c>
      <c r="BK91" s="16">
        <v>5255.1991455223833</v>
      </c>
      <c r="BL91" s="23">
        <v>0.15</v>
      </c>
      <c r="BM91" s="22">
        <f>BI91*Q91</f>
        <v>8.0830980520568403</v>
      </c>
      <c r="BN91" s="22">
        <f t="shared" si="20"/>
        <v>8.0830980520568403</v>
      </c>
      <c r="BO91" s="22">
        <f>BN91*BL91</f>
        <v>1.212464707808526</v>
      </c>
      <c r="BP91" s="22">
        <f>(BN91-BO91)*0.1</f>
        <v>0.68706333442483147</v>
      </c>
      <c r="BQ91" s="22">
        <f>(BN91-BO91)*0.9</f>
        <v>6.1835700098234829</v>
      </c>
      <c r="BR91" s="28" t="s">
        <v>3532</v>
      </c>
      <c r="BS91" s="16" t="s">
        <v>3553</v>
      </c>
    </row>
    <row r="92" spans="1:71" x14ac:dyDescent="0.25">
      <c r="A92" s="15">
        <v>18902014</v>
      </c>
      <c r="B92" s="16" t="s">
        <v>237</v>
      </c>
      <c r="C92" s="16" t="s">
        <v>110</v>
      </c>
      <c r="D92" s="27" t="s">
        <v>581</v>
      </c>
      <c r="E92" s="27" t="s">
        <v>110</v>
      </c>
      <c r="F92" s="16" t="s">
        <v>502</v>
      </c>
      <c r="G92" s="16" t="s">
        <v>111</v>
      </c>
      <c r="H92" s="16">
        <v>0.139704884</v>
      </c>
      <c r="I92" s="17">
        <v>1986</v>
      </c>
      <c r="J92" s="17">
        <v>15414</v>
      </c>
      <c r="K92" s="16">
        <v>0.33422233800000001</v>
      </c>
      <c r="L92" s="16" t="s">
        <v>78</v>
      </c>
      <c r="M92" s="17">
        <v>1</v>
      </c>
      <c r="N92" s="17">
        <v>0</v>
      </c>
      <c r="O92" s="16" t="s">
        <v>79</v>
      </c>
      <c r="P92" s="16" t="s">
        <v>80</v>
      </c>
      <c r="Q92" s="18">
        <v>1.0587405079065486</v>
      </c>
      <c r="R92" s="16" t="s">
        <v>709</v>
      </c>
      <c r="S92" s="16" t="s">
        <v>710</v>
      </c>
      <c r="T92" s="16" t="s">
        <v>181</v>
      </c>
      <c r="U92" s="16" t="s">
        <v>182</v>
      </c>
      <c r="V92" s="16"/>
      <c r="W92" s="16" t="s">
        <v>507</v>
      </c>
      <c r="X92" s="16"/>
      <c r="Y92" s="16" t="s">
        <v>509</v>
      </c>
      <c r="Z92" s="16" t="s">
        <v>711</v>
      </c>
      <c r="AA92" s="16"/>
      <c r="AB92" s="16"/>
      <c r="AC92" s="16" t="s">
        <v>712</v>
      </c>
      <c r="AD92" s="16" t="s">
        <v>152</v>
      </c>
      <c r="AE92" s="16"/>
      <c r="AF92" s="16" t="s">
        <v>91</v>
      </c>
      <c r="AG92" s="16" t="s">
        <v>92</v>
      </c>
      <c r="AH92" s="16" t="s">
        <v>713</v>
      </c>
      <c r="AI92" s="17">
        <v>1</v>
      </c>
      <c r="AJ92" s="17">
        <v>0</v>
      </c>
      <c r="AK92" s="16" t="s">
        <v>119</v>
      </c>
      <c r="AL92" s="16">
        <v>1.85</v>
      </c>
      <c r="AM92" s="16"/>
      <c r="AN92" s="16" t="s">
        <v>120</v>
      </c>
      <c r="AO92" s="16"/>
      <c r="AP92" s="17">
        <v>0</v>
      </c>
      <c r="AQ92" s="17">
        <v>15414</v>
      </c>
      <c r="AR92" s="17">
        <v>0</v>
      </c>
      <c r="AS92" s="16">
        <v>46118.5715413</v>
      </c>
      <c r="AT92" s="19">
        <v>0</v>
      </c>
      <c r="AU92" s="19">
        <v>0</v>
      </c>
      <c r="AV92" s="19">
        <v>0.33422544291504103</v>
      </c>
      <c r="AW92" s="19">
        <v>14558.860293379186</v>
      </c>
      <c r="AX92" s="20">
        <v>13</v>
      </c>
      <c r="AY92" s="19">
        <v>0.5</v>
      </c>
      <c r="AZ92" s="20">
        <v>60</v>
      </c>
      <c r="BA92" s="19">
        <v>0.05</v>
      </c>
      <c r="BB92" s="19">
        <v>0.5</v>
      </c>
      <c r="BC92" s="20">
        <v>30000</v>
      </c>
      <c r="BD92" s="16">
        <v>1019.254132810375</v>
      </c>
      <c r="BE92" s="16">
        <v>46118.552049647624</v>
      </c>
      <c r="BF92" s="21" t="s">
        <v>96</v>
      </c>
      <c r="BG92" s="23">
        <v>70</v>
      </c>
      <c r="BH92" s="23">
        <v>0.95</v>
      </c>
      <c r="BI92" s="23">
        <v>67</v>
      </c>
      <c r="BJ92" s="16">
        <v>1019.254132810375</v>
      </c>
      <c r="BK92" s="16">
        <v>46118.552049647624</v>
      </c>
      <c r="BL92" s="23">
        <v>1</v>
      </c>
      <c r="BM92" s="22">
        <f>BI92*Q92</f>
        <v>70.935614029738758</v>
      </c>
      <c r="BN92" s="22">
        <f t="shared" si="20"/>
        <v>70.935614029738758</v>
      </c>
      <c r="BO92" s="22">
        <f>BN92*BL92</f>
        <v>70.935614029738758</v>
      </c>
      <c r="BP92" s="22">
        <f>(BN92-BO92)*0.1</f>
        <v>0</v>
      </c>
      <c r="BQ92" s="22">
        <f>(BN92-BO92)*0.9</f>
        <v>0</v>
      </c>
      <c r="BR92" s="28" t="s">
        <v>3532</v>
      </c>
      <c r="BS92" s="16" t="s">
        <v>3534</v>
      </c>
    </row>
    <row r="93" spans="1:71" x14ac:dyDescent="0.25">
      <c r="A93" s="55">
        <v>18902031</v>
      </c>
      <c r="B93" s="28" t="s">
        <v>237</v>
      </c>
    </row>
    <row r="94" spans="1:71" s="45" customFormat="1" x14ac:dyDescent="0.25">
      <c r="A94" s="15">
        <v>18932081</v>
      </c>
      <c r="B94" s="16" t="s">
        <v>237</v>
      </c>
      <c r="C94" s="16" t="s">
        <v>110</v>
      </c>
      <c r="D94" s="27" t="s">
        <v>581</v>
      </c>
      <c r="E94" s="27" t="s">
        <v>110</v>
      </c>
      <c r="F94" s="16" t="s">
        <v>781</v>
      </c>
      <c r="G94" s="16" t="s">
        <v>111</v>
      </c>
      <c r="H94" s="16">
        <v>0.64835695900000001</v>
      </c>
      <c r="I94" s="17">
        <v>1946</v>
      </c>
      <c r="J94" s="17">
        <v>1300</v>
      </c>
      <c r="K94" s="16">
        <v>0.21786492399999999</v>
      </c>
      <c r="L94" s="16" t="s">
        <v>78</v>
      </c>
      <c r="M94" s="17">
        <v>1</v>
      </c>
      <c r="N94" s="17">
        <v>0</v>
      </c>
      <c r="O94" s="16" t="s">
        <v>79</v>
      </c>
      <c r="P94" s="16" t="s">
        <v>80</v>
      </c>
      <c r="Q94" s="18">
        <v>0.13700024473861958</v>
      </c>
      <c r="R94" s="16" t="s">
        <v>1145</v>
      </c>
      <c r="S94" s="16" t="s">
        <v>1146</v>
      </c>
      <c r="T94" s="16" t="s">
        <v>83</v>
      </c>
      <c r="U94" s="16" t="s">
        <v>106</v>
      </c>
      <c r="V94" s="16"/>
      <c r="W94" s="16" t="s">
        <v>507</v>
      </c>
      <c r="X94" s="16"/>
      <c r="Y94" s="16" t="s">
        <v>786</v>
      </c>
      <c r="Z94" s="16" t="s">
        <v>1147</v>
      </c>
      <c r="AA94" s="16"/>
      <c r="AB94" s="16" t="s">
        <v>473</v>
      </c>
      <c r="AC94" s="16" t="s">
        <v>117</v>
      </c>
      <c r="AD94" s="16"/>
      <c r="AE94" s="16"/>
      <c r="AF94" s="16" t="s">
        <v>91</v>
      </c>
      <c r="AG94" s="16" t="s">
        <v>92</v>
      </c>
      <c r="AH94" s="16" t="s">
        <v>1148</v>
      </c>
      <c r="AI94" s="17">
        <v>1</v>
      </c>
      <c r="AJ94" s="17">
        <v>0</v>
      </c>
      <c r="AK94" s="16" t="s">
        <v>119</v>
      </c>
      <c r="AL94" s="16">
        <v>1.35</v>
      </c>
      <c r="AM94" s="16"/>
      <c r="AN94" s="16" t="s">
        <v>579</v>
      </c>
      <c r="AO94" s="16" t="s">
        <v>580</v>
      </c>
      <c r="AP94" s="17">
        <v>0</v>
      </c>
      <c r="AQ94" s="17">
        <v>1300</v>
      </c>
      <c r="AR94" s="17">
        <v>0</v>
      </c>
      <c r="AS94" s="16">
        <v>5967.7058119100002</v>
      </c>
      <c r="AT94" s="19">
        <v>0</v>
      </c>
      <c r="AU94" s="19">
        <v>0</v>
      </c>
      <c r="AV94" s="19">
        <v>0.21783915644861976</v>
      </c>
      <c r="AW94" s="19">
        <v>9489.0736549018766</v>
      </c>
      <c r="AX94" s="20">
        <v>13</v>
      </c>
      <c r="AY94" s="19">
        <v>0.5</v>
      </c>
      <c r="AZ94" s="20">
        <v>60</v>
      </c>
      <c r="BA94" s="19">
        <v>0.05</v>
      </c>
      <c r="BB94" s="19">
        <v>0.5</v>
      </c>
      <c r="BC94" s="20">
        <v>30000</v>
      </c>
      <c r="BD94" s="16">
        <v>486.66270380457547</v>
      </c>
      <c r="BE94" s="16">
        <v>5967.7067899154954</v>
      </c>
      <c r="BF94" s="21" t="s">
        <v>96</v>
      </c>
      <c r="BG94" s="23">
        <v>43</v>
      </c>
      <c r="BH94" s="23">
        <v>0.8</v>
      </c>
      <c r="BI94" s="23">
        <v>34</v>
      </c>
      <c r="BJ94" s="16">
        <v>486.66270380457547</v>
      </c>
      <c r="BK94" s="16">
        <v>5967.7067899154954</v>
      </c>
      <c r="BL94" s="23">
        <v>0.15</v>
      </c>
      <c r="BM94" s="22">
        <f t="shared" ref="BM94:BM112" si="24">BI94*Q94</f>
        <v>4.6580083211130656</v>
      </c>
      <c r="BN94" s="22">
        <f t="shared" ref="BN94:BN112" si="25">BM94-AJ94</f>
        <v>4.6580083211130656</v>
      </c>
      <c r="BO94" s="22">
        <f t="shared" ref="BO94:BO101" si="26">BN94*BL94</f>
        <v>0.69870124816695978</v>
      </c>
      <c r="BP94" s="22">
        <f t="shared" ref="BP94:BP101" si="27">(BN94-BO94)*0.1</f>
        <v>0.39593070729461061</v>
      </c>
      <c r="BQ94" s="22">
        <f t="shared" ref="BQ94:BQ101" si="28">(BN94-BO94)*0.9</f>
        <v>3.5633763656514956</v>
      </c>
      <c r="BR94" s="28" t="s">
        <v>3532</v>
      </c>
      <c r="BS94" s="16" t="s">
        <v>3554</v>
      </c>
    </row>
    <row r="95" spans="1:71" s="45" customFormat="1" x14ac:dyDescent="0.25">
      <c r="A95" s="15">
        <v>18932082</v>
      </c>
      <c r="B95" s="16" t="s">
        <v>237</v>
      </c>
      <c r="C95" s="16" t="s">
        <v>110</v>
      </c>
      <c r="D95" s="27" t="s">
        <v>581</v>
      </c>
      <c r="E95" s="27" t="s">
        <v>110</v>
      </c>
      <c r="F95" s="16" t="s">
        <v>781</v>
      </c>
      <c r="G95" s="16" t="s">
        <v>111</v>
      </c>
      <c r="H95" s="16">
        <v>0</v>
      </c>
      <c r="I95" s="16"/>
      <c r="J95" s="16"/>
      <c r="K95" s="16">
        <v>0</v>
      </c>
      <c r="L95" s="16" t="s">
        <v>78</v>
      </c>
      <c r="M95" s="17">
        <v>1</v>
      </c>
      <c r="N95" s="17">
        <v>0</v>
      </c>
      <c r="O95" s="16" t="s">
        <v>79</v>
      </c>
      <c r="P95" s="16" t="s">
        <v>80</v>
      </c>
      <c r="Q95" s="18">
        <v>0.18803987576123024</v>
      </c>
      <c r="R95" s="16" t="s">
        <v>1154</v>
      </c>
      <c r="S95" s="16" t="s">
        <v>1155</v>
      </c>
      <c r="T95" s="16" t="s">
        <v>83</v>
      </c>
      <c r="U95" s="16" t="s">
        <v>84</v>
      </c>
      <c r="V95" s="16" t="s">
        <v>1156</v>
      </c>
      <c r="W95" s="16" t="s">
        <v>507</v>
      </c>
      <c r="X95" s="16"/>
      <c r="Y95" s="16" t="s">
        <v>786</v>
      </c>
      <c r="Z95" s="16" t="s">
        <v>1157</v>
      </c>
      <c r="AA95" s="16"/>
      <c r="AB95" s="16" t="s">
        <v>473</v>
      </c>
      <c r="AC95" s="16" t="s">
        <v>117</v>
      </c>
      <c r="AD95" s="16"/>
      <c r="AE95" s="16"/>
      <c r="AF95" s="16" t="s">
        <v>91</v>
      </c>
      <c r="AG95" s="16" t="s">
        <v>92</v>
      </c>
      <c r="AH95" s="16" t="s">
        <v>1148</v>
      </c>
      <c r="AI95" s="17">
        <v>1</v>
      </c>
      <c r="AJ95" s="17">
        <v>0</v>
      </c>
      <c r="AK95" s="16" t="s">
        <v>119</v>
      </c>
      <c r="AL95" s="16">
        <v>1.35</v>
      </c>
      <c r="AM95" s="16"/>
      <c r="AN95" s="16" t="s">
        <v>579</v>
      </c>
      <c r="AO95" s="16" t="s">
        <v>580</v>
      </c>
      <c r="AP95" s="17">
        <v>0</v>
      </c>
      <c r="AQ95" s="17">
        <v>0</v>
      </c>
      <c r="AR95" s="17">
        <v>0</v>
      </c>
      <c r="AS95" s="16">
        <v>8190.9863254100001</v>
      </c>
      <c r="AT95" s="19">
        <v>0</v>
      </c>
      <c r="AU95" s="19">
        <v>0</v>
      </c>
      <c r="AV95" s="19">
        <v>0</v>
      </c>
      <c r="AW95" s="19">
        <v>0</v>
      </c>
      <c r="AX95" s="20">
        <v>13</v>
      </c>
      <c r="AY95" s="19">
        <v>0.5</v>
      </c>
      <c r="AZ95" s="20">
        <v>60</v>
      </c>
      <c r="BA95" s="19">
        <v>0.05</v>
      </c>
      <c r="BB95" s="19">
        <v>0.5</v>
      </c>
      <c r="BC95" s="20">
        <v>30000</v>
      </c>
      <c r="BD95" s="16">
        <v>356.95783146772771</v>
      </c>
      <c r="BE95" s="16">
        <v>8190.9842241239985</v>
      </c>
      <c r="BF95" s="21" t="s">
        <v>96</v>
      </c>
      <c r="BG95" s="23">
        <v>43</v>
      </c>
      <c r="BH95" s="23">
        <v>0.8</v>
      </c>
      <c r="BI95" s="23">
        <v>34</v>
      </c>
      <c r="BJ95" s="16">
        <v>356.95783146772771</v>
      </c>
      <c r="BK95" s="16">
        <v>8190.9842241239985</v>
      </c>
      <c r="BL95" s="23">
        <v>0.15</v>
      </c>
      <c r="BM95" s="22">
        <f t="shared" si="24"/>
        <v>6.3933557758818278</v>
      </c>
      <c r="BN95" s="22">
        <f t="shared" si="25"/>
        <v>6.3933557758818278</v>
      </c>
      <c r="BO95" s="22">
        <f t="shared" si="26"/>
        <v>0.95900336638227413</v>
      </c>
      <c r="BP95" s="22">
        <f t="shared" si="27"/>
        <v>0.54343524094995543</v>
      </c>
      <c r="BQ95" s="22">
        <f t="shared" si="28"/>
        <v>4.8909171685495982</v>
      </c>
      <c r="BR95" s="28" t="s">
        <v>3532</v>
      </c>
      <c r="BS95" s="16" t="s">
        <v>3555</v>
      </c>
    </row>
    <row r="96" spans="1:71" s="45" customFormat="1" x14ac:dyDescent="0.25">
      <c r="A96" s="15">
        <v>18933036</v>
      </c>
      <c r="B96" s="16" t="s">
        <v>237</v>
      </c>
      <c r="C96" s="16" t="s">
        <v>110</v>
      </c>
      <c r="D96" s="27" t="s">
        <v>581</v>
      </c>
      <c r="E96" s="27" t="s">
        <v>110</v>
      </c>
      <c r="F96" s="16" t="s">
        <v>475</v>
      </c>
      <c r="G96" s="16" t="s">
        <v>492</v>
      </c>
      <c r="H96" s="16">
        <v>0.76087122699999998</v>
      </c>
      <c r="I96" s="17">
        <v>1995</v>
      </c>
      <c r="J96" s="17">
        <v>7911</v>
      </c>
      <c r="K96" s="16">
        <v>0.21796390700000001</v>
      </c>
      <c r="L96" s="16" t="s">
        <v>78</v>
      </c>
      <c r="M96" s="17">
        <v>1</v>
      </c>
      <c r="N96" s="17">
        <v>0</v>
      </c>
      <c r="O96" s="16" t="s">
        <v>79</v>
      </c>
      <c r="P96" s="16" t="s">
        <v>80</v>
      </c>
      <c r="Q96" s="18">
        <v>0.83513785027587961</v>
      </c>
      <c r="R96" s="16" t="s">
        <v>493</v>
      </c>
      <c r="S96" s="16" t="s">
        <v>494</v>
      </c>
      <c r="T96" s="16" t="s">
        <v>274</v>
      </c>
      <c r="U96" s="16" t="s">
        <v>275</v>
      </c>
      <c r="V96" s="16"/>
      <c r="W96" s="16" t="s">
        <v>102</v>
      </c>
      <c r="X96" s="16"/>
      <c r="Y96" s="16" t="s">
        <v>479</v>
      </c>
      <c r="Z96" s="16" t="s">
        <v>501</v>
      </c>
      <c r="AA96" s="16"/>
      <c r="AB96" s="16"/>
      <c r="AC96" s="16" t="s">
        <v>496</v>
      </c>
      <c r="AD96" s="16" t="s">
        <v>152</v>
      </c>
      <c r="AE96" s="16"/>
      <c r="AF96" s="16" t="s">
        <v>91</v>
      </c>
      <c r="AG96" s="16" t="s">
        <v>92</v>
      </c>
      <c r="AH96" s="16" t="s">
        <v>497</v>
      </c>
      <c r="AI96" s="17">
        <v>1</v>
      </c>
      <c r="AJ96" s="17">
        <v>0</v>
      </c>
      <c r="AK96" s="16" t="s">
        <v>119</v>
      </c>
      <c r="AL96" s="16">
        <v>1.85</v>
      </c>
      <c r="AM96" s="16"/>
      <c r="AN96" s="16" t="s">
        <v>120</v>
      </c>
      <c r="AO96" s="16"/>
      <c r="AP96" s="17">
        <v>0</v>
      </c>
      <c r="AQ96" s="17">
        <v>7911</v>
      </c>
      <c r="AR96" s="17">
        <v>0</v>
      </c>
      <c r="AS96" s="16">
        <v>36378.510027700002</v>
      </c>
      <c r="AT96" s="19">
        <v>0</v>
      </c>
      <c r="AU96" s="19">
        <v>0</v>
      </c>
      <c r="AV96" s="19">
        <v>0.21746355180507007</v>
      </c>
      <c r="AW96" s="19">
        <v>9472.7123166288529</v>
      </c>
      <c r="AX96" s="20">
        <v>13</v>
      </c>
      <c r="AY96" s="19">
        <v>0.5</v>
      </c>
      <c r="AZ96" s="20">
        <v>60</v>
      </c>
      <c r="BA96" s="19">
        <v>0.05</v>
      </c>
      <c r="BB96" s="19">
        <v>0.5</v>
      </c>
      <c r="BC96" s="20">
        <v>30000</v>
      </c>
      <c r="BD96" s="16">
        <v>749.02627773724748</v>
      </c>
      <c r="BE96" s="16">
        <v>36378.45924374379</v>
      </c>
      <c r="BF96" s="21" t="s">
        <v>96</v>
      </c>
      <c r="BG96" s="23">
        <v>70</v>
      </c>
      <c r="BH96" s="23">
        <v>0.95</v>
      </c>
      <c r="BI96" s="23">
        <v>67</v>
      </c>
      <c r="BJ96" s="16">
        <v>749.02627773724748</v>
      </c>
      <c r="BK96" s="16">
        <v>36378.45924374379</v>
      </c>
      <c r="BL96" s="23">
        <v>1</v>
      </c>
      <c r="BM96" s="22">
        <f t="shared" si="24"/>
        <v>55.954235968483935</v>
      </c>
      <c r="BN96" s="22">
        <f t="shared" si="25"/>
        <v>55.954235968483935</v>
      </c>
      <c r="BO96" s="22">
        <f t="shared" si="26"/>
        <v>55.954235968483935</v>
      </c>
      <c r="BP96" s="22">
        <f t="shared" si="27"/>
        <v>0</v>
      </c>
      <c r="BQ96" s="22">
        <f t="shared" si="28"/>
        <v>0</v>
      </c>
      <c r="BR96" s="28" t="s">
        <v>3532</v>
      </c>
      <c r="BS96" s="16" t="s">
        <v>3534</v>
      </c>
    </row>
    <row r="97" spans="1:74" s="45" customFormat="1" x14ac:dyDescent="0.25">
      <c r="A97" s="15">
        <v>18933037</v>
      </c>
      <c r="B97" s="16" t="s">
        <v>237</v>
      </c>
      <c r="C97" s="16" t="s">
        <v>110</v>
      </c>
      <c r="D97" s="27" t="s">
        <v>581</v>
      </c>
      <c r="E97" s="27" t="s">
        <v>110</v>
      </c>
      <c r="F97" s="16" t="s">
        <v>475</v>
      </c>
      <c r="G97" s="16" t="s">
        <v>492</v>
      </c>
      <c r="H97" s="16">
        <v>0.73420713699999995</v>
      </c>
      <c r="I97" s="17">
        <v>1995</v>
      </c>
      <c r="J97" s="17">
        <v>4527</v>
      </c>
      <c r="K97" s="16">
        <v>0.20809965999999999</v>
      </c>
      <c r="L97" s="16" t="s">
        <v>78</v>
      </c>
      <c r="M97" s="17">
        <v>1</v>
      </c>
      <c r="N97" s="17">
        <v>0</v>
      </c>
      <c r="O97" s="16" t="s">
        <v>79</v>
      </c>
      <c r="P97" s="16" t="s">
        <v>80</v>
      </c>
      <c r="Q97" s="18">
        <v>0.49776717734498704</v>
      </c>
      <c r="R97" s="16" t="s">
        <v>493</v>
      </c>
      <c r="S97" s="16" t="s">
        <v>494</v>
      </c>
      <c r="T97" s="16" t="s">
        <v>274</v>
      </c>
      <c r="U97" s="16" t="s">
        <v>275</v>
      </c>
      <c r="V97" s="16"/>
      <c r="W97" s="16" t="s">
        <v>102</v>
      </c>
      <c r="X97" s="16"/>
      <c r="Y97" s="16" t="s">
        <v>479</v>
      </c>
      <c r="Z97" s="16" t="s">
        <v>495</v>
      </c>
      <c r="AA97" s="16"/>
      <c r="AB97" s="16"/>
      <c r="AC97" s="16" t="s">
        <v>496</v>
      </c>
      <c r="AD97" s="16" t="s">
        <v>152</v>
      </c>
      <c r="AE97" s="16"/>
      <c r="AF97" s="16" t="s">
        <v>91</v>
      </c>
      <c r="AG97" s="16" t="s">
        <v>92</v>
      </c>
      <c r="AH97" s="16" t="s">
        <v>497</v>
      </c>
      <c r="AI97" s="17">
        <v>1</v>
      </c>
      <c r="AJ97" s="17">
        <v>0</v>
      </c>
      <c r="AK97" s="16" t="s">
        <v>119</v>
      </c>
      <c r="AL97" s="16">
        <v>1.85</v>
      </c>
      <c r="AM97" s="16"/>
      <c r="AN97" s="16" t="s">
        <v>120</v>
      </c>
      <c r="AO97" s="16"/>
      <c r="AP97" s="17">
        <v>0</v>
      </c>
      <c r="AQ97" s="17">
        <v>4527</v>
      </c>
      <c r="AR97" s="17">
        <v>0</v>
      </c>
      <c r="AS97" s="16">
        <v>21682.673590300001</v>
      </c>
      <c r="AT97" s="19">
        <v>0</v>
      </c>
      <c r="AU97" s="19">
        <v>0</v>
      </c>
      <c r="AV97" s="19">
        <v>0.2087842157078455</v>
      </c>
      <c r="AW97" s="19">
        <v>9094.6404362337507</v>
      </c>
      <c r="AX97" s="20">
        <v>13</v>
      </c>
      <c r="AY97" s="19">
        <v>0.5</v>
      </c>
      <c r="AZ97" s="20">
        <v>60</v>
      </c>
      <c r="BA97" s="19">
        <v>0.05</v>
      </c>
      <c r="BB97" s="19">
        <v>0.5</v>
      </c>
      <c r="BC97" s="20">
        <v>30000</v>
      </c>
      <c r="BD97" s="16">
        <v>597.34749649511252</v>
      </c>
      <c r="BE97" s="16">
        <v>21682.651514281381</v>
      </c>
      <c r="BF97" s="21" t="s">
        <v>96</v>
      </c>
      <c r="BG97" s="23">
        <v>70</v>
      </c>
      <c r="BH97" s="23">
        <v>0.95</v>
      </c>
      <c r="BI97" s="23">
        <v>67</v>
      </c>
      <c r="BJ97" s="16">
        <v>597.34749649511252</v>
      </c>
      <c r="BK97" s="16">
        <v>21682.651514281381</v>
      </c>
      <c r="BL97" s="23">
        <v>1</v>
      </c>
      <c r="BM97" s="22">
        <f t="shared" si="24"/>
        <v>33.35040088211413</v>
      </c>
      <c r="BN97" s="22">
        <f t="shared" si="25"/>
        <v>33.35040088211413</v>
      </c>
      <c r="BO97" s="22">
        <f t="shared" si="26"/>
        <v>33.35040088211413</v>
      </c>
      <c r="BP97" s="22">
        <f t="shared" si="27"/>
        <v>0</v>
      </c>
      <c r="BQ97" s="22">
        <f t="shared" si="28"/>
        <v>0</v>
      </c>
      <c r="BR97" s="28" t="s">
        <v>3532</v>
      </c>
      <c r="BS97" s="16" t="s">
        <v>3534</v>
      </c>
    </row>
    <row r="98" spans="1:74" s="30" customFormat="1" ht="12.75" customHeight="1" x14ac:dyDescent="0.25">
      <c r="A98" s="15">
        <v>18933038</v>
      </c>
      <c r="B98" s="16" t="s">
        <v>237</v>
      </c>
      <c r="C98" s="16" t="s">
        <v>110</v>
      </c>
      <c r="D98" s="27" t="s">
        <v>581</v>
      </c>
      <c r="E98" s="27" t="s">
        <v>110</v>
      </c>
      <c r="F98" s="16" t="s">
        <v>475</v>
      </c>
      <c r="G98" s="16" t="s">
        <v>492</v>
      </c>
      <c r="H98" s="16">
        <v>0.98296197699999999</v>
      </c>
      <c r="I98" s="17">
        <v>1995</v>
      </c>
      <c r="J98" s="17">
        <v>13058</v>
      </c>
      <c r="K98" s="16">
        <v>0.33727657799999999</v>
      </c>
      <c r="L98" s="16" t="s">
        <v>78</v>
      </c>
      <c r="M98" s="17">
        <v>1</v>
      </c>
      <c r="N98" s="17">
        <v>0</v>
      </c>
      <c r="O98" s="16" t="s">
        <v>79</v>
      </c>
      <c r="P98" s="16" t="s">
        <v>80</v>
      </c>
      <c r="Q98" s="18">
        <v>0.88881919577871238</v>
      </c>
      <c r="R98" s="16" t="s">
        <v>493</v>
      </c>
      <c r="S98" s="16" t="s">
        <v>494</v>
      </c>
      <c r="T98" s="16" t="s">
        <v>274</v>
      </c>
      <c r="U98" s="16" t="s">
        <v>275</v>
      </c>
      <c r="V98" s="16"/>
      <c r="W98" s="16" t="s">
        <v>102</v>
      </c>
      <c r="X98" s="16"/>
      <c r="Y98" s="16" t="s">
        <v>479</v>
      </c>
      <c r="Z98" s="16" t="s">
        <v>499</v>
      </c>
      <c r="AA98" s="16"/>
      <c r="AB98" s="16"/>
      <c r="AC98" s="16" t="s">
        <v>496</v>
      </c>
      <c r="AD98" s="16" t="s">
        <v>152</v>
      </c>
      <c r="AE98" s="16"/>
      <c r="AF98" s="16" t="s">
        <v>91</v>
      </c>
      <c r="AG98" s="16" t="s">
        <v>92</v>
      </c>
      <c r="AH98" s="16" t="s">
        <v>497</v>
      </c>
      <c r="AI98" s="17">
        <v>1</v>
      </c>
      <c r="AJ98" s="17">
        <v>0</v>
      </c>
      <c r="AK98" s="16" t="s">
        <v>119</v>
      </c>
      <c r="AL98" s="16">
        <v>1.85</v>
      </c>
      <c r="AM98" s="16"/>
      <c r="AN98" s="16" t="s">
        <v>120</v>
      </c>
      <c r="AO98" s="16"/>
      <c r="AP98" s="17">
        <v>0</v>
      </c>
      <c r="AQ98" s="17">
        <v>13058</v>
      </c>
      <c r="AR98" s="17">
        <v>0</v>
      </c>
      <c r="AS98" s="16">
        <v>38716.837295800004</v>
      </c>
      <c r="AT98" s="19">
        <v>0</v>
      </c>
      <c r="AU98" s="19">
        <v>0</v>
      </c>
      <c r="AV98" s="19">
        <v>0.33726928416791241</v>
      </c>
      <c r="AW98" s="19">
        <v>14691.450018354264</v>
      </c>
      <c r="AX98" s="20">
        <v>13</v>
      </c>
      <c r="AY98" s="19">
        <v>0.5</v>
      </c>
      <c r="AZ98" s="20">
        <v>60</v>
      </c>
      <c r="BA98" s="19">
        <v>0.05</v>
      </c>
      <c r="BB98" s="19">
        <v>0.5</v>
      </c>
      <c r="BC98" s="20">
        <v>30000</v>
      </c>
      <c r="BD98" s="16">
        <v>802.3492768246997</v>
      </c>
      <c r="BE98" s="16">
        <v>38716.8093004189</v>
      </c>
      <c r="BF98" s="21" t="s">
        <v>96</v>
      </c>
      <c r="BG98" s="23">
        <v>70</v>
      </c>
      <c r="BH98" s="23">
        <v>0.95</v>
      </c>
      <c r="BI98" s="23">
        <v>67</v>
      </c>
      <c r="BJ98" s="16">
        <v>802.3492768246997</v>
      </c>
      <c r="BK98" s="16">
        <v>38716.8093004189</v>
      </c>
      <c r="BL98" s="23">
        <v>1</v>
      </c>
      <c r="BM98" s="22">
        <f t="shared" si="24"/>
        <v>59.550886117173732</v>
      </c>
      <c r="BN98" s="22">
        <f t="shared" si="25"/>
        <v>59.550886117173732</v>
      </c>
      <c r="BO98" s="22">
        <f t="shared" si="26"/>
        <v>59.550886117173732</v>
      </c>
      <c r="BP98" s="22">
        <f t="shared" si="27"/>
        <v>0</v>
      </c>
      <c r="BQ98" s="22">
        <f t="shared" si="28"/>
        <v>0</v>
      </c>
      <c r="BR98" s="28" t="s">
        <v>3532</v>
      </c>
      <c r="BS98" s="16" t="s">
        <v>3534</v>
      </c>
    </row>
    <row r="99" spans="1:74" x14ac:dyDescent="0.25">
      <c r="A99" s="15">
        <v>18933039</v>
      </c>
      <c r="B99" s="16" t="s">
        <v>237</v>
      </c>
      <c r="C99" s="16" t="s">
        <v>110</v>
      </c>
      <c r="D99" s="27" t="s">
        <v>581</v>
      </c>
      <c r="E99" s="27" t="s">
        <v>110</v>
      </c>
      <c r="F99" s="16" t="s">
        <v>475</v>
      </c>
      <c r="G99" s="16" t="s">
        <v>492</v>
      </c>
      <c r="H99" s="16">
        <v>0.37627156</v>
      </c>
      <c r="I99" s="17">
        <v>1995</v>
      </c>
      <c r="J99" s="17">
        <v>25794</v>
      </c>
      <c r="K99" s="16">
        <v>0.223454298</v>
      </c>
      <c r="L99" s="16" t="s">
        <v>78</v>
      </c>
      <c r="M99" s="17">
        <v>1</v>
      </c>
      <c r="N99" s="17">
        <v>0</v>
      </c>
      <c r="O99" s="16" t="s">
        <v>79</v>
      </c>
      <c r="P99" s="16" t="s">
        <v>80</v>
      </c>
      <c r="Q99" s="18">
        <v>2.6500895054774918</v>
      </c>
      <c r="R99" s="16" t="s">
        <v>483</v>
      </c>
      <c r="S99" s="16" t="s">
        <v>484</v>
      </c>
      <c r="T99" s="16" t="s">
        <v>485</v>
      </c>
      <c r="U99" s="16" t="s">
        <v>486</v>
      </c>
      <c r="V99" s="16"/>
      <c r="W99" s="16" t="s">
        <v>102</v>
      </c>
      <c r="X99" s="16"/>
      <c r="Y99" s="16" t="s">
        <v>479</v>
      </c>
      <c r="Z99" s="16" t="s">
        <v>498</v>
      </c>
      <c r="AA99" s="16"/>
      <c r="AB99" s="16"/>
      <c r="AC99" s="16" t="s">
        <v>496</v>
      </c>
      <c r="AD99" s="16" t="s">
        <v>152</v>
      </c>
      <c r="AE99" s="16"/>
      <c r="AF99" s="16" t="s">
        <v>91</v>
      </c>
      <c r="AG99" s="16" t="s">
        <v>92</v>
      </c>
      <c r="AH99" s="16" t="s">
        <v>497</v>
      </c>
      <c r="AI99" s="17">
        <v>1</v>
      </c>
      <c r="AJ99" s="17">
        <v>0</v>
      </c>
      <c r="AK99" s="16" t="s">
        <v>119</v>
      </c>
      <c r="AL99" s="16">
        <v>1.85</v>
      </c>
      <c r="AM99" s="16"/>
      <c r="AN99" s="16" t="s">
        <v>120</v>
      </c>
      <c r="AO99" s="16"/>
      <c r="AP99" s="17">
        <v>0</v>
      </c>
      <c r="AQ99" s="17">
        <v>25794</v>
      </c>
      <c r="AR99" s="17">
        <v>0</v>
      </c>
      <c r="AS99" s="16">
        <v>115437.506559</v>
      </c>
      <c r="AT99" s="19">
        <v>0</v>
      </c>
      <c r="AU99" s="19">
        <v>0</v>
      </c>
      <c r="AV99" s="19">
        <v>0.22344557474322013</v>
      </c>
      <c r="AW99" s="19">
        <v>9733.2892358146692</v>
      </c>
      <c r="AX99" s="20">
        <v>13</v>
      </c>
      <c r="AY99" s="19">
        <v>0.5</v>
      </c>
      <c r="AZ99" s="20">
        <v>60</v>
      </c>
      <c r="BA99" s="19">
        <v>0.05</v>
      </c>
      <c r="BB99" s="19">
        <v>0.5</v>
      </c>
      <c r="BC99" s="20">
        <v>30000</v>
      </c>
      <c r="BD99" s="16">
        <v>1936.7698235229907</v>
      </c>
      <c r="BE99" s="16">
        <v>115437.43710746584</v>
      </c>
      <c r="BF99" s="21" t="s">
        <v>96</v>
      </c>
      <c r="BG99" s="23">
        <v>70</v>
      </c>
      <c r="BH99" s="23">
        <v>0.95</v>
      </c>
      <c r="BI99" s="23">
        <v>67</v>
      </c>
      <c r="BJ99" s="16">
        <v>1936.7698235229907</v>
      </c>
      <c r="BK99" s="16">
        <v>115437.43710746584</v>
      </c>
      <c r="BL99" s="23">
        <v>1</v>
      </c>
      <c r="BM99" s="22">
        <f t="shared" si="24"/>
        <v>177.55599686699196</v>
      </c>
      <c r="BN99" s="22">
        <f t="shared" si="25"/>
        <v>177.55599686699196</v>
      </c>
      <c r="BO99" s="22">
        <f t="shared" si="26"/>
        <v>177.55599686699196</v>
      </c>
      <c r="BP99" s="22">
        <f t="shared" si="27"/>
        <v>0</v>
      </c>
      <c r="BQ99" s="22">
        <f t="shared" si="28"/>
        <v>0</v>
      </c>
      <c r="BR99" s="28" t="s">
        <v>3532</v>
      </c>
      <c r="BS99" s="16" t="s">
        <v>3534</v>
      </c>
    </row>
    <row r="100" spans="1:74" x14ac:dyDescent="0.25">
      <c r="A100" s="15">
        <v>18933040</v>
      </c>
      <c r="B100" s="16" t="s">
        <v>237</v>
      </c>
      <c r="C100" s="16" t="s">
        <v>110</v>
      </c>
      <c r="D100" s="27" t="s">
        <v>581</v>
      </c>
      <c r="E100" s="27" t="s">
        <v>110</v>
      </c>
      <c r="F100" s="16" t="s">
        <v>475</v>
      </c>
      <c r="G100" s="16" t="s">
        <v>492</v>
      </c>
      <c r="H100" s="16">
        <v>0.49307292000000003</v>
      </c>
      <c r="I100" s="17">
        <v>1995</v>
      </c>
      <c r="J100" s="17">
        <v>5202</v>
      </c>
      <c r="K100" s="16">
        <v>0.140200517</v>
      </c>
      <c r="L100" s="16" t="s">
        <v>78</v>
      </c>
      <c r="M100" s="17">
        <v>1</v>
      </c>
      <c r="N100" s="17">
        <v>0</v>
      </c>
      <c r="O100" s="16" t="s">
        <v>79</v>
      </c>
      <c r="P100" s="16" t="s">
        <v>80</v>
      </c>
      <c r="Q100" s="18">
        <v>0.85140307524092329</v>
      </c>
      <c r="R100" s="16" t="s">
        <v>493</v>
      </c>
      <c r="S100" s="16" t="s">
        <v>494</v>
      </c>
      <c r="T100" s="16" t="s">
        <v>274</v>
      </c>
      <c r="U100" s="16" t="s">
        <v>275</v>
      </c>
      <c r="V100" s="16"/>
      <c r="W100" s="16" t="s">
        <v>102</v>
      </c>
      <c r="X100" s="16"/>
      <c r="Y100" s="16" t="s">
        <v>479</v>
      </c>
      <c r="Z100" s="16" t="s">
        <v>500</v>
      </c>
      <c r="AA100" s="16"/>
      <c r="AB100" s="16"/>
      <c r="AC100" s="16" t="s">
        <v>496</v>
      </c>
      <c r="AD100" s="16" t="s">
        <v>152</v>
      </c>
      <c r="AE100" s="16"/>
      <c r="AF100" s="16" t="s">
        <v>91</v>
      </c>
      <c r="AG100" s="16" t="s">
        <v>92</v>
      </c>
      <c r="AH100" s="16" t="s">
        <v>497</v>
      </c>
      <c r="AI100" s="17">
        <v>1</v>
      </c>
      <c r="AJ100" s="17">
        <v>0</v>
      </c>
      <c r="AK100" s="16" t="s">
        <v>119</v>
      </c>
      <c r="AL100" s="16">
        <v>1.85</v>
      </c>
      <c r="AM100" s="16"/>
      <c r="AN100" s="16" t="s">
        <v>120</v>
      </c>
      <c r="AO100" s="16"/>
      <c r="AP100" s="17">
        <v>0</v>
      </c>
      <c r="AQ100" s="17">
        <v>5202</v>
      </c>
      <c r="AR100" s="17">
        <v>0</v>
      </c>
      <c r="AS100" s="16">
        <v>37087.018644800002</v>
      </c>
      <c r="AT100" s="19">
        <v>0</v>
      </c>
      <c r="AU100" s="19">
        <v>0</v>
      </c>
      <c r="AV100" s="19">
        <v>0.14026471229251469</v>
      </c>
      <c r="AW100" s="19">
        <v>6109.9308674619397</v>
      </c>
      <c r="AX100" s="20">
        <v>13</v>
      </c>
      <c r="AY100" s="19">
        <v>0.5</v>
      </c>
      <c r="AZ100" s="20">
        <v>60</v>
      </c>
      <c r="BA100" s="19">
        <v>0.05</v>
      </c>
      <c r="BB100" s="19">
        <v>0.5</v>
      </c>
      <c r="BC100" s="20">
        <v>30000</v>
      </c>
      <c r="BD100" s="16">
        <v>820.27376147456869</v>
      </c>
      <c r="BE100" s="16">
        <v>37086.96960917113</v>
      </c>
      <c r="BF100" s="21" t="s">
        <v>96</v>
      </c>
      <c r="BG100" s="23">
        <v>70</v>
      </c>
      <c r="BH100" s="23">
        <v>0.95</v>
      </c>
      <c r="BI100" s="23">
        <v>67</v>
      </c>
      <c r="BJ100" s="16">
        <v>820.27376147456869</v>
      </c>
      <c r="BK100" s="16">
        <v>37086.96960917113</v>
      </c>
      <c r="BL100" s="23">
        <v>1</v>
      </c>
      <c r="BM100" s="22">
        <f t="shared" si="24"/>
        <v>57.044006041141863</v>
      </c>
      <c r="BN100" s="22">
        <f t="shared" si="25"/>
        <v>57.044006041141863</v>
      </c>
      <c r="BO100" s="22">
        <f t="shared" si="26"/>
        <v>57.044006041141863</v>
      </c>
      <c r="BP100" s="22">
        <f t="shared" si="27"/>
        <v>0</v>
      </c>
      <c r="BQ100" s="22">
        <f t="shared" si="28"/>
        <v>0</v>
      </c>
      <c r="BR100" s="28" t="s">
        <v>3532</v>
      </c>
      <c r="BS100" s="16" t="s">
        <v>3534</v>
      </c>
    </row>
    <row r="101" spans="1:74" x14ac:dyDescent="0.25">
      <c r="A101" s="15">
        <v>19303046</v>
      </c>
      <c r="B101" s="16" t="s">
        <v>237</v>
      </c>
      <c r="C101" s="16" t="s">
        <v>110</v>
      </c>
      <c r="D101" s="27" t="s">
        <v>581</v>
      </c>
      <c r="E101" s="27" t="s">
        <v>110</v>
      </c>
      <c r="F101" s="16" t="s">
        <v>781</v>
      </c>
      <c r="G101" s="16" t="s">
        <v>111</v>
      </c>
      <c r="H101" s="16">
        <v>0.510282758</v>
      </c>
      <c r="I101" s="17">
        <v>1988</v>
      </c>
      <c r="J101" s="17">
        <v>3410</v>
      </c>
      <c r="K101" s="16">
        <v>0.26044451200000002</v>
      </c>
      <c r="L101" s="16" t="s">
        <v>78</v>
      </c>
      <c r="M101" s="17">
        <v>1</v>
      </c>
      <c r="N101" s="17">
        <v>0</v>
      </c>
      <c r="O101" s="16" t="s">
        <v>79</v>
      </c>
      <c r="P101" s="16" t="s">
        <v>80</v>
      </c>
      <c r="Q101" s="18">
        <v>0.30069870725962383</v>
      </c>
      <c r="R101" s="16" t="s">
        <v>1188</v>
      </c>
      <c r="S101" s="16" t="s">
        <v>1189</v>
      </c>
      <c r="T101" s="16" t="s">
        <v>387</v>
      </c>
      <c r="U101" s="16" t="s">
        <v>388</v>
      </c>
      <c r="V101" s="16" t="s">
        <v>1190</v>
      </c>
      <c r="W101" s="16" t="s">
        <v>507</v>
      </c>
      <c r="X101" s="16"/>
      <c r="Y101" s="16" t="s">
        <v>786</v>
      </c>
      <c r="Z101" s="16" t="s">
        <v>1191</v>
      </c>
      <c r="AA101" s="16"/>
      <c r="AB101" s="16" t="s">
        <v>473</v>
      </c>
      <c r="AC101" s="16" t="s">
        <v>117</v>
      </c>
      <c r="AD101" s="16"/>
      <c r="AE101" s="16"/>
      <c r="AF101" s="16" t="s">
        <v>91</v>
      </c>
      <c r="AG101" s="16" t="s">
        <v>92</v>
      </c>
      <c r="AH101" s="16" t="s">
        <v>1192</v>
      </c>
      <c r="AI101" s="17">
        <v>1</v>
      </c>
      <c r="AJ101" s="17">
        <v>0</v>
      </c>
      <c r="AK101" s="16" t="s">
        <v>119</v>
      </c>
      <c r="AL101" s="16">
        <v>1.35</v>
      </c>
      <c r="AM101" s="16"/>
      <c r="AN101" s="16" t="s">
        <v>579</v>
      </c>
      <c r="AO101" s="16" t="s">
        <v>580</v>
      </c>
      <c r="AP101" s="17">
        <v>0</v>
      </c>
      <c r="AQ101" s="17">
        <v>3410</v>
      </c>
      <c r="AR101" s="17">
        <v>0</v>
      </c>
      <c r="AS101" s="16">
        <v>13098.384957300001</v>
      </c>
      <c r="AT101" s="19">
        <v>0</v>
      </c>
      <c r="AU101" s="19">
        <v>0</v>
      </c>
      <c r="AV101" s="19">
        <v>0.26033743939549864</v>
      </c>
      <c r="AW101" s="19">
        <v>11340.29886006792</v>
      </c>
      <c r="AX101" s="20">
        <v>13</v>
      </c>
      <c r="AY101" s="19">
        <v>0.5</v>
      </c>
      <c r="AZ101" s="20">
        <v>60</v>
      </c>
      <c r="BA101" s="19">
        <v>0.05</v>
      </c>
      <c r="BB101" s="19">
        <v>0.5</v>
      </c>
      <c r="BC101" s="20">
        <v>30000</v>
      </c>
      <c r="BD101" s="16">
        <v>468.90450074883654</v>
      </c>
      <c r="BE101" s="16">
        <v>13098.383294538853</v>
      </c>
      <c r="BF101" s="21" t="s">
        <v>96</v>
      </c>
      <c r="BG101" s="23">
        <v>43</v>
      </c>
      <c r="BH101" s="23">
        <v>0.8</v>
      </c>
      <c r="BI101" s="23">
        <v>34</v>
      </c>
      <c r="BJ101" s="16">
        <v>468.90450074883654</v>
      </c>
      <c r="BK101" s="16">
        <v>13098.383294538853</v>
      </c>
      <c r="BL101" s="23">
        <v>0.15</v>
      </c>
      <c r="BM101" s="22">
        <f t="shared" si="24"/>
        <v>10.22375604682721</v>
      </c>
      <c r="BN101" s="22">
        <f t="shared" si="25"/>
        <v>10.22375604682721</v>
      </c>
      <c r="BO101" s="22">
        <f t="shared" si="26"/>
        <v>1.5335634070240816</v>
      </c>
      <c r="BP101" s="22">
        <f t="shared" si="27"/>
        <v>0.86901926398031293</v>
      </c>
      <c r="BQ101" s="22">
        <f t="shared" si="28"/>
        <v>7.8211733758228164</v>
      </c>
      <c r="BR101" s="28" t="s">
        <v>3532</v>
      </c>
      <c r="BS101" s="16" t="s">
        <v>3534</v>
      </c>
    </row>
    <row r="102" spans="1:74" x14ac:dyDescent="0.25">
      <c r="A102" s="71">
        <v>19313022</v>
      </c>
      <c r="B102" s="65" t="s">
        <v>237</v>
      </c>
      <c r="C102" s="65" t="s">
        <v>110</v>
      </c>
      <c r="D102" s="65" t="s">
        <v>581</v>
      </c>
      <c r="E102" s="65" t="s">
        <v>110</v>
      </c>
      <c r="F102" s="65" t="s">
        <v>781</v>
      </c>
      <c r="G102" s="65" t="s">
        <v>111</v>
      </c>
      <c r="H102" s="65">
        <v>0.32786950999999998</v>
      </c>
      <c r="I102" s="66">
        <v>1960</v>
      </c>
      <c r="J102" s="66">
        <v>5680</v>
      </c>
      <c r="K102" s="65">
        <v>0.27951380300000001</v>
      </c>
      <c r="L102" s="65" t="s">
        <v>78</v>
      </c>
      <c r="M102" s="66">
        <v>1</v>
      </c>
      <c r="N102" s="66">
        <v>0</v>
      </c>
      <c r="O102" s="65" t="s">
        <v>79</v>
      </c>
      <c r="P102" s="65" t="s">
        <v>80</v>
      </c>
      <c r="Q102" s="70">
        <v>0.46552399999999999</v>
      </c>
      <c r="R102" s="65" t="s">
        <v>1158</v>
      </c>
      <c r="S102" s="65" t="s">
        <v>3586</v>
      </c>
      <c r="T102" s="65" t="s">
        <v>611</v>
      </c>
      <c r="U102" s="65" t="s">
        <v>612</v>
      </c>
      <c r="V102" s="65" t="s">
        <v>3584</v>
      </c>
      <c r="W102" s="65" t="s">
        <v>507</v>
      </c>
      <c r="X102" s="60"/>
      <c r="Y102" s="65" t="s">
        <v>3587</v>
      </c>
      <c r="Z102" s="65" t="s">
        <v>3588</v>
      </c>
      <c r="AA102" s="60"/>
      <c r="AB102" s="65" t="s">
        <v>473</v>
      </c>
      <c r="AC102" s="65" t="s">
        <v>1206</v>
      </c>
      <c r="AD102" s="65" t="s">
        <v>3584</v>
      </c>
      <c r="AE102" s="60"/>
      <c r="AF102" s="65" t="s">
        <v>91</v>
      </c>
      <c r="AG102" s="65" t="s">
        <v>92</v>
      </c>
      <c r="AH102" s="65" t="s">
        <v>1153</v>
      </c>
      <c r="AI102" s="66">
        <v>1</v>
      </c>
      <c r="AJ102" s="66">
        <v>0</v>
      </c>
      <c r="AK102" s="65" t="s">
        <v>119</v>
      </c>
      <c r="AL102" s="65">
        <v>1.85</v>
      </c>
      <c r="AM102" s="66">
        <v>0</v>
      </c>
      <c r="AN102" s="64" t="s">
        <v>120</v>
      </c>
      <c r="AO102" s="60"/>
      <c r="AP102" s="60"/>
      <c r="AQ102" s="60"/>
      <c r="AR102" s="60"/>
      <c r="AS102" s="60"/>
      <c r="AT102" s="65">
        <v>0</v>
      </c>
      <c r="AU102" s="65">
        <v>0</v>
      </c>
      <c r="AV102" s="65">
        <v>0.28010451406100001</v>
      </c>
      <c r="AW102" s="65">
        <v>12201.3526325</v>
      </c>
      <c r="AX102" s="66">
        <v>13</v>
      </c>
      <c r="AY102" s="65">
        <v>0.5</v>
      </c>
      <c r="AZ102" s="66">
        <v>60</v>
      </c>
      <c r="BA102" s="65">
        <v>0.05</v>
      </c>
      <c r="BB102" s="65">
        <v>0.5</v>
      </c>
      <c r="BC102" s="66">
        <v>30000</v>
      </c>
      <c r="BD102" s="72" t="s">
        <v>96</v>
      </c>
      <c r="BE102" s="62"/>
      <c r="BF102" s="65" t="s">
        <v>96</v>
      </c>
      <c r="BG102" s="73">
        <v>70</v>
      </c>
      <c r="BH102" s="64">
        <v>0.95</v>
      </c>
      <c r="BI102" s="65">
        <v>67</v>
      </c>
      <c r="BJ102" s="62"/>
      <c r="BK102" s="62"/>
      <c r="BL102" s="60">
        <v>0.15</v>
      </c>
      <c r="BM102" s="66">
        <f t="shared" si="24"/>
        <v>31.190107999999999</v>
      </c>
      <c r="BN102" s="66">
        <f t="shared" si="25"/>
        <v>31.190107999999999</v>
      </c>
      <c r="BO102" s="68">
        <f>BN102*0</f>
        <v>0</v>
      </c>
      <c r="BP102" s="68">
        <f>BN102*1</f>
        <v>31.190107999999999</v>
      </c>
      <c r="BQ102" s="68">
        <f>BN102*0</f>
        <v>0</v>
      </c>
      <c r="BR102" s="60"/>
      <c r="BS102" s="60"/>
    </row>
    <row r="103" spans="1:74" x14ac:dyDescent="0.25">
      <c r="A103" s="15">
        <v>19314002</v>
      </c>
      <c r="B103" s="16" t="s">
        <v>237</v>
      </c>
      <c r="C103" s="16" t="s">
        <v>110</v>
      </c>
      <c r="D103" s="27" t="s">
        <v>581</v>
      </c>
      <c r="E103" s="27" t="s">
        <v>110</v>
      </c>
      <c r="F103" s="16" t="s">
        <v>1237</v>
      </c>
      <c r="G103" s="16" t="s">
        <v>111</v>
      </c>
      <c r="H103" s="16">
        <v>0.52499678900000002</v>
      </c>
      <c r="I103" s="17">
        <v>1963</v>
      </c>
      <c r="J103" s="17">
        <v>1290</v>
      </c>
      <c r="K103" s="16">
        <v>9.6774193999999994E-2</v>
      </c>
      <c r="L103" s="16" t="s">
        <v>78</v>
      </c>
      <c r="M103" s="17">
        <v>1</v>
      </c>
      <c r="N103" s="17">
        <v>0</v>
      </c>
      <c r="O103" s="16" t="s">
        <v>79</v>
      </c>
      <c r="P103" s="16" t="s">
        <v>80</v>
      </c>
      <c r="Q103" s="18">
        <v>0.30608450640798934</v>
      </c>
      <c r="R103" s="16" t="s">
        <v>1257</v>
      </c>
      <c r="S103" s="16" t="s">
        <v>1258</v>
      </c>
      <c r="T103" s="16" t="s">
        <v>83</v>
      </c>
      <c r="U103" s="16" t="s">
        <v>106</v>
      </c>
      <c r="V103" s="16" t="s">
        <v>183</v>
      </c>
      <c r="W103" s="16" t="s">
        <v>470</v>
      </c>
      <c r="X103" s="16"/>
      <c r="Y103" s="16" t="s">
        <v>1233</v>
      </c>
      <c r="Z103" s="16" t="s">
        <v>508</v>
      </c>
      <c r="AA103" s="16"/>
      <c r="AB103" s="16" t="s">
        <v>473</v>
      </c>
      <c r="AC103" s="16" t="s">
        <v>117</v>
      </c>
      <c r="AD103" s="16"/>
      <c r="AE103" s="16"/>
      <c r="AF103" s="16" t="s">
        <v>91</v>
      </c>
      <c r="AG103" s="16" t="s">
        <v>92</v>
      </c>
      <c r="AH103" s="16" t="s">
        <v>106</v>
      </c>
      <c r="AI103" s="17">
        <v>1</v>
      </c>
      <c r="AJ103" s="17">
        <v>0</v>
      </c>
      <c r="AK103" s="16" t="s">
        <v>119</v>
      </c>
      <c r="AL103" s="16">
        <v>1.85</v>
      </c>
      <c r="AM103" s="16"/>
      <c r="AN103" s="16" t="s">
        <v>120</v>
      </c>
      <c r="AO103" s="16"/>
      <c r="AP103" s="17">
        <v>0</v>
      </c>
      <c r="AQ103" s="17">
        <v>1290</v>
      </c>
      <c r="AR103" s="17">
        <v>0</v>
      </c>
      <c r="AS103" s="16">
        <v>13333.0008184</v>
      </c>
      <c r="AT103" s="19">
        <v>0</v>
      </c>
      <c r="AU103" s="19">
        <v>0</v>
      </c>
      <c r="AV103" s="19">
        <v>9.6752412871658686E-2</v>
      </c>
      <c r="AW103" s="19">
        <v>4214.5351046894521</v>
      </c>
      <c r="AX103" s="20">
        <v>13</v>
      </c>
      <c r="AY103" s="19">
        <v>0.5</v>
      </c>
      <c r="AZ103" s="20">
        <v>60</v>
      </c>
      <c r="BA103" s="19">
        <v>0.05</v>
      </c>
      <c r="BB103" s="19">
        <v>0.5</v>
      </c>
      <c r="BC103" s="20">
        <v>30000</v>
      </c>
      <c r="BD103" s="16">
        <v>462.41490545477575</v>
      </c>
      <c r="BE103" s="16">
        <v>13332.987767020948</v>
      </c>
      <c r="BF103" s="21" t="s">
        <v>96</v>
      </c>
      <c r="BG103" s="23">
        <v>70</v>
      </c>
      <c r="BH103" s="23">
        <v>0.95</v>
      </c>
      <c r="BI103" s="23">
        <v>67</v>
      </c>
      <c r="BJ103" s="16">
        <v>462.41490545477575</v>
      </c>
      <c r="BK103" s="16">
        <v>13332.987767020948</v>
      </c>
      <c r="BL103" s="23">
        <v>0.15</v>
      </c>
      <c r="BM103" s="22">
        <f t="shared" si="24"/>
        <v>20.507661929335285</v>
      </c>
      <c r="BN103" s="22">
        <f t="shared" si="25"/>
        <v>20.507661929335285</v>
      </c>
      <c r="BO103" s="22">
        <f>BN103*BL103</f>
        <v>3.0761492894002926</v>
      </c>
      <c r="BP103" s="22">
        <f>(BN103-BO103)*0.1</f>
        <v>1.7431512639934994</v>
      </c>
      <c r="BQ103" s="22">
        <f>(BN103-BO103)*0.9</f>
        <v>15.688361375941495</v>
      </c>
      <c r="BR103" s="28" t="s">
        <v>3532</v>
      </c>
      <c r="BS103" s="16" t="s">
        <v>3534</v>
      </c>
    </row>
    <row r="104" spans="1:74" x14ac:dyDescent="0.25">
      <c r="A104" s="15">
        <v>19314005</v>
      </c>
      <c r="B104" s="16" t="s">
        <v>237</v>
      </c>
      <c r="C104" s="16" t="s">
        <v>110</v>
      </c>
      <c r="D104" s="27" t="s">
        <v>581</v>
      </c>
      <c r="E104" s="27" t="s">
        <v>110</v>
      </c>
      <c r="F104" s="16" t="s">
        <v>1237</v>
      </c>
      <c r="G104" s="16" t="s">
        <v>111</v>
      </c>
      <c r="H104" s="16">
        <v>6.2594290999999996E-2</v>
      </c>
      <c r="I104" s="17">
        <v>1964</v>
      </c>
      <c r="J104" s="17">
        <v>1119</v>
      </c>
      <c r="K104" s="16">
        <v>3.6809211000000001E-2</v>
      </c>
      <c r="L104" s="16" t="s">
        <v>78</v>
      </c>
      <c r="M104" s="17">
        <v>1</v>
      </c>
      <c r="N104" s="17">
        <v>0</v>
      </c>
      <c r="O104" s="16" t="s">
        <v>79</v>
      </c>
      <c r="P104" s="16" t="s">
        <v>80</v>
      </c>
      <c r="Q104" s="18">
        <v>0.69804113160991121</v>
      </c>
      <c r="R104" s="16" t="s">
        <v>1251</v>
      </c>
      <c r="S104" s="16" t="s">
        <v>1252</v>
      </c>
      <c r="T104" s="16" t="s">
        <v>1253</v>
      </c>
      <c r="U104" s="16" t="s">
        <v>1254</v>
      </c>
      <c r="V104" s="16" t="s">
        <v>1255</v>
      </c>
      <c r="W104" s="16" t="s">
        <v>470</v>
      </c>
      <c r="X104" s="16"/>
      <c r="Y104" s="16" t="s">
        <v>1233</v>
      </c>
      <c r="Z104" s="16" t="s">
        <v>1256</v>
      </c>
      <c r="AA104" s="16"/>
      <c r="AB104" s="16" t="s">
        <v>473</v>
      </c>
      <c r="AC104" s="16" t="s">
        <v>117</v>
      </c>
      <c r="AD104" s="16"/>
      <c r="AE104" s="16"/>
      <c r="AF104" s="16" t="s">
        <v>91</v>
      </c>
      <c r="AG104" s="16" t="s">
        <v>92</v>
      </c>
      <c r="AH104" s="16" t="s">
        <v>106</v>
      </c>
      <c r="AI104" s="17">
        <v>1</v>
      </c>
      <c r="AJ104" s="17">
        <v>0</v>
      </c>
      <c r="AK104" s="16" t="s">
        <v>119</v>
      </c>
      <c r="AL104" s="16">
        <v>1.85</v>
      </c>
      <c r="AM104" s="16"/>
      <c r="AN104" s="16" t="s">
        <v>120</v>
      </c>
      <c r="AO104" s="16"/>
      <c r="AP104" s="17">
        <v>0</v>
      </c>
      <c r="AQ104" s="17">
        <v>1119</v>
      </c>
      <c r="AR104" s="17">
        <v>0</v>
      </c>
      <c r="AS104" s="16">
        <v>30406.599654000001</v>
      </c>
      <c r="AT104" s="19">
        <v>0</v>
      </c>
      <c r="AU104" s="19">
        <v>0</v>
      </c>
      <c r="AV104" s="19">
        <v>3.6801221206357253E-2</v>
      </c>
      <c r="AW104" s="19">
        <v>1603.0611957489218</v>
      </c>
      <c r="AX104" s="20">
        <v>13</v>
      </c>
      <c r="AY104" s="19">
        <v>0.5</v>
      </c>
      <c r="AZ104" s="20">
        <v>60</v>
      </c>
      <c r="BA104" s="19">
        <v>0.05</v>
      </c>
      <c r="BB104" s="19">
        <v>0.5</v>
      </c>
      <c r="BC104" s="20">
        <v>30000</v>
      </c>
      <c r="BD104" s="16">
        <v>821.11104841326653</v>
      </c>
      <c r="BE104" s="16">
        <v>30406.550066362579</v>
      </c>
      <c r="BF104" s="21" t="s">
        <v>96</v>
      </c>
      <c r="BG104" s="23">
        <v>70</v>
      </c>
      <c r="BH104" s="23">
        <v>0.95</v>
      </c>
      <c r="BI104" s="23">
        <v>67</v>
      </c>
      <c r="BJ104" s="16">
        <v>821.11104841326653</v>
      </c>
      <c r="BK104" s="16">
        <v>30406.550066362579</v>
      </c>
      <c r="BL104" s="23">
        <v>1</v>
      </c>
      <c r="BM104" s="22">
        <f t="shared" si="24"/>
        <v>46.768755817864054</v>
      </c>
      <c r="BN104" s="22">
        <f t="shared" si="25"/>
        <v>46.768755817864054</v>
      </c>
      <c r="BO104" s="22">
        <f>BN104*BL104</f>
        <v>46.768755817864054</v>
      </c>
      <c r="BP104" s="22">
        <f>(BN104-BO104)*0.1</f>
        <v>0</v>
      </c>
      <c r="BQ104" s="22">
        <f>(BN104-BO104)*0.9</f>
        <v>0</v>
      </c>
      <c r="BR104" s="28" t="s">
        <v>3532</v>
      </c>
      <c r="BS104" s="16" t="s">
        <v>3534</v>
      </c>
    </row>
    <row r="105" spans="1:74" x14ac:dyDescent="0.25">
      <c r="A105" s="83">
        <v>19314010</v>
      </c>
      <c r="B105" s="81" t="s">
        <v>237</v>
      </c>
      <c r="C105" s="81"/>
      <c r="D105" s="81" t="s">
        <v>3595</v>
      </c>
      <c r="E105" s="81" t="s">
        <v>3596</v>
      </c>
      <c r="F105" s="81" t="s">
        <v>475</v>
      </c>
      <c r="G105" s="81" t="s">
        <v>3595</v>
      </c>
      <c r="H105" s="81">
        <v>1.400451186</v>
      </c>
      <c r="I105" s="81" t="s">
        <v>1111</v>
      </c>
      <c r="J105" s="81">
        <v>112451</v>
      </c>
      <c r="K105" s="81">
        <v>0.32832121199999997</v>
      </c>
      <c r="L105" s="81" t="s">
        <v>78</v>
      </c>
      <c r="M105" s="81" t="s">
        <v>3592</v>
      </c>
      <c r="N105" s="81" t="s">
        <v>3593</v>
      </c>
      <c r="O105" s="81" t="s">
        <v>79</v>
      </c>
      <c r="P105" s="81" t="s">
        <v>80</v>
      </c>
      <c r="Q105" s="85">
        <v>7.8629549280483069</v>
      </c>
      <c r="R105" s="81" t="s">
        <v>3599</v>
      </c>
      <c r="S105" s="81" t="s">
        <v>3600</v>
      </c>
      <c r="T105" s="81" t="s">
        <v>3601</v>
      </c>
      <c r="U105" s="81" t="s">
        <v>3602</v>
      </c>
      <c r="V105" s="81"/>
      <c r="W105" s="81" t="s">
        <v>102</v>
      </c>
      <c r="X105" s="81" t="s">
        <v>3581</v>
      </c>
      <c r="Y105" s="81" t="s">
        <v>479</v>
      </c>
      <c r="Z105" s="81" t="s">
        <v>3603</v>
      </c>
      <c r="AA105" s="81"/>
      <c r="AB105" s="81"/>
      <c r="AC105" s="81" t="s">
        <v>570</v>
      </c>
      <c r="AD105" s="81" t="s">
        <v>90</v>
      </c>
      <c r="AE105" s="81"/>
      <c r="AF105" s="81" t="s">
        <v>91</v>
      </c>
      <c r="AG105" s="81" t="s">
        <v>92</v>
      </c>
      <c r="AH105" s="81" t="s">
        <v>3604</v>
      </c>
      <c r="AI105" s="81" t="s">
        <v>3592</v>
      </c>
      <c r="AJ105" s="81"/>
      <c r="AK105" s="81" t="s">
        <v>119</v>
      </c>
      <c r="AL105" s="81">
        <v>0</v>
      </c>
      <c r="AM105" s="81">
        <v>0</v>
      </c>
      <c r="AN105" s="81" t="s">
        <v>3597</v>
      </c>
      <c r="AO105" s="81" t="s">
        <v>3598</v>
      </c>
      <c r="AP105" s="81">
        <v>0</v>
      </c>
      <c r="AQ105" s="81">
        <v>117142</v>
      </c>
      <c r="AR105" s="81">
        <v>0</v>
      </c>
      <c r="AS105" s="81">
        <v>342508.859582</v>
      </c>
      <c r="AT105" s="81">
        <v>0</v>
      </c>
      <c r="AU105" s="81">
        <v>0</v>
      </c>
      <c r="AV105" s="81">
        <v>0.34201159100807155</v>
      </c>
      <c r="AW105" s="81">
        <v>14898.024904311596</v>
      </c>
      <c r="AX105" s="81">
        <v>13</v>
      </c>
      <c r="AY105" s="81">
        <v>0.5</v>
      </c>
      <c r="AZ105" s="81">
        <v>60</v>
      </c>
      <c r="BA105" s="81">
        <v>0.05</v>
      </c>
      <c r="BB105" s="81">
        <v>0.5</v>
      </c>
      <c r="BC105" s="81">
        <v>30000</v>
      </c>
      <c r="BD105" s="81" t="s">
        <v>96</v>
      </c>
      <c r="BE105" s="81"/>
      <c r="BF105" s="81"/>
      <c r="BG105" s="81">
        <v>72</v>
      </c>
      <c r="BH105" s="81">
        <v>0.7</v>
      </c>
      <c r="BI105" s="82">
        <f>BG105*BH105</f>
        <v>50.4</v>
      </c>
      <c r="BJ105" s="81"/>
      <c r="BK105" s="81"/>
      <c r="BL105" s="80">
        <f>IF((BM105)&lt;50, 0, 1)</f>
        <v>1</v>
      </c>
      <c r="BM105" s="82">
        <f t="shared" si="24"/>
        <v>396.29292837363465</v>
      </c>
      <c r="BN105" s="79">
        <f t="shared" si="25"/>
        <v>396.29292837363465</v>
      </c>
      <c r="BO105" s="79">
        <f>BL105*MIN(150, BN105)</f>
        <v>150</v>
      </c>
      <c r="BP105" s="79">
        <f>MIN(BN105-BO105, 150)</f>
        <v>150</v>
      </c>
      <c r="BQ105" s="79">
        <f>BN105-BO105-BP105</f>
        <v>96.292928373634652</v>
      </c>
      <c r="BR105" s="82" t="s">
        <v>3594</v>
      </c>
      <c r="BS105" s="60" t="s">
        <v>3608</v>
      </c>
    </row>
    <row r="106" spans="1:74" s="62" customFormat="1" x14ac:dyDescent="0.25">
      <c r="A106" s="15">
        <v>19741072</v>
      </c>
      <c r="B106" s="16" t="s">
        <v>109</v>
      </c>
      <c r="C106" s="16"/>
      <c r="D106" s="27" t="s">
        <v>3525</v>
      </c>
      <c r="E106" s="27" t="s">
        <v>3530</v>
      </c>
      <c r="F106" s="16" t="s">
        <v>502</v>
      </c>
      <c r="G106" s="16" t="s">
        <v>565</v>
      </c>
      <c r="H106" s="16">
        <v>3.5569759999999999E-3</v>
      </c>
      <c r="I106" s="16"/>
      <c r="J106" s="16"/>
      <c r="K106" s="16">
        <v>0</v>
      </c>
      <c r="L106" s="16" t="s">
        <v>78</v>
      </c>
      <c r="M106" s="17">
        <v>1</v>
      </c>
      <c r="N106" s="17">
        <v>0</v>
      </c>
      <c r="O106" s="16" t="s">
        <v>79</v>
      </c>
      <c r="P106" s="16" t="s">
        <v>80</v>
      </c>
      <c r="Q106" s="18">
        <v>0.36290351237656754</v>
      </c>
      <c r="R106" s="16" t="s">
        <v>678</v>
      </c>
      <c r="S106" s="16" t="s">
        <v>679</v>
      </c>
      <c r="T106" s="16" t="s">
        <v>680</v>
      </c>
      <c r="U106" s="16" t="s">
        <v>681</v>
      </c>
      <c r="V106" s="16"/>
      <c r="W106" s="16" t="s">
        <v>507</v>
      </c>
      <c r="X106" s="16"/>
      <c r="Y106" s="16" t="s">
        <v>509</v>
      </c>
      <c r="Z106" s="16" t="s">
        <v>682</v>
      </c>
      <c r="AA106" s="16"/>
      <c r="AB106" s="16"/>
      <c r="AC106" s="16" t="s">
        <v>570</v>
      </c>
      <c r="AD106" s="16" t="s">
        <v>90</v>
      </c>
      <c r="AE106" s="16"/>
      <c r="AF106" s="16" t="s">
        <v>91</v>
      </c>
      <c r="AG106" s="16" t="s">
        <v>92</v>
      </c>
      <c r="AH106" s="16" t="s">
        <v>683</v>
      </c>
      <c r="AI106" s="17">
        <v>1</v>
      </c>
      <c r="AJ106" s="17">
        <v>0</v>
      </c>
      <c r="AK106" s="16" t="s">
        <v>572</v>
      </c>
      <c r="AL106" s="16"/>
      <c r="AM106" s="17">
        <v>43</v>
      </c>
      <c r="AN106" s="16" t="s">
        <v>573</v>
      </c>
      <c r="AO106" s="16" t="s">
        <v>574</v>
      </c>
      <c r="AP106" s="17">
        <v>0</v>
      </c>
      <c r="AQ106" s="17">
        <v>0</v>
      </c>
      <c r="AR106" s="17">
        <v>0</v>
      </c>
      <c r="AS106" s="16">
        <v>15808.043906299999</v>
      </c>
      <c r="AT106" s="19">
        <v>0</v>
      </c>
      <c r="AU106" s="19">
        <v>0</v>
      </c>
      <c r="AV106" s="19">
        <v>0</v>
      </c>
      <c r="AW106" s="19">
        <v>0</v>
      </c>
      <c r="AX106" s="20">
        <v>28</v>
      </c>
      <c r="AY106" s="19">
        <v>0.5</v>
      </c>
      <c r="AZ106" s="20">
        <v>43</v>
      </c>
      <c r="BA106" s="19">
        <v>0.05</v>
      </c>
      <c r="BB106" s="19">
        <v>0.5</v>
      </c>
      <c r="BC106" s="20">
        <v>21780</v>
      </c>
      <c r="BD106" s="16">
        <v>550.12201842738659</v>
      </c>
      <c r="BE106" s="16">
        <v>15808.013766878514</v>
      </c>
      <c r="BF106" s="21" t="s">
        <v>96</v>
      </c>
      <c r="BG106" s="22">
        <v>43</v>
      </c>
      <c r="BH106" s="23">
        <v>0.95</v>
      </c>
      <c r="BI106" s="23">
        <v>41</v>
      </c>
      <c r="BJ106" s="16">
        <v>550.12201842738659</v>
      </c>
      <c r="BK106" s="16">
        <v>15808.013766878514</v>
      </c>
      <c r="BL106" s="23">
        <v>0.15</v>
      </c>
      <c r="BM106" s="22">
        <f t="shared" si="24"/>
        <v>14.879044007439269</v>
      </c>
      <c r="BN106" s="22">
        <f t="shared" si="25"/>
        <v>14.879044007439269</v>
      </c>
      <c r="BO106" s="22">
        <f t="shared" ref="BO106:BO112" si="29">BN106*BL106</f>
        <v>2.2318566011158905</v>
      </c>
      <c r="BP106" s="22">
        <f t="shared" ref="BP106:BP112" si="30">(BN106-BO106)*0.1</f>
        <v>1.2647187406323379</v>
      </c>
      <c r="BQ106" s="22">
        <f t="shared" ref="BQ106:BQ112" si="31">(BN106-BO106)*0.9</f>
        <v>11.382468665691041</v>
      </c>
      <c r="BR106" s="28" t="s">
        <v>3532</v>
      </c>
      <c r="BS106" s="16" t="s">
        <v>3556</v>
      </c>
      <c r="BT106" s="65" t="s">
        <v>3585</v>
      </c>
      <c r="BU106" s="65" t="s">
        <v>3584</v>
      </c>
    </row>
    <row r="107" spans="1:74" s="62" customFormat="1" x14ac:dyDescent="0.25">
      <c r="A107" s="15">
        <v>19741079</v>
      </c>
      <c r="B107" s="16" t="s">
        <v>109</v>
      </c>
      <c r="C107" s="16"/>
      <c r="D107" s="27" t="s">
        <v>3525</v>
      </c>
      <c r="E107" s="27" t="s">
        <v>3530</v>
      </c>
      <c r="F107" s="16" t="s">
        <v>502</v>
      </c>
      <c r="G107" s="16" t="s">
        <v>565</v>
      </c>
      <c r="H107" s="16">
        <v>0.255503761</v>
      </c>
      <c r="I107" s="17">
        <v>1935</v>
      </c>
      <c r="J107" s="17">
        <v>1144</v>
      </c>
      <c r="K107" s="16">
        <v>0.16465169800000001</v>
      </c>
      <c r="L107" s="16" t="s">
        <v>78</v>
      </c>
      <c r="M107" s="17">
        <v>1</v>
      </c>
      <c r="N107" s="17">
        <v>0</v>
      </c>
      <c r="O107" s="16" t="s">
        <v>79</v>
      </c>
      <c r="P107" s="16" t="s">
        <v>80</v>
      </c>
      <c r="Q107" s="18">
        <v>0.1595207768776068</v>
      </c>
      <c r="R107" s="16" t="s">
        <v>694</v>
      </c>
      <c r="S107" s="16" t="s">
        <v>695</v>
      </c>
      <c r="T107" s="16" t="s">
        <v>83</v>
      </c>
      <c r="U107" s="16" t="s">
        <v>106</v>
      </c>
      <c r="V107" s="16"/>
      <c r="W107" s="16" t="s">
        <v>507</v>
      </c>
      <c r="X107" s="16"/>
      <c r="Y107" s="16" t="s">
        <v>509</v>
      </c>
      <c r="Z107" s="16" t="s">
        <v>696</v>
      </c>
      <c r="AA107" s="16"/>
      <c r="AB107" s="16"/>
      <c r="AC107" s="16" t="s">
        <v>570</v>
      </c>
      <c r="AD107" s="16" t="s">
        <v>90</v>
      </c>
      <c r="AE107" s="16"/>
      <c r="AF107" s="16" t="s">
        <v>91</v>
      </c>
      <c r="AG107" s="16" t="s">
        <v>92</v>
      </c>
      <c r="AH107" s="16" t="s">
        <v>697</v>
      </c>
      <c r="AI107" s="17">
        <v>1</v>
      </c>
      <c r="AJ107" s="17">
        <v>0</v>
      </c>
      <c r="AK107" s="16" t="s">
        <v>572</v>
      </c>
      <c r="AL107" s="16"/>
      <c r="AM107" s="17">
        <v>43</v>
      </c>
      <c r="AN107" s="16" t="s">
        <v>573</v>
      </c>
      <c r="AO107" s="16" t="s">
        <v>574</v>
      </c>
      <c r="AP107" s="17">
        <v>0</v>
      </c>
      <c r="AQ107" s="17">
        <v>0</v>
      </c>
      <c r="AR107" s="17">
        <v>1144</v>
      </c>
      <c r="AS107" s="16">
        <v>6948.6739104600001</v>
      </c>
      <c r="AT107" s="19">
        <v>0</v>
      </c>
      <c r="AU107" s="19">
        <v>0</v>
      </c>
      <c r="AV107" s="19">
        <v>0.16463572974375876</v>
      </c>
      <c r="AW107" s="19">
        <v>7171.5323876381317</v>
      </c>
      <c r="AX107" s="20">
        <v>28</v>
      </c>
      <c r="AY107" s="19">
        <v>0.5</v>
      </c>
      <c r="AZ107" s="20">
        <v>43</v>
      </c>
      <c r="BA107" s="19">
        <v>0.05</v>
      </c>
      <c r="BB107" s="19">
        <v>0.5</v>
      </c>
      <c r="BC107" s="20">
        <v>21780</v>
      </c>
      <c r="BD107" s="16">
        <v>344.17594271774607</v>
      </c>
      <c r="BE107" s="16">
        <v>6948.6972459161825</v>
      </c>
      <c r="BF107" s="21" t="s">
        <v>96</v>
      </c>
      <c r="BG107" s="22">
        <v>43</v>
      </c>
      <c r="BH107" s="23">
        <v>0.95</v>
      </c>
      <c r="BI107" s="23">
        <v>41</v>
      </c>
      <c r="BJ107" s="16">
        <v>344.17594271774607</v>
      </c>
      <c r="BK107" s="16">
        <v>6948.6972459161825</v>
      </c>
      <c r="BL107" s="23">
        <v>0.15</v>
      </c>
      <c r="BM107" s="22">
        <f t="shared" si="24"/>
        <v>6.5403518519818782</v>
      </c>
      <c r="BN107" s="22">
        <f t="shared" si="25"/>
        <v>6.5403518519818782</v>
      </c>
      <c r="BO107" s="22">
        <f t="shared" si="29"/>
        <v>0.98105277779728173</v>
      </c>
      <c r="BP107" s="22">
        <f t="shared" si="30"/>
        <v>0.55592990741845971</v>
      </c>
      <c r="BQ107" s="22">
        <f t="shared" si="31"/>
        <v>5.0033691667661371</v>
      </c>
      <c r="BR107" s="28" t="s">
        <v>3532</v>
      </c>
      <c r="BS107" s="16"/>
      <c r="BT107" s="65" t="s">
        <v>3531</v>
      </c>
      <c r="BU107" s="65" t="s">
        <v>3584</v>
      </c>
    </row>
    <row r="108" spans="1:74" s="60" customFormat="1" ht="12.75" customHeight="1" x14ac:dyDescent="0.25">
      <c r="A108" s="15">
        <v>19741084</v>
      </c>
      <c r="B108" s="16" t="s">
        <v>109</v>
      </c>
      <c r="C108" s="16"/>
      <c r="D108" s="27" t="s">
        <v>3525</v>
      </c>
      <c r="E108" s="27" t="s">
        <v>3530</v>
      </c>
      <c r="F108" s="16" t="s">
        <v>1264</v>
      </c>
      <c r="G108" s="16" t="s">
        <v>565</v>
      </c>
      <c r="H108" s="16">
        <v>0.28069566000000001</v>
      </c>
      <c r="I108" s="17">
        <v>1946</v>
      </c>
      <c r="J108" s="17">
        <v>1424</v>
      </c>
      <c r="K108" s="16">
        <v>0.18419350700000001</v>
      </c>
      <c r="L108" s="16" t="s">
        <v>78</v>
      </c>
      <c r="M108" s="17">
        <v>1</v>
      </c>
      <c r="N108" s="17">
        <v>0</v>
      </c>
      <c r="O108" s="16" t="s">
        <v>79</v>
      </c>
      <c r="P108" s="16" t="s">
        <v>80</v>
      </c>
      <c r="Q108" s="18">
        <v>0.17760835083296986</v>
      </c>
      <c r="R108" s="16" t="s">
        <v>2379</v>
      </c>
      <c r="S108" s="16" t="s">
        <v>2380</v>
      </c>
      <c r="T108" s="16" t="s">
        <v>347</v>
      </c>
      <c r="U108" s="16" t="s">
        <v>348</v>
      </c>
      <c r="V108" s="16" t="s">
        <v>1462</v>
      </c>
      <c r="W108" s="16" t="s">
        <v>129</v>
      </c>
      <c r="X108" s="16"/>
      <c r="Y108" s="16" t="s">
        <v>1268</v>
      </c>
      <c r="Z108" s="16" t="s">
        <v>2381</v>
      </c>
      <c r="AA108" s="16"/>
      <c r="AB108" s="16"/>
      <c r="AC108" s="16" t="s">
        <v>570</v>
      </c>
      <c r="AD108" s="16" t="s">
        <v>90</v>
      </c>
      <c r="AE108" s="16"/>
      <c r="AF108" s="16" t="s">
        <v>91</v>
      </c>
      <c r="AG108" s="16" t="s">
        <v>92</v>
      </c>
      <c r="AH108" s="16" t="s">
        <v>697</v>
      </c>
      <c r="AI108" s="17">
        <v>1</v>
      </c>
      <c r="AJ108" s="17">
        <v>1</v>
      </c>
      <c r="AK108" s="16" t="s">
        <v>572</v>
      </c>
      <c r="AL108" s="16"/>
      <c r="AM108" s="17">
        <v>43</v>
      </c>
      <c r="AN108" s="16" t="s">
        <v>573</v>
      </c>
      <c r="AO108" s="16" t="s">
        <v>574</v>
      </c>
      <c r="AP108" s="17">
        <v>0</v>
      </c>
      <c r="AQ108" s="17">
        <v>0</v>
      </c>
      <c r="AR108" s="17">
        <v>0</v>
      </c>
      <c r="AS108" s="16">
        <v>7736.58979172</v>
      </c>
      <c r="AT108" s="19">
        <v>5.6303876995804547</v>
      </c>
      <c r="AU108" s="19">
        <v>0</v>
      </c>
      <c r="AV108" s="19">
        <v>0</v>
      </c>
      <c r="AW108" s="19">
        <v>2815.1938497902274</v>
      </c>
      <c r="AX108" s="20">
        <v>28</v>
      </c>
      <c r="AY108" s="19">
        <v>0.5</v>
      </c>
      <c r="AZ108" s="20">
        <v>43</v>
      </c>
      <c r="BA108" s="19">
        <v>0.05</v>
      </c>
      <c r="BB108" s="19">
        <v>0.5</v>
      </c>
      <c r="BC108" s="20">
        <v>21780</v>
      </c>
      <c r="BD108" s="16">
        <v>355.43474911037339</v>
      </c>
      <c r="BE108" s="16">
        <v>7736.5888158360622</v>
      </c>
      <c r="BF108" s="21" t="s">
        <v>96</v>
      </c>
      <c r="BG108" s="22">
        <v>43</v>
      </c>
      <c r="BH108" s="23">
        <v>0.95</v>
      </c>
      <c r="BI108" s="23">
        <v>41</v>
      </c>
      <c r="BJ108" s="16">
        <v>355.43474911037339</v>
      </c>
      <c r="BK108" s="16">
        <v>7736.5888158360622</v>
      </c>
      <c r="BL108" s="23">
        <v>0.15</v>
      </c>
      <c r="BM108" s="22">
        <f t="shared" si="24"/>
        <v>7.2819423841517645</v>
      </c>
      <c r="BN108" s="22">
        <f t="shared" si="25"/>
        <v>6.2819423841517645</v>
      </c>
      <c r="BO108" s="22">
        <f t="shared" si="29"/>
        <v>0.94229135762276461</v>
      </c>
      <c r="BP108" s="22">
        <f t="shared" si="30"/>
        <v>0.53396510265290009</v>
      </c>
      <c r="BQ108" s="22">
        <f t="shared" si="31"/>
        <v>4.8056859238761005</v>
      </c>
      <c r="BR108" s="28" t="s">
        <v>3532</v>
      </c>
      <c r="BS108" s="16"/>
      <c r="BT108" s="65" t="s">
        <v>3531</v>
      </c>
      <c r="BU108" s="65" t="s">
        <v>3584</v>
      </c>
      <c r="BV108" s="62"/>
    </row>
    <row r="109" spans="1:74" s="60" customFormat="1" ht="12.75" customHeight="1" x14ac:dyDescent="0.25">
      <c r="A109" s="15">
        <v>19741085</v>
      </c>
      <c r="B109" s="16" t="s">
        <v>109</v>
      </c>
      <c r="C109" s="16"/>
      <c r="D109" s="27" t="s">
        <v>3525</v>
      </c>
      <c r="E109" s="27" t="s">
        <v>3530</v>
      </c>
      <c r="F109" s="16" t="s">
        <v>1264</v>
      </c>
      <c r="G109" s="16" t="s">
        <v>565</v>
      </c>
      <c r="H109" s="16">
        <v>7.2246309999999996E-3</v>
      </c>
      <c r="I109" s="17">
        <v>1962</v>
      </c>
      <c r="J109" s="17">
        <v>986</v>
      </c>
      <c r="K109" s="16">
        <v>9.1372439999999999E-2</v>
      </c>
      <c r="L109" s="16" t="s">
        <v>78</v>
      </c>
      <c r="M109" s="17">
        <v>1</v>
      </c>
      <c r="N109" s="17">
        <v>0</v>
      </c>
      <c r="O109" s="16" t="s">
        <v>79</v>
      </c>
      <c r="P109" s="16" t="s">
        <v>80</v>
      </c>
      <c r="Q109" s="18">
        <v>0.24773876691494473</v>
      </c>
      <c r="R109" s="16" t="s">
        <v>2382</v>
      </c>
      <c r="S109" s="16" t="s">
        <v>2383</v>
      </c>
      <c r="T109" s="16" t="s">
        <v>83</v>
      </c>
      <c r="U109" s="16" t="s">
        <v>106</v>
      </c>
      <c r="V109" s="16" t="s">
        <v>2384</v>
      </c>
      <c r="W109" s="16" t="s">
        <v>129</v>
      </c>
      <c r="X109" s="16"/>
      <c r="Y109" s="16" t="s">
        <v>1268</v>
      </c>
      <c r="Z109" s="16" t="s">
        <v>2385</v>
      </c>
      <c r="AA109" s="16"/>
      <c r="AB109" s="16"/>
      <c r="AC109" s="16" t="s">
        <v>2386</v>
      </c>
      <c r="AD109" s="16" t="s">
        <v>152</v>
      </c>
      <c r="AE109" s="16"/>
      <c r="AF109" s="16" t="s">
        <v>91</v>
      </c>
      <c r="AG109" s="16" t="s">
        <v>92</v>
      </c>
      <c r="AH109" s="16" t="s">
        <v>2387</v>
      </c>
      <c r="AI109" s="17">
        <v>1</v>
      </c>
      <c r="AJ109" s="17">
        <v>1</v>
      </c>
      <c r="AK109" s="16" t="s">
        <v>572</v>
      </c>
      <c r="AL109" s="16"/>
      <c r="AM109" s="17">
        <v>43</v>
      </c>
      <c r="AN109" s="16" t="s">
        <v>573</v>
      </c>
      <c r="AO109" s="16" t="s">
        <v>574</v>
      </c>
      <c r="AP109" s="17">
        <v>0</v>
      </c>
      <c r="AQ109" s="17">
        <v>0</v>
      </c>
      <c r="AR109" s="17">
        <v>0</v>
      </c>
      <c r="AS109" s="16">
        <v>10791.4461608</v>
      </c>
      <c r="AT109" s="19">
        <v>4.0365303547759881</v>
      </c>
      <c r="AU109" s="19">
        <v>0</v>
      </c>
      <c r="AV109" s="19">
        <v>0</v>
      </c>
      <c r="AW109" s="19">
        <v>2018.2651773879941</v>
      </c>
      <c r="AX109" s="20">
        <v>28</v>
      </c>
      <c r="AY109" s="19">
        <v>0.5</v>
      </c>
      <c r="AZ109" s="20">
        <v>43</v>
      </c>
      <c r="BA109" s="19">
        <v>0.05</v>
      </c>
      <c r="BB109" s="19">
        <v>0.5</v>
      </c>
      <c r="BC109" s="20">
        <v>21780</v>
      </c>
      <c r="BD109" s="16">
        <v>428.62795158268938</v>
      </c>
      <c r="BE109" s="16">
        <v>10791.457520855409</v>
      </c>
      <c r="BF109" s="21" t="s">
        <v>96</v>
      </c>
      <c r="BG109" s="22">
        <v>43</v>
      </c>
      <c r="BH109" s="23">
        <v>0.95</v>
      </c>
      <c r="BI109" s="23">
        <v>41</v>
      </c>
      <c r="BJ109" s="16">
        <v>428.62795158268938</v>
      </c>
      <c r="BK109" s="16">
        <v>10791.457520855409</v>
      </c>
      <c r="BL109" s="23">
        <v>0.15</v>
      </c>
      <c r="BM109" s="22">
        <f t="shared" si="24"/>
        <v>10.157289443512735</v>
      </c>
      <c r="BN109" s="22">
        <f t="shared" si="25"/>
        <v>9.1572894435127346</v>
      </c>
      <c r="BO109" s="22">
        <f t="shared" si="29"/>
        <v>1.3735934165269101</v>
      </c>
      <c r="BP109" s="22">
        <f t="shared" si="30"/>
        <v>0.77836960269858246</v>
      </c>
      <c r="BQ109" s="22">
        <f t="shared" si="31"/>
        <v>7.0053264242872419</v>
      </c>
      <c r="BR109" s="28" t="s">
        <v>3532</v>
      </c>
      <c r="BS109" s="16" t="s">
        <v>3557</v>
      </c>
      <c r="BT109" s="60" t="s">
        <v>3582</v>
      </c>
      <c r="BV109" s="62"/>
    </row>
    <row r="110" spans="1:74" s="60" customFormat="1" ht="12.75" customHeight="1" x14ac:dyDescent="0.25">
      <c r="A110" s="15">
        <v>19744062</v>
      </c>
      <c r="B110" s="16" t="s">
        <v>109</v>
      </c>
      <c r="C110" s="16"/>
      <c r="D110" s="27" t="s">
        <v>3525</v>
      </c>
      <c r="E110" s="27" t="s">
        <v>3530</v>
      </c>
      <c r="F110" s="16" t="s">
        <v>502</v>
      </c>
      <c r="G110" s="16" t="s">
        <v>565</v>
      </c>
      <c r="H110" s="16">
        <v>1.9351671000000001E-2</v>
      </c>
      <c r="I110" s="17">
        <v>1942</v>
      </c>
      <c r="J110" s="17">
        <v>1591</v>
      </c>
      <c r="K110" s="16">
        <v>7.7636265999999995E-2</v>
      </c>
      <c r="L110" s="16" t="s">
        <v>78</v>
      </c>
      <c r="M110" s="17">
        <v>1</v>
      </c>
      <c r="N110" s="17">
        <v>0</v>
      </c>
      <c r="O110" s="16" t="s">
        <v>79</v>
      </c>
      <c r="P110" s="16" t="s">
        <v>80</v>
      </c>
      <c r="Q110" s="18">
        <v>0.47047093614778185</v>
      </c>
      <c r="R110" s="16" t="s">
        <v>566</v>
      </c>
      <c r="S110" s="16" t="s">
        <v>567</v>
      </c>
      <c r="T110" s="16" t="s">
        <v>83</v>
      </c>
      <c r="U110" s="16" t="s">
        <v>106</v>
      </c>
      <c r="V110" s="16" t="s">
        <v>568</v>
      </c>
      <c r="W110" s="16" t="s">
        <v>507</v>
      </c>
      <c r="X110" s="16"/>
      <c r="Y110" s="16" t="s">
        <v>509</v>
      </c>
      <c r="Z110" s="16" t="s">
        <v>569</v>
      </c>
      <c r="AA110" s="16"/>
      <c r="AB110" s="16"/>
      <c r="AC110" s="16" t="s">
        <v>570</v>
      </c>
      <c r="AD110" s="16" t="s">
        <v>90</v>
      </c>
      <c r="AE110" s="16"/>
      <c r="AF110" s="16" t="s">
        <v>91</v>
      </c>
      <c r="AG110" s="16" t="s">
        <v>92</v>
      </c>
      <c r="AH110" s="16" t="s">
        <v>571</v>
      </c>
      <c r="AI110" s="17">
        <v>1</v>
      </c>
      <c r="AJ110" s="17">
        <v>0</v>
      </c>
      <c r="AK110" s="16" t="s">
        <v>572</v>
      </c>
      <c r="AL110" s="16"/>
      <c r="AM110" s="17">
        <v>43</v>
      </c>
      <c r="AN110" s="16" t="s">
        <v>573</v>
      </c>
      <c r="AO110" s="16" t="s">
        <v>574</v>
      </c>
      <c r="AP110" s="17">
        <v>0</v>
      </c>
      <c r="AQ110" s="17">
        <v>0</v>
      </c>
      <c r="AR110" s="17">
        <v>1591</v>
      </c>
      <c r="AS110" s="16">
        <v>20493.615976900001</v>
      </c>
      <c r="AT110" s="19">
        <v>0</v>
      </c>
      <c r="AU110" s="19">
        <v>0</v>
      </c>
      <c r="AV110" s="19">
        <v>7.7633932527736621E-2</v>
      </c>
      <c r="AW110" s="19">
        <v>3381.7341009082074</v>
      </c>
      <c r="AX110" s="20">
        <v>28</v>
      </c>
      <c r="AY110" s="19">
        <v>0.5</v>
      </c>
      <c r="AZ110" s="20">
        <v>43</v>
      </c>
      <c r="BA110" s="19">
        <v>0.05</v>
      </c>
      <c r="BB110" s="19">
        <v>0.5</v>
      </c>
      <c r="BC110" s="20">
        <v>21780</v>
      </c>
      <c r="BD110" s="16">
        <v>606.36967249866552</v>
      </c>
      <c r="BE110" s="16">
        <v>20493.632003823433</v>
      </c>
      <c r="BF110" s="21" t="s">
        <v>96</v>
      </c>
      <c r="BG110" s="22">
        <v>43</v>
      </c>
      <c r="BH110" s="23">
        <v>0.95</v>
      </c>
      <c r="BI110" s="23">
        <v>41</v>
      </c>
      <c r="BJ110" s="16">
        <v>606.36967249866552</v>
      </c>
      <c r="BK110" s="16">
        <v>20493.632003823433</v>
      </c>
      <c r="BL110" s="23">
        <v>0.15</v>
      </c>
      <c r="BM110" s="22">
        <f t="shared" si="24"/>
        <v>19.289308382059055</v>
      </c>
      <c r="BN110" s="22">
        <f t="shared" si="25"/>
        <v>19.289308382059055</v>
      </c>
      <c r="BO110" s="22">
        <f t="shared" si="29"/>
        <v>2.8933962573088583</v>
      </c>
      <c r="BP110" s="22">
        <f t="shared" si="30"/>
        <v>1.6395912124750198</v>
      </c>
      <c r="BQ110" s="22">
        <f t="shared" si="31"/>
        <v>14.756320912275177</v>
      </c>
      <c r="BR110" s="28" t="s">
        <v>3532</v>
      </c>
      <c r="BS110" s="16" t="s">
        <v>3558</v>
      </c>
      <c r="BT110" s="65" t="s">
        <v>3531</v>
      </c>
      <c r="BU110" s="65"/>
      <c r="BV110" s="62"/>
    </row>
    <row r="111" spans="1:74" s="81" customFormat="1" ht="12.75" customHeight="1" x14ac:dyDescent="0.25">
      <c r="A111" s="15">
        <v>19807001</v>
      </c>
      <c r="B111" s="16" t="s">
        <v>109</v>
      </c>
      <c r="C111" s="16" t="s">
        <v>110</v>
      </c>
      <c r="D111" s="27" t="s">
        <v>581</v>
      </c>
      <c r="E111" s="27" t="s">
        <v>110</v>
      </c>
      <c r="F111" s="16" t="s">
        <v>1264</v>
      </c>
      <c r="G111" s="16" t="s">
        <v>111</v>
      </c>
      <c r="H111" s="16">
        <v>0</v>
      </c>
      <c r="I111" s="17">
        <v>1965</v>
      </c>
      <c r="J111" s="17">
        <v>1520</v>
      </c>
      <c r="K111" s="16">
        <v>7.7184786000000005E-2</v>
      </c>
      <c r="L111" s="16" t="s">
        <v>78</v>
      </c>
      <c r="M111" s="17">
        <v>1</v>
      </c>
      <c r="N111" s="17">
        <v>0</v>
      </c>
      <c r="O111" s="16" t="s">
        <v>79</v>
      </c>
      <c r="P111" s="16" t="s">
        <v>80</v>
      </c>
      <c r="Q111" s="18">
        <v>0.45210797969860245</v>
      </c>
      <c r="R111" s="16" t="s">
        <v>3444</v>
      </c>
      <c r="S111" s="16" t="s">
        <v>3445</v>
      </c>
      <c r="T111" s="16" t="s">
        <v>274</v>
      </c>
      <c r="U111" s="16" t="s">
        <v>3446</v>
      </c>
      <c r="V111" s="16"/>
      <c r="W111" s="16" t="s">
        <v>470</v>
      </c>
      <c r="X111" s="16"/>
      <c r="Y111" s="16" t="s">
        <v>3420</v>
      </c>
      <c r="Z111" s="16" t="s">
        <v>3447</v>
      </c>
      <c r="AA111" s="16"/>
      <c r="AB111" s="16"/>
      <c r="AC111" s="16" t="s">
        <v>292</v>
      </c>
      <c r="AD111" s="16" t="s">
        <v>152</v>
      </c>
      <c r="AE111" s="16"/>
      <c r="AF111" s="16" t="s">
        <v>91</v>
      </c>
      <c r="AG111" s="16" t="s">
        <v>92</v>
      </c>
      <c r="AH111" s="16" t="s">
        <v>3448</v>
      </c>
      <c r="AI111" s="17">
        <v>1</v>
      </c>
      <c r="AJ111" s="17">
        <v>0</v>
      </c>
      <c r="AK111" s="16" t="s">
        <v>119</v>
      </c>
      <c r="AL111" s="16">
        <v>1.85</v>
      </c>
      <c r="AM111" s="16"/>
      <c r="AN111" s="16" t="s">
        <v>120</v>
      </c>
      <c r="AO111" s="16"/>
      <c r="AP111" s="17">
        <v>0</v>
      </c>
      <c r="AQ111" s="17">
        <v>4700</v>
      </c>
      <c r="AR111" s="17">
        <v>0</v>
      </c>
      <c r="AS111" s="16">
        <v>19693.745700399999</v>
      </c>
      <c r="AT111" s="19">
        <v>0</v>
      </c>
      <c r="AU111" s="19">
        <v>0</v>
      </c>
      <c r="AV111" s="19">
        <v>0.23865444753379436</v>
      </c>
      <c r="AW111" s="19">
        <v>10395.787734572083</v>
      </c>
      <c r="AX111" s="20">
        <v>13</v>
      </c>
      <c r="AY111" s="19">
        <v>0.5</v>
      </c>
      <c r="AZ111" s="20">
        <v>60</v>
      </c>
      <c r="BA111" s="19">
        <v>0.05</v>
      </c>
      <c r="BB111" s="19">
        <v>0.5</v>
      </c>
      <c r="BC111" s="20">
        <v>30000</v>
      </c>
      <c r="BD111" s="16">
        <v>563.77902423976343</v>
      </c>
      <c r="BE111" s="16">
        <v>19693.744820455511</v>
      </c>
      <c r="BF111" s="21" t="s">
        <v>96</v>
      </c>
      <c r="BG111" s="23">
        <v>70</v>
      </c>
      <c r="BH111" s="23">
        <v>0.95</v>
      </c>
      <c r="BI111" s="23">
        <v>67</v>
      </c>
      <c r="BJ111" s="16">
        <v>563.77902423976343</v>
      </c>
      <c r="BK111" s="16">
        <v>19693.744820455511</v>
      </c>
      <c r="BL111" s="23">
        <v>0.15</v>
      </c>
      <c r="BM111" s="22">
        <f t="shared" si="24"/>
        <v>30.291234639806365</v>
      </c>
      <c r="BN111" s="22">
        <f t="shared" si="25"/>
        <v>30.291234639806365</v>
      </c>
      <c r="BO111" s="22">
        <f t="shared" si="29"/>
        <v>4.543685195970955</v>
      </c>
      <c r="BP111" s="22">
        <f t="shared" si="30"/>
        <v>2.5747549443835411</v>
      </c>
      <c r="BQ111" s="22">
        <f t="shared" si="31"/>
        <v>23.172794499451872</v>
      </c>
      <c r="BR111" s="28" t="s">
        <v>3532</v>
      </c>
      <c r="BS111" s="16" t="s">
        <v>3559</v>
      </c>
      <c r="BT111" s="81" t="s">
        <v>3531</v>
      </c>
      <c r="BU111" s="81" t="s">
        <v>3542</v>
      </c>
    </row>
    <row r="112" spans="1:74" s="60" customFormat="1" x14ac:dyDescent="0.25">
      <c r="A112" s="15">
        <v>19807002</v>
      </c>
      <c r="B112" s="16" t="s">
        <v>109</v>
      </c>
      <c r="C112" s="16" t="s">
        <v>110</v>
      </c>
      <c r="D112" s="27" t="s">
        <v>581</v>
      </c>
      <c r="E112" s="27" t="s">
        <v>110</v>
      </c>
      <c r="F112" s="16" t="s">
        <v>781</v>
      </c>
      <c r="G112" s="16" t="s">
        <v>111</v>
      </c>
      <c r="H112" s="16">
        <v>0.64178560299999998</v>
      </c>
      <c r="I112" s="17">
        <v>1990</v>
      </c>
      <c r="J112" s="17">
        <v>5580</v>
      </c>
      <c r="K112" s="16">
        <v>0.24671707100000001</v>
      </c>
      <c r="L112" s="16" t="s">
        <v>78</v>
      </c>
      <c r="M112" s="17">
        <v>1</v>
      </c>
      <c r="N112" s="17">
        <v>0</v>
      </c>
      <c r="O112" s="16" t="s">
        <v>79</v>
      </c>
      <c r="P112" s="16" t="s">
        <v>80</v>
      </c>
      <c r="Q112" s="18">
        <v>0.51928238822986494</v>
      </c>
      <c r="R112" s="16" t="s">
        <v>1047</v>
      </c>
      <c r="S112" s="16" t="s">
        <v>1048</v>
      </c>
      <c r="T112" s="16" t="s">
        <v>269</v>
      </c>
      <c r="U112" s="16" t="s">
        <v>1049</v>
      </c>
      <c r="V112" s="16"/>
      <c r="W112" s="16" t="s">
        <v>507</v>
      </c>
      <c r="X112" s="16"/>
      <c r="Y112" s="16" t="s">
        <v>786</v>
      </c>
      <c r="Z112" s="16" t="s">
        <v>903</v>
      </c>
      <c r="AA112" s="16"/>
      <c r="AB112" s="16" t="s">
        <v>88</v>
      </c>
      <c r="AC112" s="16" t="s">
        <v>117</v>
      </c>
      <c r="AD112" s="16"/>
      <c r="AE112" s="16"/>
      <c r="AF112" s="16" t="s">
        <v>91</v>
      </c>
      <c r="AG112" s="16" t="s">
        <v>92</v>
      </c>
      <c r="AH112" s="16" t="s">
        <v>999</v>
      </c>
      <c r="AI112" s="17">
        <v>1</v>
      </c>
      <c r="AJ112" s="17">
        <v>0</v>
      </c>
      <c r="AK112" s="16" t="s">
        <v>119</v>
      </c>
      <c r="AL112" s="16">
        <v>1.85</v>
      </c>
      <c r="AM112" s="16"/>
      <c r="AN112" s="16" t="s">
        <v>120</v>
      </c>
      <c r="AO112" s="16"/>
      <c r="AP112" s="17">
        <v>0</v>
      </c>
      <c r="AQ112" s="17">
        <v>5580</v>
      </c>
      <c r="AR112" s="17">
        <v>0</v>
      </c>
      <c r="AS112" s="16">
        <v>22619.823639400001</v>
      </c>
      <c r="AT112" s="19">
        <v>0</v>
      </c>
      <c r="AU112" s="19">
        <v>0</v>
      </c>
      <c r="AV112" s="19">
        <v>0.2466862734632714</v>
      </c>
      <c r="AW112" s="19">
        <v>10745.654072060102</v>
      </c>
      <c r="AX112" s="20">
        <v>13</v>
      </c>
      <c r="AY112" s="19">
        <v>0.5</v>
      </c>
      <c r="AZ112" s="20">
        <v>60</v>
      </c>
      <c r="BA112" s="19">
        <v>0.05</v>
      </c>
      <c r="BB112" s="19">
        <v>0.5</v>
      </c>
      <c r="BC112" s="20">
        <v>30000</v>
      </c>
      <c r="BD112" s="16">
        <v>593.49509379855499</v>
      </c>
      <c r="BE112" s="16">
        <v>22619.850351620065</v>
      </c>
      <c r="BF112" s="21" t="s">
        <v>96</v>
      </c>
      <c r="BG112" s="23">
        <v>70</v>
      </c>
      <c r="BH112" s="23">
        <v>0.95</v>
      </c>
      <c r="BI112" s="23">
        <v>67</v>
      </c>
      <c r="BJ112" s="16">
        <v>593.49509379855499</v>
      </c>
      <c r="BK112" s="16">
        <v>22619.850351620065</v>
      </c>
      <c r="BL112" s="23">
        <v>1</v>
      </c>
      <c r="BM112" s="22">
        <f t="shared" si="24"/>
        <v>34.791920011400954</v>
      </c>
      <c r="BN112" s="22">
        <f t="shared" si="25"/>
        <v>34.791920011400954</v>
      </c>
      <c r="BO112" s="22">
        <f t="shared" si="29"/>
        <v>34.791920011400954</v>
      </c>
      <c r="BP112" s="22">
        <f t="shared" si="30"/>
        <v>0</v>
      </c>
      <c r="BQ112" s="22">
        <f t="shared" si="31"/>
        <v>0</v>
      </c>
      <c r="BR112" s="28" t="s">
        <v>3532</v>
      </c>
      <c r="BS112" s="16"/>
    </row>
  </sheetData>
  <autoFilter ref="A2:BS110" xr:uid="{00000000-0009-0000-0000-000003000000}">
    <sortState xmlns:xlrd2="http://schemas.microsoft.com/office/spreadsheetml/2017/richdata2" ref="A3:BS112">
      <sortCondition ref="A2:A110"/>
    </sortState>
  </autoFilter>
  <conditionalFormatting sqref="A1:A93">
    <cfRule type="duplicateValues" dxfId="62" priority="362"/>
    <cfRule type="duplicateValues" dxfId="61" priority="363"/>
  </conditionalFormatting>
  <conditionalFormatting sqref="A1:A93">
    <cfRule type="duplicateValues" dxfId="60" priority="366"/>
  </conditionalFormatting>
  <conditionalFormatting sqref="A3:A93">
    <cfRule type="duplicateValues" dxfId="59" priority="368"/>
  </conditionalFormatting>
  <conditionalFormatting sqref="A94:A97">
    <cfRule type="duplicateValues" dxfId="58" priority="694"/>
    <cfRule type="duplicateValues" dxfId="57" priority="695"/>
  </conditionalFormatting>
  <conditionalFormatting sqref="A94:A97">
    <cfRule type="duplicateValues" dxfId="56" priority="696"/>
  </conditionalFormatting>
  <conditionalFormatting sqref="A94:A97">
    <cfRule type="duplicateValues" dxfId="55" priority="697" stopIfTrue="1"/>
  </conditionalFormatting>
  <conditionalFormatting sqref="A98">
    <cfRule type="duplicateValues" dxfId="54" priority="59"/>
    <cfRule type="duplicateValues" dxfId="53" priority="60"/>
  </conditionalFormatting>
  <conditionalFormatting sqref="A98">
    <cfRule type="duplicateValues" dxfId="52" priority="58"/>
  </conditionalFormatting>
  <conditionalFormatting sqref="A98">
    <cfRule type="duplicateValues" dxfId="51" priority="61"/>
  </conditionalFormatting>
  <conditionalFormatting sqref="A99">
    <cfRule type="duplicateValues" dxfId="50" priority="55"/>
    <cfRule type="duplicateValues" dxfId="49" priority="56"/>
  </conditionalFormatting>
  <conditionalFormatting sqref="A99">
    <cfRule type="duplicateValues" dxfId="48" priority="54"/>
  </conditionalFormatting>
  <conditionalFormatting sqref="A99">
    <cfRule type="duplicateValues" dxfId="47" priority="57"/>
  </conditionalFormatting>
  <conditionalFormatting sqref="A100">
    <cfRule type="duplicateValues" dxfId="46" priority="51"/>
    <cfRule type="duplicateValues" dxfId="45" priority="52"/>
  </conditionalFormatting>
  <conditionalFormatting sqref="A100">
    <cfRule type="duplicateValues" dxfId="44" priority="50"/>
  </conditionalFormatting>
  <conditionalFormatting sqref="A101">
    <cfRule type="duplicateValues" dxfId="43" priority="47"/>
    <cfRule type="duplicateValues" dxfId="42" priority="48"/>
  </conditionalFormatting>
  <conditionalFormatting sqref="A101">
    <cfRule type="duplicateValues" dxfId="41" priority="46"/>
  </conditionalFormatting>
  <conditionalFormatting sqref="A102">
    <cfRule type="duplicateValues" dxfId="40" priority="43"/>
    <cfRule type="duplicateValues" dxfId="39" priority="44"/>
  </conditionalFormatting>
  <conditionalFormatting sqref="A102">
    <cfRule type="duplicateValues" dxfId="38" priority="42"/>
  </conditionalFormatting>
  <conditionalFormatting sqref="A103">
    <cfRule type="duplicateValues" dxfId="37" priority="39"/>
    <cfRule type="duplicateValues" dxfId="36" priority="40"/>
  </conditionalFormatting>
  <conditionalFormatting sqref="A103">
    <cfRule type="duplicateValues" dxfId="35" priority="38"/>
  </conditionalFormatting>
  <conditionalFormatting sqref="A104">
    <cfRule type="duplicateValues" dxfId="34" priority="35"/>
    <cfRule type="duplicateValues" dxfId="33" priority="36"/>
  </conditionalFormatting>
  <conditionalFormatting sqref="A104">
    <cfRule type="duplicateValues" dxfId="32" priority="34"/>
  </conditionalFormatting>
  <conditionalFormatting sqref="A105">
    <cfRule type="duplicateValues" dxfId="31" priority="31"/>
    <cfRule type="duplicateValues" dxfId="30" priority="32"/>
  </conditionalFormatting>
  <conditionalFormatting sqref="A105">
    <cfRule type="duplicateValues" dxfId="29" priority="30"/>
  </conditionalFormatting>
  <conditionalFormatting sqref="A106">
    <cfRule type="duplicateValues" dxfId="28" priority="28"/>
    <cfRule type="duplicateValues" dxfId="27" priority="29"/>
  </conditionalFormatting>
  <conditionalFormatting sqref="A106">
    <cfRule type="duplicateValues" dxfId="26" priority="27"/>
  </conditionalFormatting>
  <conditionalFormatting sqref="A107">
    <cfRule type="duplicateValues" dxfId="25" priority="25"/>
    <cfRule type="duplicateValues" dxfId="24" priority="26"/>
  </conditionalFormatting>
  <conditionalFormatting sqref="A107">
    <cfRule type="duplicateValues" dxfId="23" priority="24"/>
  </conditionalFormatting>
  <conditionalFormatting sqref="A108">
    <cfRule type="duplicateValues" dxfId="22" priority="21"/>
    <cfRule type="duplicateValues" dxfId="21" priority="22"/>
  </conditionalFormatting>
  <conditionalFormatting sqref="A108">
    <cfRule type="duplicateValues" dxfId="20" priority="20"/>
  </conditionalFormatting>
  <conditionalFormatting sqref="A109">
    <cfRule type="duplicateValues" dxfId="19" priority="17"/>
    <cfRule type="duplicateValues" dxfId="18" priority="18"/>
  </conditionalFormatting>
  <conditionalFormatting sqref="A109">
    <cfRule type="duplicateValues" dxfId="17" priority="16"/>
  </conditionalFormatting>
  <conditionalFormatting sqref="A110">
    <cfRule type="duplicateValues" dxfId="16" priority="13"/>
    <cfRule type="duplicateValues" dxfId="15" priority="14"/>
  </conditionalFormatting>
  <conditionalFormatting sqref="A110">
    <cfRule type="duplicateValues" dxfId="14" priority="12"/>
  </conditionalFormatting>
  <conditionalFormatting sqref="A111">
    <cfRule type="duplicateValues" dxfId="13" priority="9"/>
    <cfRule type="duplicateValues" dxfId="12" priority="10"/>
  </conditionalFormatting>
  <conditionalFormatting sqref="A111">
    <cfRule type="duplicateValues" dxfId="11" priority="8"/>
  </conditionalFormatting>
  <conditionalFormatting sqref="A112">
    <cfRule type="duplicateValues" dxfId="10" priority="6"/>
    <cfRule type="duplicateValues" dxfId="9" priority="7"/>
  </conditionalFormatting>
  <conditionalFormatting sqref="A112">
    <cfRule type="duplicateValues" dxfId="8" priority="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outlinePr summaryBelow="0" summaryRight="0"/>
  </sheetPr>
  <dimension ref="A1:BQ57963"/>
  <sheetViews>
    <sheetView topLeftCell="A88" zoomScale="60" zoomScaleNormal="60" workbookViewId="0"/>
  </sheetViews>
  <sheetFormatPr defaultRowHeight="12.5" x14ac:dyDescent="0.25"/>
  <cols>
    <col min="1" max="1" width="16" style="25" customWidth="1"/>
    <col min="2" max="2" width="23.453125" customWidth="1"/>
    <col min="3" max="3" width="18.453125" customWidth="1"/>
    <col min="4" max="4" width="25" customWidth="1"/>
    <col min="5" max="5" width="26.453125" customWidth="1"/>
    <col min="6" max="6" width="23.26953125" customWidth="1"/>
    <col min="7" max="7" width="16.26953125" customWidth="1"/>
    <col min="8" max="8" width="41.453125" customWidth="1"/>
    <col min="9" max="11" width="16" customWidth="1"/>
    <col min="12" max="12" width="26.26953125" customWidth="1"/>
    <col min="13" max="14" width="16" customWidth="1"/>
    <col min="15" max="15" width="50" customWidth="1"/>
    <col min="16" max="16" width="34" customWidth="1"/>
    <col min="17" max="17" width="16" style="3" customWidth="1"/>
    <col min="18" max="18" width="56" customWidth="1"/>
    <col min="19" max="19" width="43" customWidth="1"/>
    <col min="20" max="20" width="26" customWidth="1"/>
    <col min="21" max="21" width="14.453125" customWidth="1"/>
    <col min="22" max="22" width="12.453125" customWidth="1"/>
    <col min="23" max="23" width="40" customWidth="1"/>
    <col min="24" max="24" width="15.81640625" customWidth="1"/>
    <col min="25" max="25" width="34.1796875" customWidth="1"/>
    <col min="26" max="26" width="30.54296875" customWidth="1"/>
    <col min="27" max="27" width="30.7265625" customWidth="1"/>
    <col min="28" max="28" width="31.81640625" customWidth="1"/>
    <col min="29" max="29" width="22" customWidth="1"/>
    <col min="30" max="30" width="25.453125" customWidth="1"/>
    <col min="31" max="31" width="27.26953125" customWidth="1"/>
    <col min="32" max="32" width="32.54296875" customWidth="1"/>
    <col min="33" max="33" width="25.1796875" customWidth="1"/>
    <col min="34" max="34" width="35.26953125" customWidth="1"/>
    <col min="35" max="35" width="30.1796875" customWidth="1"/>
    <col min="36" max="36" width="16" customWidth="1"/>
    <col min="37" max="37" width="16.1796875" customWidth="1"/>
    <col min="38" max="39" width="16" customWidth="1"/>
    <col min="40" max="40" width="50" customWidth="1"/>
    <col min="41" max="41" width="88.54296875" customWidth="1"/>
    <col min="42" max="45" width="16" hidden="1" customWidth="1"/>
    <col min="46" max="55" width="16" style="4" customWidth="1"/>
    <col min="56" max="57" width="16" hidden="1" customWidth="1"/>
    <col min="58" max="58" width="33.54296875" style="5" customWidth="1"/>
    <col min="59" max="59" width="23.453125" style="6" customWidth="1"/>
    <col min="60" max="60" width="43.54296875" style="6" customWidth="1"/>
    <col min="61" max="61" width="26.1796875" style="6" customWidth="1"/>
    <col min="62" max="63" width="16" hidden="1" customWidth="1"/>
    <col min="64" max="64" width="16" style="6" customWidth="1"/>
    <col min="65" max="66" width="22.81640625" style="24" customWidth="1"/>
    <col min="67" max="67" width="24.7265625" style="24" customWidth="1"/>
    <col min="68" max="68" width="29.453125" style="6" customWidth="1"/>
    <col min="69" max="69" width="35.26953125" style="6" customWidth="1"/>
  </cols>
  <sheetData>
    <row r="1" spans="1:69" ht="14" x14ac:dyDescent="0.3">
      <c r="A1" s="1" t="s">
        <v>0</v>
      </c>
      <c r="B1" s="2" t="s">
        <v>1</v>
      </c>
      <c r="BI1" s="7" t="s">
        <v>2</v>
      </c>
      <c r="BL1" s="7" t="s">
        <v>3</v>
      </c>
      <c r="BM1" s="8" t="s">
        <v>4</v>
      </c>
      <c r="BN1" s="8"/>
      <c r="BO1" s="8" t="s">
        <v>5</v>
      </c>
      <c r="BP1" s="7" t="s">
        <v>6</v>
      </c>
      <c r="BQ1" s="7" t="s">
        <v>7</v>
      </c>
    </row>
    <row r="2" spans="1:69" ht="13" x14ac:dyDescent="0.3">
      <c r="A2" s="9" t="s">
        <v>8</v>
      </c>
      <c r="B2" s="9" t="s">
        <v>9</v>
      </c>
      <c r="C2" s="9" t="s">
        <v>10</v>
      </c>
      <c r="D2" s="9" t="s">
        <v>11</v>
      </c>
      <c r="E2" s="9" t="s">
        <v>12</v>
      </c>
      <c r="F2" s="9" t="s">
        <v>13</v>
      </c>
      <c r="G2" s="9" t="s">
        <v>14</v>
      </c>
      <c r="H2" s="9" t="s">
        <v>15</v>
      </c>
      <c r="I2" s="9" t="s">
        <v>16</v>
      </c>
      <c r="J2" s="9" t="s">
        <v>17</v>
      </c>
      <c r="K2" s="9" t="s">
        <v>18</v>
      </c>
      <c r="L2" s="9" t="s">
        <v>19</v>
      </c>
      <c r="M2" s="9" t="s">
        <v>20</v>
      </c>
      <c r="N2" s="9" t="s">
        <v>21</v>
      </c>
      <c r="O2" s="9" t="s">
        <v>22</v>
      </c>
      <c r="P2" s="9" t="s">
        <v>23</v>
      </c>
      <c r="Q2" s="10" t="s">
        <v>24</v>
      </c>
      <c r="R2" s="9" t="s">
        <v>25</v>
      </c>
      <c r="S2" s="9" t="s">
        <v>26</v>
      </c>
      <c r="T2" s="9" t="s">
        <v>27</v>
      </c>
      <c r="U2" s="9" t="s">
        <v>28</v>
      </c>
      <c r="V2" s="9" t="s">
        <v>29</v>
      </c>
      <c r="W2" s="9" t="s">
        <v>30</v>
      </c>
      <c r="X2" s="9" t="s">
        <v>31</v>
      </c>
      <c r="Y2" s="9" t="s">
        <v>32</v>
      </c>
      <c r="Z2" s="9" t="s">
        <v>33</v>
      </c>
      <c r="AA2" s="9" t="s">
        <v>34</v>
      </c>
      <c r="AB2" s="9" t="s">
        <v>35</v>
      </c>
      <c r="AC2" s="9" t="s">
        <v>36</v>
      </c>
      <c r="AD2" s="9" t="s">
        <v>37</v>
      </c>
      <c r="AE2" s="9" t="s">
        <v>38</v>
      </c>
      <c r="AF2" s="9" t="s">
        <v>39</v>
      </c>
      <c r="AG2" s="9" t="s">
        <v>40</v>
      </c>
      <c r="AH2" s="9" t="s">
        <v>41</v>
      </c>
      <c r="AI2" s="9" t="s">
        <v>42</v>
      </c>
      <c r="AJ2" s="9" t="s">
        <v>43</v>
      </c>
      <c r="AK2" s="9" t="s">
        <v>44</v>
      </c>
      <c r="AL2" s="9" t="s">
        <v>45</v>
      </c>
      <c r="AM2" s="9" t="s">
        <v>46</v>
      </c>
      <c r="AN2" s="9" t="s">
        <v>47</v>
      </c>
      <c r="AO2" s="9" t="s">
        <v>48</v>
      </c>
      <c r="AP2" s="9" t="s">
        <v>49</v>
      </c>
      <c r="AQ2" s="9" t="s">
        <v>50</v>
      </c>
      <c r="AR2" s="9" t="s">
        <v>51</v>
      </c>
      <c r="AS2" s="9" t="s">
        <v>52</v>
      </c>
      <c r="AT2" s="11" t="s">
        <v>53</v>
      </c>
      <c r="AU2" s="11" t="s">
        <v>54</v>
      </c>
      <c r="AV2" s="11" t="s">
        <v>55</v>
      </c>
      <c r="AW2" s="11" t="s">
        <v>56</v>
      </c>
      <c r="AX2" s="11" t="s">
        <v>57</v>
      </c>
      <c r="AY2" s="11" t="s">
        <v>55</v>
      </c>
      <c r="AZ2" s="11" t="s">
        <v>58</v>
      </c>
      <c r="BA2" s="11" t="s">
        <v>59</v>
      </c>
      <c r="BB2" s="11" t="s">
        <v>60</v>
      </c>
      <c r="BC2" s="11" t="s">
        <v>56</v>
      </c>
      <c r="BD2" s="9" t="s">
        <v>61</v>
      </c>
      <c r="BE2" s="9" t="s">
        <v>62</v>
      </c>
      <c r="BF2" s="12" t="s">
        <v>63</v>
      </c>
      <c r="BG2" s="13" t="s">
        <v>64</v>
      </c>
      <c r="BH2" s="13" t="s">
        <v>65</v>
      </c>
      <c r="BI2" s="13" t="s">
        <v>66</v>
      </c>
      <c r="BJ2" s="9" t="s">
        <v>67</v>
      </c>
      <c r="BK2" s="9" t="s">
        <v>68</v>
      </c>
      <c r="BL2" s="13" t="s">
        <v>69</v>
      </c>
      <c r="BM2" s="14" t="s">
        <v>70</v>
      </c>
      <c r="BN2" s="14" t="s">
        <v>71</v>
      </c>
      <c r="BO2" s="14" t="s">
        <v>72</v>
      </c>
      <c r="BP2" s="13" t="s">
        <v>73</v>
      </c>
      <c r="BQ2" s="13" t="s">
        <v>74</v>
      </c>
    </row>
    <row r="3" spans="1:69" x14ac:dyDescent="0.25">
      <c r="A3" s="15">
        <v>11614071</v>
      </c>
      <c r="B3" s="16" t="s">
        <v>395</v>
      </c>
      <c r="C3" s="16"/>
      <c r="D3" s="16"/>
      <c r="E3" s="16"/>
      <c r="F3" s="16" t="s">
        <v>248</v>
      </c>
      <c r="G3" s="16" t="s">
        <v>77</v>
      </c>
      <c r="H3" s="16">
        <v>1.2656269499999999</v>
      </c>
      <c r="I3" s="17">
        <v>1959</v>
      </c>
      <c r="J3" s="17">
        <v>17842</v>
      </c>
      <c r="K3" s="16">
        <v>0.41972288200000002</v>
      </c>
      <c r="L3" s="16" t="s">
        <v>78</v>
      </c>
      <c r="M3" s="17">
        <v>1</v>
      </c>
      <c r="N3" s="17">
        <v>0</v>
      </c>
      <c r="O3" s="16" t="s">
        <v>79</v>
      </c>
      <c r="P3" s="16" t="s">
        <v>80</v>
      </c>
      <c r="Q3" s="18">
        <v>0.97587641267167968</v>
      </c>
      <c r="R3" s="16" t="s">
        <v>396</v>
      </c>
      <c r="S3" s="16" t="s">
        <v>397</v>
      </c>
      <c r="T3" s="16" t="s">
        <v>83</v>
      </c>
      <c r="U3" s="16" t="s">
        <v>84</v>
      </c>
      <c r="V3" s="16" t="s">
        <v>398</v>
      </c>
      <c r="W3" s="16" t="s">
        <v>399</v>
      </c>
      <c r="X3" s="16"/>
      <c r="Y3" s="16" t="s">
        <v>400</v>
      </c>
      <c r="Z3" s="16" t="s">
        <v>401</v>
      </c>
      <c r="AA3" s="16"/>
      <c r="AB3" s="16"/>
      <c r="AC3" s="16" t="s">
        <v>402</v>
      </c>
      <c r="AD3" s="16" t="s">
        <v>382</v>
      </c>
      <c r="AE3" s="16"/>
      <c r="AF3" s="16" t="s">
        <v>91</v>
      </c>
      <c r="AG3" s="16" t="s">
        <v>92</v>
      </c>
      <c r="AH3" s="16" t="s">
        <v>403</v>
      </c>
      <c r="AI3" s="17">
        <v>1</v>
      </c>
      <c r="AJ3" s="17">
        <v>0</v>
      </c>
      <c r="AK3" s="16" t="s">
        <v>404</v>
      </c>
      <c r="AL3" s="16">
        <v>3.5</v>
      </c>
      <c r="AM3" s="16"/>
      <c r="AN3" s="16" t="s">
        <v>405</v>
      </c>
      <c r="AO3" s="16"/>
      <c r="AP3" s="17">
        <v>0</v>
      </c>
      <c r="AQ3" s="17">
        <v>0</v>
      </c>
      <c r="AR3" s="17">
        <v>17842</v>
      </c>
      <c r="AS3" s="16">
        <v>42509.005600600001</v>
      </c>
      <c r="AT3" s="19">
        <v>0</v>
      </c>
      <c r="AU3" s="19">
        <v>0</v>
      </c>
      <c r="AV3" s="19">
        <v>0.4197228269143084</v>
      </c>
      <c r="AW3" s="19">
        <v>18283.126340387273</v>
      </c>
      <c r="AX3" s="20">
        <v>20</v>
      </c>
      <c r="AY3" s="19">
        <v>0.45</v>
      </c>
      <c r="AZ3" s="20">
        <v>140</v>
      </c>
      <c r="BA3" s="19">
        <v>0.3</v>
      </c>
      <c r="BB3" s="19">
        <v>0.5</v>
      </c>
      <c r="BC3" s="20">
        <v>70000</v>
      </c>
      <c r="BD3" s="16">
        <v>884.43362975637183</v>
      </c>
      <c r="BE3" s="16">
        <v>42509.00649944225</v>
      </c>
      <c r="BF3" s="21" t="s">
        <v>96</v>
      </c>
      <c r="BG3" s="22">
        <v>160</v>
      </c>
      <c r="BH3" s="23">
        <v>0.8</v>
      </c>
      <c r="BI3" s="23">
        <v>128</v>
      </c>
      <c r="BJ3" s="16">
        <v>884.43362975637183</v>
      </c>
      <c r="BK3" s="16">
        <v>42509.00649944225</v>
      </c>
      <c r="BL3" s="23">
        <v>1</v>
      </c>
      <c r="BM3" s="22">
        <f t="shared" ref="BM3:BM22" si="0">BI3*Q3</f>
        <v>124.912180821975</v>
      </c>
      <c r="BN3" s="22">
        <f t="shared" ref="BN3:BN66" si="1">BM3-AJ3</f>
        <v>124.912180821975</v>
      </c>
      <c r="BO3" s="22">
        <f t="shared" ref="BO3:BO22" si="2">BN3*BL3</f>
        <v>124.912180821975</v>
      </c>
      <c r="BP3" s="22">
        <f t="shared" ref="BP3:BP22" si="3">(BN3-BO3)*0.1</f>
        <v>0</v>
      </c>
      <c r="BQ3" s="22">
        <f t="shared" ref="BQ3:BQ22" si="4">(BN3-BO3)*0.9</f>
        <v>0</v>
      </c>
    </row>
    <row r="4" spans="1:69" x14ac:dyDescent="0.25">
      <c r="A4" s="15">
        <v>11614107</v>
      </c>
      <c r="B4" s="16" t="s">
        <v>395</v>
      </c>
      <c r="C4" s="16"/>
      <c r="D4" s="16"/>
      <c r="E4" s="16"/>
      <c r="F4" s="16" t="s">
        <v>248</v>
      </c>
      <c r="G4" s="16" t="s">
        <v>438</v>
      </c>
      <c r="H4" s="16">
        <v>1.5939517679999999</v>
      </c>
      <c r="I4" s="17">
        <v>1980</v>
      </c>
      <c r="J4" s="17">
        <v>19706</v>
      </c>
      <c r="K4" s="16">
        <v>0.364285054</v>
      </c>
      <c r="L4" s="16" t="s">
        <v>78</v>
      </c>
      <c r="M4" s="17">
        <v>1</v>
      </c>
      <c r="N4" s="17">
        <v>0</v>
      </c>
      <c r="O4" s="16" t="s">
        <v>79</v>
      </c>
      <c r="P4" s="16" t="s">
        <v>80</v>
      </c>
      <c r="Q4" s="18">
        <v>1.2418595355251099</v>
      </c>
      <c r="R4" s="16" t="s">
        <v>439</v>
      </c>
      <c r="S4" s="16" t="s">
        <v>440</v>
      </c>
      <c r="T4" s="16" t="s">
        <v>114</v>
      </c>
      <c r="U4" s="16" t="s">
        <v>326</v>
      </c>
      <c r="V4" s="16" t="s">
        <v>441</v>
      </c>
      <c r="W4" s="16" t="s">
        <v>399</v>
      </c>
      <c r="X4" s="16"/>
      <c r="Y4" s="16" t="s">
        <v>400</v>
      </c>
      <c r="Z4" s="16" t="s">
        <v>442</v>
      </c>
      <c r="AA4" s="16"/>
      <c r="AB4" s="16"/>
      <c r="AC4" s="16" t="s">
        <v>443</v>
      </c>
      <c r="AD4" s="16"/>
      <c r="AE4" s="16"/>
      <c r="AF4" s="16" t="s">
        <v>91</v>
      </c>
      <c r="AG4" s="16" t="s">
        <v>92</v>
      </c>
      <c r="AH4" s="16" t="s">
        <v>444</v>
      </c>
      <c r="AI4" s="17">
        <v>1</v>
      </c>
      <c r="AJ4" s="17">
        <v>0</v>
      </c>
      <c r="AK4" s="16" t="s">
        <v>445</v>
      </c>
      <c r="AL4" s="16">
        <v>1.85</v>
      </c>
      <c r="AM4" s="16"/>
      <c r="AN4" s="16" t="s">
        <v>446</v>
      </c>
      <c r="AO4" s="16"/>
      <c r="AP4" s="17">
        <v>0</v>
      </c>
      <c r="AQ4" s="17">
        <v>0</v>
      </c>
      <c r="AR4" s="17">
        <v>19706</v>
      </c>
      <c r="AS4" s="16">
        <v>54095.170060800003</v>
      </c>
      <c r="AT4" s="19">
        <v>0</v>
      </c>
      <c r="AU4" s="19">
        <v>0</v>
      </c>
      <c r="AV4" s="19">
        <v>0.36428390885640138</v>
      </c>
      <c r="AW4" s="19">
        <v>15868.207069784845</v>
      </c>
      <c r="AX4" s="20">
        <v>20</v>
      </c>
      <c r="AY4" s="19">
        <v>0.45</v>
      </c>
      <c r="AZ4" s="20">
        <v>75</v>
      </c>
      <c r="BA4" s="19">
        <v>0.3</v>
      </c>
      <c r="BB4" s="19">
        <v>0.5</v>
      </c>
      <c r="BC4" s="20">
        <v>37500</v>
      </c>
      <c r="BD4" s="16">
        <v>974.83803873213958</v>
      </c>
      <c r="BE4" s="16">
        <v>54095.184986084685</v>
      </c>
      <c r="BF4" s="21" t="s">
        <v>96</v>
      </c>
      <c r="BG4" s="22">
        <v>70</v>
      </c>
      <c r="BH4" s="23">
        <v>0.8</v>
      </c>
      <c r="BI4" s="23">
        <v>56</v>
      </c>
      <c r="BJ4" s="16">
        <v>974.83803873213958</v>
      </c>
      <c r="BK4" s="16">
        <v>54095.184986084685</v>
      </c>
      <c r="BL4" s="23">
        <v>1</v>
      </c>
      <c r="BM4" s="22">
        <f t="shared" si="0"/>
        <v>69.544133989406149</v>
      </c>
      <c r="BN4" s="22">
        <f t="shared" si="1"/>
        <v>69.544133989406149</v>
      </c>
      <c r="BO4" s="22">
        <f t="shared" si="2"/>
        <v>69.544133989406149</v>
      </c>
      <c r="BP4" s="22">
        <f t="shared" si="3"/>
        <v>0</v>
      </c>
      <c r="BQ4" s="22">
        <f t="shared" si="4"/>
        <v>0</v>
      </c>
    </row>
    <row r="5" spans="1:69" x14ac:dyDescent="0.25">
      <c r="A5" s="15">
        <v>11614108</v>
      </c>
      <c r="B5" s="16" t="s">
        <v>395</v>
      </c>
      <c r="C5" s="16"/>
      <c r="D5" s="16"/>
      <c r="E5" s="16"/>
      <c r="F5" s="16" t="s">
        <v>248</v>
      </c>
      <c r="G5" s="16" t="s">
        <v>438</v>
      </c>
      <c r="H5" s="16">
        <v>4.2530273980000004</v>
      </c>
      <c r="I5" s="17">
        <v>1980</v>
      </c>
      <c r="J5" s="17">
        <v>15556</v>
      </c>
      <c r="K5" s="16">
        <v>0.33410652899999999</v>
      </c>
      <c r="L5" s="16" t="s">
        <v>78</v>
      </c>
      <c r="M5" s="17">
        <v>1</v>
      </c>
      <c r="N5" s="17">
        <v>0</v>
      </c>
      <c r="O5" s="16" t="s">
        <v>79</v>
      </c>
      <c r="P5" s="16" t="s">
        <v>80</v>
      </c>
      <c r="Q5" s="18">
        <v>1.0688772908116939</v>
      </c>
      <c r="R5" s="16" t="s">
        <v>452</v>
      </c>
      <c r="S5" s="16" t="s">
        <v>453</v>
      </c>
      <c r="T5" s="16" t="s">
        <v>454</v>
      </c>
      <c r="U5" s="16" t="s">
        <v>455</v>
      </c>
      <c r="V5" s="16"/>
      <c r="W5" s="16" t="s">
        <v>399</v>
      </c>
      <c r="X5" s="16"/>
      <c r="Y5" s="16" t="s">
        <v>400</v>
      </c>
      <c r="Z5" s="16" t="s">
        <v>456</v>
      </c>
      <c r="AA5" s="16"/>
      <c r="AB5" s="16"/>
      <c r="AC5" s="16" t="s">
        <v>443</v>
      </c>
      <c r="AD5" s="16"/>
      <c r="AE5" s="16"/>
      <c r="AF5" s="16" t="s">
        <v>91</v>
      </c>
      <c r="AG5" s="16" t="s">
        <v>92</v>
      </c>
      <c r="AH5" s="16" t="s">
        <v>444</v>
      </c>
      <c r="AI5" s="17">
        <v>1</v>
      </c>
      <c r="AJ5" s="17">
        <v>0</v>
      </c>
      <c r="AK5" s="16" t="s">
        <v>445</v>
      </c>
      <c r="AL5" s="16">
        <v>1.85</v>
      </c>
      <c r="AM5" s="16"/>
      <c r="AN5" s="16" t="s">
        <v>446</v>
      </c>
      <c r="AO5" s="16"/>
      <c r="AP5" s="17">
        <v>0</v>
      </c>
      <c r="AQ5" s="17">
        <v>0</v>
      </c>
      <c r="AR5" s="17">
        <v>15556</v>
      </c>
      <c r="AS5" s="16">
        <v>46560.095505500001</v>
      </c>
      <c r="AT5" s="19">
        <v>0</v>
      </c>
      <c r="AU5" s="19">
        <v>0</v>
      </c>
      <c r="AV5" s="19">
        <v>0.33410584388003278</v>
      </c>
      <c r="AW5" s="19">
        <v>14553.650559414227</v>
      </c>
      <c r="AX5" s="20">
        <v>20</v>
      </c>
      <c r="AY5" s="19">
        <v>0.45</v>
      </c>
      <c r="AZ5" s="20">
        <v>75</v>
      </c>
      <c r="BA5" s="19">
        <v>0.3</v>
      </c>
      <c r="BB5" s="19">
        <v>0.5</v>
      </c>
      <c r="BC5" s="20">
        <v>37500</v>
      </c>
      <c r="BD5" s="16">
        <v>926.26709897790886</v>
      </c>
      <c r="BE5" s="16">
        <v>46560.108546764466</v>
      </c>
      <c r="BF5" s="21" t="s">
        <v>96</v>
      </c>
      <c r="BG5" s="22">
        <v>70</v>
      </c>
      <c r="BH5" s="23">
        <v>0.8</v>
      </c>
      <c r="BI5" s="23">
        <v>56</v>
      </c>
      <c r="BJ5" s="16">
        <v>926.26709897790886</v>
      </c>
      <c r="BK5" s="16">
        <v>46560.108546764466</v>
      </c>
      <c r="BL5" s="23">
        <v>1</v>
      </c>
      <c r="BM5" s="22">
        <f t="shared" si="0"/>
        <v>59.857128285454863</v>
      </c>
      <c r="BN5" s="22">
        <f t="shared" si="1"/>
        <v>59.857128285454863</v>
      </c>
      <c r="BO5" s="22">
        <f t="shared" si="2"/>
        <v>59.857128285454863</v>
      </c>
      <c r="BP5" s="22">
        <f t="shared" si="3"/>
        <v>0</v>
      </c>
      <c r="BQ5" s="22">
        <f t="shared" si="4"/>
        <v>0</v>
      </c>
    </row>
    <row r="6" spans="1:69" x14ac:dyDescent="0.25">
      <c r="A6" s="15">
        <v>11614110</v>
      </c>
      <c r="B6" s="16" t="s">
        <v>395</v>
      </c>
      <c r="C6" s="16"/>
      <c r="D6" s="16"/>
      <c r="E6" s="16"/>
      <c r="F6" s="16" t="s">
        <v>248</v>
      </c>
      <c r="G6" s="16" t="s">
        <v>438</v>
      </c>
      <c r="H6" s="16">
        <v>1.7193543840000001</v>
      </c>
      <c r="I6" s="17">
        <v>1980</v>
      </c>
      <c r="J6" s="17">
        <v>5728</v>
      </c>
      <c r="K6" s="16">
        <v>0.13708268500000001</v>
      </c>
      <c r="L6" s="16" t="s">
        <v>78</v>
      </c>
      <c r="M6" s="17">
        <v>1</v>
      </c>
      <c r="N6" s="17">
        <v>0</v>
      </c>
      <c r="O6" s="16" t="s">
        <v>79</v>
      </c>
      <c r="P6" s="16" t="s">
        <v>80</v>
      </c>
      <c r="Q6" s="18">
        <v>0.95932371608794831</v>
      </c>
      <c r="R6" s="16" t="s">
        <v>461</v>
      </c>
      <c r="S6" s="16" t="s">
        <v>462</v>
      </c>
      <c r="T6" s="16" t="s">
        <v>463</v>
      </c>
      <c r="U6" s="16" t="s">
        <v>464</v>
      </c>
      <c r="V6" s="16"/>
      <c r="W6" s="16" t="s">
        <v>399</v>
      </c>
      <c r="X6" s="16"/>
      <c r="Y6" s="16" t="s">
        <v>400</v>
      </c>
      <c r="Z6" s="16" t="s">
        <v>465</v>
      </c>
      <c r="AA6" s="16"/>
      <c r="AB6" s="16"/>
      <c r="AC6" s="16" t="s">
        <v>443</v>
      </c>
      <c r="AD6" s="16"/>
      <c r="AE6" s="16"/>
      <c r="AF6" s="16" t="s">
        <v>91</v>
      </c>
      <c r="AG6" s="16" t="s">
        <v>92</v>
      </c>
      <c r="AH6" s="16" t="s">
        <v>444</v>
      </c>
      <c r="AI6" s="17">
        <v>1</v>
      </c>
      <c r="AJ6" s="17">
        <v>0</v>
      </c>
      <c r="AK6" s="16" t="s">
        <v>445</v>
      </c>
      <c r="AL6" s="16">
        <v>1.85</v>
      </c>
      <c r="AM6" s="16"/>
      <c r="AN6" s="16" t="s">
        <v>446</v>
      </c>
      <c r="AO6" s="16"/>
      <c r="AP6" s="17">
        <v>0</v>
      </c>
      <c r="AQ6" s="17">
        <v>0</v>
      </c>
      <c r="AR6" s="17">
        <v>12952</v>
      </c>
      <c r="AS6" s="16">
        <v>41788.038293400001</v>
      </c>
      <c r="AT6" s="19">
        <v>0</v>
      </c>
      <c r="AU6" s="19">
        <v>0</v>
      </c>
      <c r="AV6" s="19">
        <v>0.30994515485656665</v>
      </c>
      <c r="AW6" s="19">
        <v>13501.210945552044</v>
      </c>
      <c r="AX6" s="20">
        <v>20</v>
      </c>
      <c r="AY6" s="19">
        <v>0.45</v>
      </c>
      <c r="AZ6" s="20">
        <v>75</v>
      </c>
      <c r="BA6" s="19">
        <v>0.3</v>
      </c>
      <c r="BB6" s="19">
        <v>0.5</v>
      </c>
      <c r="BC6" s="20">
        <v>37500</v>
      </c>
      <c r="BD6" s="16">
        <v>886.67480119432889</v>
      </c>
      <c r="BE6" s="16">
        <v>41787.973920393881</v>
      </c>
      <c r="BF6" s="21" t="s">
        <v>96</v>
      </c>
      <c r="BG6" s="22">
        <v>70</v>
      </c>
      <c r="BH6" s="23">
        <v>0.8</v>
      </c>
      <c r="BI6" s="23">
        <v>56</v>
      </c>
      <c r="BJ6" s="16">
        <v>886.67480119432889</v>
      </c>
      <c r="BK6" s="16">
        <v>41787.973920393881</v>
      </c>
      <c r="BL6" s="23">
        <v>1</v>
      </c>
      <c r="BM6" s="22">
        <f t="shared" si="0"/>
        <v>53.722128100925104</v>
      </c>
      <c r="BN6" s="22">
        <f t="shared" si="1"/>
        <v>53.722128100925104</v>
      </c>
      <c r="BO6" s="22">
        <f t="shared" si="2"/>
        <v>53.722128100925104</v>
      </c>
      <c r="BP6" s="22">
        <f t="shared" si="3"/>
        <v>0</v>
      </c>
      <c r="BQ6" s="22">
        <f t="shared" si="4"/>
        <v>0</v>
      </c>
    </row>
    <row r="7" spans="1:69" x14ac:dyDescent="0.25">
      <c r="A7" s="15">
        <v>14706048</v>
      </c>
      <c r="B7" s="16" t="s">
        <v>154</v>
      </c>
      <c r="C7" s="16"/>
      <c r="D7" s="16"/>
      <c r="E7" s="16"/>
      <c r="F7" s="16" t="s">
        <v>1264</v>
      </c>
      <c r="G7" s="16" t="s">
        <v>126</v>
      </c>
      <c r="H7" s="16">
        <v>2.651900779</v>
      </c>
      <c r="I7" s="17">
        <v>1981</v>
      </c>
      <c r="J7" s="17">
        <v>1930</v>
      </c>
      <c r="K7" s="16">
        <v>0.110563703</v>
      </c>
      <c r="L7" s="16" t="s">
        <v>78</v>
      </c>
      <c r="M7" s="17">
        <v>1</v>
      </c>
      <c r="N7" s="17">
        <v>0</v>
      </c>
      <c r="O7" s="16" t="s">
        <v>79</v>
      </c>
      <c r="P7" s="16" t="s">
        <v>80</v>
      </c>
      <c r="Q7" s="18">
        <v>0.40074231209234484</v>
      </c>
      <c r="R7" s="16" t="s">
        <v>2337</v>
      </c>
      <c r="S7" s="16" t="s">
        <v>2338</v>
      </c>
      <c r="T7" s="16" t="s">
        <v>83</v>
      </c>
      <c r="U7" s="16" t="s">
        <v>84</v>
      </c>
      <c r="V7" s="16" t="s">
        <v>2339</v>
      </c>
      <c r="W7" s="16" t="s">
        <v>129</v>
      </c>
      <c r="X7" s="16"/>
      <c r="Y7" s="16" t="s">
        <v>1268</v>
      </c>
      <c r="Z7" s="16" t="s">
        <v>2340</v>
      </c>
      <c r="AA7" s="16"/>
      <c r="AB7" s="16" t="s">
        <v>133</v>
      </c>
      <c r="AC7" s="16" t="s">
        <v>343</v>
      </c>
      <c r="AD7" s="16" t="s">
        <v>152</v>
      </c>
      <c r="AE7" s="16"/>
      <c r="AF7" s="16" t="s">
        <v>91</v>
      </c>
      <c r="AG7" s="16" t="s">
        <v>92</v>
      </c>
      <c r="AH7" s="16" t="s">
        <v>2341</v>
      </c>
      <c r="AI7" s="17">
        <v>2</v>
      </c>
      <c r="AJ7" s="17">
        <v>1</v>
      </c>
      <c r="AK7" s="16" t="s">
        <v>136</v>
      </c>
      <c r="AL7" s="16"/>
      <c r="AM7" s="17">
        <v>25</v>
      </c>
      <c r="AN7" s="16" t="s">
        <v>137</v>
      </c>
      <c r="AO7" s="16" t="s">
        <v>138</v>
      </c>
      <c r="AP7" s="17">
        <v>0</v>
      </c>
      <c r="AQ7" s="17">
        <v>0</v>
      </c>
      <c r="AR7" s="17">
        <v>0</v>
      </c>
      <c r="AS7" s="16">
        <v>17456.247401500001</v>
      </c>
      <c r="AT7" s="19">
        <v>2.4953816818760788</v>
      </c>
      <c r="AU7" s="19">
        <v>0</v>
      </c>
      <c r="AV7" s="19">
        <v>0</v>
      </c>
      <c r="AW7" s="19">
        <v>1247.6908409380394</v>
      </c>
      <c r="AX7" s="20">
        <v>7</v>
      </c>
      <c r="AY7" s="19">
        <v>0</v>
      </c>
      <c r="AZ7" s="20">
        <v>25</v>
      </c>
      <c r="BA7" s="19">
        <v>0</v>
      </c>
      <c r="BB7" s="19">
        <v>0.5</v>
      </c>
      <c r="BC7" s="20">
        <v>12500</v>
      </c>
      <c r="BD7" s="16">
        <v>662.83736355310498</v>
      </c>
      <c r="BE7" s="16">
        <v>17456.265289471903</v>
      </c>
      <c r="BF7" s="21" t="s">
        <v>96</v>
      </c>
      <c r="BG7" s="22">
        <v>25</v>
      </c>
      <c r="BH7" s="23">
        <v>0.7</v>
      </c>
      <c r="BI7" s="23">
        <v>18</v>
      </c>
      <c r="BJ7" s="16">
        <v>662.83736355310498</v>
      </c>
      <c r="BK7" s="16">
        <v>17456.265289471903</v>
      </c>
      <c r="BL7" s="23">
        <v>0.15</v>
      </c>
      <c r="BM7" s="22">
        <f t="shared" si="0"/>
        <v>7.2133616176622075</v>
      </c>
      <c r="BN7" s="22">
        <f t="shared" si="1"/>
        <v>6.2133616176622075</v>
      </c>
      <c r="BO7" s="22">
        <f t="shared" si="2"/>
        <v>0.93200424264933113</v>
      </c>
      <c r="BP7" s="22">
        <f t="shared" si="3"/>
        <v>0.52813573750128773</v>
      </c>
      <c r="BQ7" s="22">
        <f t="shared" si="4"/>
        <v>4.7532216375115892</v>
      </c>
    </row>
    <row r="8" spans="1:69" x14ac:dyDescent="0.25">
      <c r="A8" s="15">
        <v>14707012</v>
      </c>
      <c r="B8" s="16" t="s">
        <v>154</v>
      </c>
      <c r="C8" s="16"/>
      <c r="D8" s="16"/>
      <c r="E8" s="16"/>
      <c r="F8" s="16" t="s">
        <v>1264</v>
      </c>
      <c r="G8" s="16" t="s">
        <v>126</v>
      </c>
      <c r="H8" s="16">
        <v>1.802933417</v>
      </c>
      <c r="I8" s="17">
        <v>1960</v>
      </c>
      <c r="J8" s="17">
        <v>1612</v>
      </c>
      <c r="K8" s="16">
        <v>0.15408143799999999</v>
      </c>
      <c r="L8" s="16" t="s">
        <v>78</v>
      </c>
      <c r="M8" s="17">
        <v>1</v>
      </c>
      <c r="N8" s="17">
        <v>0</v>
      </c>
      <c r="O8" s="16" t="s">
        <v>79</v>
      </c>
      <c r="P8" s="16" t="s">
        <v>80</v>
      </c>
      <c r="Q8" s="18">
        <v>0.24028537633004157</v>
      </c>
      <c r="R8" s="16" t="s">
        <v>2299</v>
      </c>
      <c r="S8" s="16" t="s">
        <v>2300</v>
      </c>
      <c r="T8" s="16" t="s">
        <v>83</v>
      </c>
      <c r="U8" s="16" t="s">
        <v>84</v>
      </c>
      <c r="V8" s="16" t="s">
        <v>1578</v>
      </c>
      <c r="W8" s="16" t="s">
        <v>129</v>
      </c>
      <c r="X8" s="16"/>
      <c r="Y8" s="16" t="s">
        <v>1268</v>
      </c>
      <c r="Z8" s="16" t="s">
        <v>2301</v>
      </c>
      <c r="AA8" s="16"/>
      <c r="AB8" s="16"/>
      <c r="AC8" s="16" t="s">
        <v>2302</v>
      </c>
      <c r="AD8" s="16" t="s">
        <v>90</v>
      </c>
      <c r="AE8" s="16"/>
      <c r="AF8" s="16" t="s">
        <v>91</v>
      </c>
      <c r="AG8" s="16" t="s">
        <v>92</v>
      </c>
      <c r="AH8" s="16" t="s">
        <v>2303</v>
      </c>
      <c r="AI8" s="17">
        <v>1</v>
      </c>
      <c r="AJ8" s="17">
        <v>1</v>
      </c>
      <c r="AK8" s="16" t="s">
        <v>136</v>
      </c>
      <c r="AL8" s="16"/>
      <c r="AM8" s="17">
        <v>25</v>
      </c>
      <c r="AN8" s="16" t="s">
        <v>137</v>
      </c>
      <c r="AO8" s="16" t="s">
        <v>138</v>
      </c>
      <c r="AP8" s="17">
        <v>0</v>
      </c>
      <c r="AQ8" s="17">
        <v>0</v>
      </c>
      <c r="AR8" s="17">
        <v>0</v>
      </c>
      <c r="AS8" s="16">
        <v>10466.810291199999</v>
      </c>
      <c r="AT8" s="19">
        <v>4.1617263319106099</v>
      </c>
      <c r="AU8" s="19">
        <v>0</v>
      </c>
      <c r="AV8" s="19">
        <v>0</v>
      </c>
      <c r="AW8" s="19">
        <v>2080.8631659553048</v>
      </c>
      <c r="AX8" s="20">
        <v>7</v>
      </c>
      <c r="AY8" s="19">
        <v>0</v>
      </c>
      <c r="AZ8" s="20">
        <v>25</v>
      </c>
      <c r="BA8" s="19">
        <v>0</v>
      </c>
      <c r="BB8" s="19">
        <v>0.5</v>
      </c>
      <c r="BC8" s="20">
        <v>12500</v>
      </c>
      <c r="BD8" s="16">
        <v>411.92248562677548</v>
      </c>
      <c r="BE8" s="16">
        <v>10466.789125654504</v>
      </c>
      <c r="BF8" s="21" t="s">
        <v>96</v>
      </c>
      <c r="BG8" s="22">
        <v>25</v>
      </c>
      <c r="BH8" s="23">
        <v>0.7</v>
      </c>
      <c r="BI8" s="23">
        <v>18</v>
      </c>
      <c r="BJ8" s="16">
        <v>411.92248562677548</v>
      </c>
      <c r="BK8" s="16">
        <v>10466.789125654504</v>
      </c>
      <c r="BL8" s="23">
        <v>0.15</v>
      </c>
      <c r="BM8" s="22">
        <f t="shared" si="0"/>
        <v>4.3251367739407485</v>
      </c>
      <c r="BN8" s="22">
        <f t="shared" si="1"/>
        <v>3.3251367739407485</v>
      </c>
      <c r="BO8" s="22">
        <f t="shared" si="2"/>
        <v>0.49877051609111223</v>
      </c>
      <c r="BP8" s="22">
        <f t="shared" si="3"/>
        <v>0.28263662578496362</v>
      </c>
      <c r="BQ8" s="22">
        <f t="shared" si="4"/>
        <v>2.5437296320646725</v>
      </c>
    </row>
    <row r="9" spans="1:69" x14ac:dyDescent="0.25">
      <c r="A9" s="15">
        <v>14707017</v>
      </c>
      <c r="B9" s="16" t="s">
        <v>154</v>
      </c>
      <c r="C9" s="16"/>
      <c r="D9" s="16"/>
      <c r="E9" s="16"/>
      <c r="F9" s="16" t="s">
        <v>1264</v>
      </c>
      <c r="G9" s="16" t="s">
        <v>126</v>
      </c>
      <c r="H9" s="16">
        <v>1.876493827</v>
      </c>
      <c r="I9" s="17">
        <v>1953</v>
      </c>
      <c r="J9" s="17">
        <v>1366</v>
      </c>
      <c r="K9" s="16">
        <v>0.14735706600000001</v>
      </c>
      <c r="L9" s="16" t="s">
        <v>78</v>
      </c>
      <c r="M9" s="17">
        <v>1</v>
      </c>
      <c r="N9" s="17">
        <v>0</v>
      </c>
      <c r="O9" s="16" t="s">
        <v>79</v>
      </c>
      <c r="P9" s="16" t="s">
        <v>80</v>
      </c>
      <c r="Q9" s="18">
        <v>0.21111690812472556</v>
      </c>
      <c r="R9" s="16" t="s">
        <v>2273</v>
      </c>
      <c r="S9" s="16" t="s">
        <v>2274</v>
      </c>
      <c r="T9" s="16" t="s">
        <v>280</v>
      </c>
      <c r="U9" s="16" t="s">
        <v>84</v>
      </c>
      <c r="V9" s="16"/>
      <c r="W9" s="16" t="s">
        <v>129</v>
      </c>
      <c r="X9" s="16"/>
      <c r="Y9" s="16" t="s">
        <v>1268</v>
      </c>
      <c r="Z9" s="16" t="s">
        <v>2275</v>
      </c>
      <c r="AA9" s="16"/>
      <c r="AB9" s="16"/>
      <c r="AC9" s="16" t="s">
        <v>1443</v>
      </c>
      <c r="AD9" s="16" t="s">
        <v>105</v>
      </c>
      <c r="AE9" s="16"/>
      <c r="AF9" s="16" t="s">
        <v>91</v>
      </c>
      <c r="AG9" s="16" t="s">
        <v>92</v>
      </c>
      <c r="AH9" s="16" t="s">
        <v>2276</v>
      </c>
      <c r="AI9" s="17">
        <v>1</v>
      </c>
      <c r="AJ9" s="17">
        <v>1</v>
      </c>
      <c r="AK9" s="16" t="s">
        <v>136</v>
      </c>
      <c r="AL9" s="16"/>
      <c r="AM9" s="17">
        <v>25</v>
      </c>
      <c r="AN9" s="16" t="s">
        <v>137</v>
      </c>
      <c r="AO9" s="16" t="s">
        <v>138</v>
      </c>
      <c r="AP9" s="17">
        <v>0</v>
      </c>
      <c r="AQ9" s="17">
        <v>0</v>
      </c>
      <c r="AR9" s="17">
        <v>0</v>
      </c>
      <c r="AS9" s="16">
        <v>9196.2219088599995</v>
      </c>
      <c r="AT9" s="19">
        <v>4.7367278031897637</v>
      </c>
      <c r="AU9" s="19">
        <v>0</v>
      </c>
      <c r="AV9" s="19">
        <v>0</v>
      </c>
      <c r="AW9" s="19">
        <v>2368.363901594882</v>
      </c>
      <c r="AX9" s="20">
        <v>7</v>
      </c>
      <c r="AY9" s="19">
        <v>0</v>
      </c>
      <c r="AZ9" s="20">
        <v>25</v>
      </c>
      <c r="BA9" s="19">
        <v>0</v>
      </c>
      <c r="BB9" s="19">
        <v>0.5</v>
      </c>
      <c r="BC9" s="20">
        <v>12500</v>
      </c>
      <c r="BD9" s="16">
        <v>427.14356761534941</v>
      </c>
      <c r="BE9" s="16">
        <v>9196.215732939756</v>
      </c>
      <c r="BF9" s="21" t="s">
        <v>96</v>
      </c>
      <c r="BG9" s="22">
        <v>25</v>
      </c>
      <c r="BH9" s="23">
        <v>0.7</v>
      </c>
      <c r="BI9" s="23">
        <v>18</v>
      </c>
      <c r="BJ9" s="16">
        <v>427.14356761534941</v>
      </c>
      <c r="BK9" s="16">
        <v>9196.215732939756</v>
      </c>
      <c r="BL9" s="23">
        <v>0.15</v>
      </c>
      <c r="BM9" s="22">
        <f t="shared" si="0"/>
        <v>3.8001043462450599</v>
      </c>
      <c r="BN9" s="22">
        <f t="shared" si="1"/>
        <v>2.8001043462450599</v>
      </c>
      <c r="BO9" s="22">
        <f t="shared" si="2"/>
        <v>0.42001565193675899</v>
      </c>
      <c r="BP9" s="22">
        <f t="shared" si="3"/>
        <v>0.23800886943083011</v>
      </c>
      <c r="BQ9" s="22">
        <f t="shared" si="4"/>
        <v>2.1420798248774706</v>
      </c>
    </row>
    <row r="10" spans="1:69" x14ac:dyDescent="0.25">
      <c r="A10" s="15">
        <v>14707071</v>
      </c>
      <c r="B10" s="16" t="s">
        <v>154</v>
      </c>
      <c r="C10" s="16"/>
      <c r="D10" s="16"/>
      <c r="E10" s="16"/>
      <c r="F10" s="16" t="s">
        <v>1264</v>
      </c>
      <c r="G10" s="16" t="s">
        <v>126</v>
      </c>
      <c r="H10" s="16">
        <v>1.0913890639999999</v>
      </c>
      <c r="I10" s="17">
        <v>1952</v>
      </c>
      <c r="J10" s="17">
        <v>1435</v>
      </c>
      <c r="K10" s="16">
        <v>0.169082126</v>
      </c>
      <c r="L10" s="16" t="s">
        <v>78</v>
      </c>
      <c r="M10" s="17">
        <v>1</v>
      </c>
      <c r="N10" s="17">
        <v>0</v>
      </c>
      <c r="O10" s="16" t="s">
        <v>79</v>
      </c>
      <c r="P10" s="16" t="s">
        <v>80</v>
      </c>
      <c r="Q10" s="18">
        <v>0.19485382481373267</v>
      </c>
      <c r="R10" s="16" t="s">
        <v>2147</v>
      </c>
      <c r="S10" s="16" t="s">
        <v>2148</v>
      </c>
      <c r="T10" s="16" t="s">
        <v>83</v>
      </c>
      <c r="U10" s="16" t="s">
        <v>84</v>
      </c>
      <c r="V10" s="16" t="s">
        <v>1441</v>
      </c>
      <c r="W10" s="16" t="s">
        <v>129</v>
      </c>
      <c r="X10" s="16"/>
      <c r="Y10" s="16" t="s">
        <v>1268</v>
      </c>
      <c r="Z10" s="16" t="s">
        <v>2149</v>
      </c>
      <c r="AA10" s="16"/>
      <c r="AB10" s="16"/>
      <c r="AC10" s="16" t="s">
        <v>1443</v>
      </c>
      <c r="AD10" s="16" t="s">
        <v>105</v>
      </c>
      <c r="AE10" s="16"/>
      <c r="AF10" s="16" t="s">
        <v>91</v>
      </c>
      <c r="AG10" s="16" t="s">
        <v>92</v>
      </c>
      <c r="AH10" s="16" t="s">
        <v>1444</v>
      </c>
      <c r="AI10" s="17">
        <v>1</v>
      </c>
      <c r="AJ10" s="17">
        <v>1</v>
      </c>
      <c r="AK10" s="16" t="s">
        <v>136</v>
      </c>
      <c r="AL10" s="16"/>
      <c r="AM10" s="17">
        <v>25</v>
      </c>
      <c r="AN10" s="16" t="s">
        <v>137</v>
      </c>
      <c r="AO10" s="16" t="s">
        <v>138</v>
      </c>
      <c r="AP10" s="17">
        <v>0</v>
      </c>
      <c r="AQ10" s="17">
        <v>0</v>
      </c>
      <c r="AR10" s="17">
        <v>0</v>
      </c>
      <c r="AS10" s="16">
        <v>8487.8123834599992</v>
      </c>
      <c r="AT10" s="19">
        <v>5.1320644274470943</v>
      </c>
      <c r="AU10" s="19">
        <v>0</v>
      </c>
      <c r="AV10" s="19">
        <v>0</v>
      </c>
      <c r="AW10" s="19">
        <v>2566.0322137235471</v>
      </c>
      <c r="AX10" s="20">
        <v>7</v>
      </c>
      <c r="AY10" s="19">
        <v>0</v>
      </c>
      <c r="AZ10" s="20">
        <v>25</v>
      </c>
      <c r="BA10" s="19">
        <v>0</v>
      </c>
      <c r="BB10" s="19">
        <v>0.5</v>
      </c>
      <c r="BC10" s="20">
        <v>12500</v>
      </c>
      <c r="BD10" s="16">
        <v>536.86068526100723</v>
      </c>
      <c r="BE10" s="16">
        <v>8487.7986575897085</v>
      </c>
      <c r="BF10" s="21" t="s">
        <v>96</v>
      </c>
      <c r="BG10" s="22">
        <v>25</v>
      </c>
      <c r="BH10" s="23">
        <v>0.7</v>
      </c>
      <c r="BI10" s="23">
        <v>18</v>
      </c>
      <c r="BJ10" s="16">
        <v>536.86068526100723</v>
      </c>
      <c r="BK10" s="16">
        <v>8487.7986575897085</v>
      </c>
      <c r="BL10" s="23">
        <v>0.15</v>
      </c>
      <c r="BM10" s="22">
        <f t="shared" si="0"/>
        <v>3.507368846647188</v>
      </c>
      <c r="BN10" s="22">
        <f t="shared" si="1"/>
        <v>2.507368846647188</v>
      </c>
      <c r="BO10" s="22">
        <f t="shared" si="2"/>
        <v>0.37610532699707816</v>
      </c>
      <c r="BP10" s="22">
        <f t="shared" si="3"/>
        <v>0.21312635196501098</v>
      </c>
      <c r="BQ10" s="22">
        <f t="shared" si="4"/>
        <v>1.9181371676850989</v>
      </c>
    </row>
    <row r="11" spans="1:69" x14ac:dyDescent="0.25">
      <c r="A11" s="15">
        <v>14707103</v>
      </c>
      <c r="B11" s="16" t="s">
        <v>154</v>
      </c>
      <c r="C11" s="16"/>
      <c r="D11" s="16"/>
      <c r="E11" s="16"/>
      <c r="F11" s="16" t="s">
        <v>1264</v>
      </c>
      <c r="G11" s="16" t="s">
        <v>126</v>
      </c>
      <c r="H11" s="16">
        <v>1</v>
      </c>
      <c r="I11" s="17">
        <v>2008</v>
      </c>
      <c r="J11" s="17">
        <v>2076</v>
      </c>
      <c r="K11" s="16">
        <v>0.47977813699999999</v>
      </c>
      <c r="L11" s="16" t="s">
        <v>78</v>
      </c>
      <c r="M11" s="17">
        <v>1</v>
      </c>
      <c r="N11" s="17">
        <v>0</v>
      </c>
      <c r="O11" s="16" t="s">
        <v>79</v>
      </c>
      <c r="P11" s="16" t="s">
        <v>80</v>
      </c>
      <c r="Q11" s="18">
        <v>9.8765367659292239E-2</v>
      </c>
      <c r="R11" s="16" t="s">
        <v>2621</v>
      </c>
      <c r="S11" s="16" t="s">
        <v>2622</v>
      </c>
      <c r="T11" s="16" t="s">
        <v>181</v>
      </c>
      <c r="U11" s="16" t="s">
        <v>182</v>
      </c>
      <c r="V11" s="16" t="s">
        <v>2623</v>
      </c>
      <c r="W11" s="16" t="s">
        <v>129</v>
      </c>
      <c r="X11" s="16" t="s">
        <v>1267</v>
      </c>
      <c r="Y11" s="16" t="s">
        <v>1268</v>
      </c>
      <c r="Z11" s="16" t="s">
        <v>2156</v>
      </c>
      <c r="AA11" s="16"/>
      <c r="AB11" s="16"/>
      <c r="AC11" s="16" t="s">
        <v>1443</v>
      </c>
      <c r="AD11" s="16" t="s">
        <v>105</v>
      </c>
      <c r="AE11" s="16"/>
      <c r="AF11" s="16" t="s">
        <v>91</v>
      </c>
      <c r="AG11" s="16" t="s">
        <v>92</v>
      </c>
      <c r="AH11" s="16" t="s">
        <v>84</v>
      </c>
      <c r="AI11" s="17">
        <v>1</v>
      </c>
      <c r="AJ11" s="17">
        <v>1</v>
      </c>
      <c r="AK11" s="16" t="s">
        <v>136</v>
      </c>
      <c r="AL11" s="16"/>
      <c r="AM11" s="17">
        <v>25</v>
      </c>
      <c r="AN11" s="16" t="s">
        <v>137</v>
      </c>
      <c r="AO11" s="16" t="s">
        <v>138</v>
      </c>
      <c r="AP11" s="16"/>
      <c r="AQ11" s="16"/>
      <c r="AR11" s="16"/>
      <c r="AS11" s="16"/>
      <c r="AT11" s="19"/>
      <c r="AU11" s="19"/>
      <c r="AV11" s="19"/>
      <c r="AW11" s="19"/>
      <c r="AX11" s="19"/>
      <c r="AY11" s="19"/>
      <c r="AZ11" s="19"/>
      <c r="BA11" s="19"/>
      <c r="BB11" s="19"/>
      <c r="BC11" s="19"/>
      <c r="BD11" s="16">
        <v>278.45595333396636</v>
      </c>
      <c r="BE11" s="16">
        <v>4302.202206378317</v>
      </c>
      <c r="BF11" s="21"/>
      <c r="BG11" s="22">
        <v>25</v>
      </c>
      <c r="BH11" s="23">
        <v>0.7</v>
      </c>
      <c r="BI11" s="23">
        <v>18</v>
      </c>
      <c r="BJ11" s="16">
        <v>278.45595333396636</v>
      </c>
      <c r="BK11" s="16">
        <v>4302.202206378317</v>
      </c>
      <c r="BL11" s="23">
        <v>0.15</v>
      </c>
      <c r="BM11" s="22">
        <f t="shared" si="0"/>
        <v>1.7777766178672603</v>
      </c>
      <c r="BN11" s="22">
        <f t="shared" si="1"/>
        <v>0.77777661786726027</v>
      </c>
      <c r="BO11" s="22">
        <f t="shared" si="2"/>
        <v>0.11666649268008904</v>
      </c>
      <c r="BP11" s="22">
        <f t="shared" si="3"/>
        <v>6.6111012518717135E-2</v>
      </c>
      <c r="BQ11" s="22">
        <f t="shared" si="4"/>
        <v>0.59499911266845418</v>
      </c>
    </row>
    <row r="12" spans="1:69" x14ac:dyDescent="0.25">
      <c r="A12" s="15">
        <v>14711034</v>
      </c>
      <c r="B12" s="16" t="s">
        <v>154</v>
      </c>
      <c r="C12" s="16"/>
      <c r="D12" s="16"/>
      <c r="E12" s="16"/>
      <c r="F12" s="16" t="s">
        <v>502</v>
      </c>
      <c r="G12" s="16" t="s">
        <v>111</v>
      </c>
      <c r="H12" s="16">
        <v>3.1959847039999998</v>
      </c>
      <c r="I12" s="17">
        <v>1977</v>
      </c>
      <c r="J12" s="17">
        <v>4120</v>
      </c>
      <c r="K12" s="16">
        <v>0.16810151400000001</v>
      </c>
      <c r="L12" s="16" t="s">
        <v>78</v>
      </c>
      <c r="M12" s="17">
        <v>1</v>
      </c>
      <c r="N12" s="17">
        <v>0</v>
      </c>
      <c r="O12" s="16" t="s">
        <v>79</v>
      </c>
      <c r="P12" s="16" t="s">
        <v>80</v>
      </c>
      <c r="Q12" s="18">
        <v>0.56306218096736338</v>
      </c>
      <c r="R12" s="16" t="s">
        <v>616</v>
      </c>
      <c r="S12" s="16" t="s">
        <v>617</v>
      </c>
      <c r="T12" s="16" t="s">
        <v>114</v>
      </c>
      <c r="U12" s="16" t="s">
        <v>618</v>
      </c>
      <c r="V12" s="16"/>
      <c r="W12" s="16" t="s">
        <v>507</v>
      </c>
      <c r="X12" s="16"/>
      <c r="Y12" s="16" t="s">
        <v>509</v>
      </c>
      <c r="Z12" s="16" t="s">
        <v>619</v>
      </c>
      <c r="AA12" s="16"/>
      <c r="AB12" s="16"/>
      <c r="AC12" s="16" t="s">
        <v>620</v>
      </c>
      <c r="AD12" s="16" t="s">
        <v>382</v>
      </c>
      <c r="AE12" s="16"/>
      <c r="AF12" s="16" t="s">
        <v>91</v>
      </c>
      <c r="AG12" s="16" t="s">
        <v>92</v>
      </c>
      <c r="AH12" s="16" t="s">
        <v>621</v>
      </c>
      <c r="AI12" s="17">
        <v>2</v>
      </c>
      <c r="AJ12" s="17">
        <v>0</v>
      </c>
      <c r="AK12" s="16" t="s">
        <v>572</v>
      </c>
      <c r="AL12" s="16"/>
      <c r="AM12" s="17">
        <v>43</v>
      </c>
      <c r="AN12" s="16" t="s">
        <v>573</v>
      </c>
      <c r="AO12" s="16" t="s">
        <v>574</v>
      </c>
      <c r="AP12" s="17">
        <v>0</v>
      </c>
      <c r="AQ12" s="17">
        <v>4120</v>
      </c>
      <c r="AR12" s="17">
        <v>0</v>
      </c>
      <c r="AS12" s="16">
        <v>24526.941061099998</v>
      </c>
      <c r="AT12" s="19">
        <v>0</v>
      </c>
      <c r="AU12" s="19">
        <v>0</v>
      </c>
      <c r="AV12" s="19">
        <v>0.16797855018840346</v>
      </c>
      <c r="AW12" s="19">
        <v>7317.1456462068545</v>
      </c>
      <c r="AX12" s="20">
        <v>28</v>
      </c>
      <c r="AY12" s="19">
        <v>0.5</v>
      </c>
      <c r="AZ12" s="20">
        <v>43</v>
      </c>
      <c r="BA12" s="19">
        <v>0.05</v>
      </c>
      <c r="BB12" s="19">
        <v>0.5</v>
      </c>
      <c r="BC12" s="20">
        <v>21780</v>
      </c>
      <c r="BD12" s="16">
        <v>701.44356922186648</v>
      </c>
      <c r="BE12" s="16">
        <v>24526.89049508204</v>
      </c>
      <c r="BF12" s="21" t="s">
        <v>96</v>
      </c>
      <c r="BG12" s="22">
        <v>43</v>
      </c>
      <c r="BH12" s="23">
        <v>0.95</v>
      </c>
      <c r="BI12" s="23">
        <v>41</v>
      </c>
      <c r="BJ12" s="16">
        <v>701.44356922186648</v>
      </c>
      <c r="BK12" s="16">
        <v>24526.89049508204</v>
      </c>
      <c r="BL12" s="23">
        <v>1</v>
      </c>
      <c r="BM12" s="22">
        <f t="shared" si="0"/>
        <v>23.085549419661898</v>
      </c>
      <c r="BN12" s="22">
        <f t="shared" si="1"/>
        <v>23.085549419661898</v>
      </c>
      <c r="BO12" s="22">
        <f t="shared" si="2"/>
        <v>23.085549419661898</v>
      </c>
      <c r="BP12" s="22">
        <f t="shared" si="3"/>
        <v>0</v>
      </c>
      <c r="BQ12" s="22">
        <f t="shared" si="4"/>
        <v>0</v>
      </c>
    </row>
    <row r="13" spans="1:69" x14ac:dyDescent="0.25">
      <c r="A13" s="15">
        <v>14711036</v>
      </c>
      <c r="B13" s="16" t="s">
        <v>154</v>
      </c>
      <c r="C13" s="16"/>
      <c r="D13" s="16"/>
      <c r="E13" s="16"/>
      <c r="F13" s="16" t="s">
        <v>1264</v>
      </c>
      <c r="G13" s="16" t="s">
        <v>155</v>
      </c>
      <c r="H13" s="16">
        <v>8.9576350720000004</v>
      </c>
      <c r="I13" s="16"/>
      <c r="J13" s="17">
        <v>4008</v>
      </c>
      <c r="K13" s="16">
        <v>0.199402985</v>
      </c>
      <c r="L13" s="16" t="s">
        <v>78</v>
      </c>
      <c r="M13" s="17">
        <v>1</v>
      </c>
      <c r="N13" s="17">
        <v>0</v>
      </c>
      <c r="O13" s="16" t="s">
        <v>79</v>
      </c>
      <c r="P13" s="16" t="s">
        <v>80</v>
      </c>
      <c r="Q13" s="18">
        <v>0.46144655950114277</v>
      </c>
      <c r="R13" s="16" t="s">
        <v>2172</v>
      </c>
      <c r="S13" s="16" t="s">
        <v>2173</v>
      </c>
      <c r="T13" s="16" t="s">
        <v>83</v>
      </c>
      <c r="U13" s="16" t="s">
        <v>84</v>
      </c>
      <c r="V13" s="16" t="s">
        <v>2174</v>
      </c>
      <c r="W13" s="16" t="s">
        <v>129</v>
      </c>
      <c r="X13" s="16"/>
      <c r="Y13" s="16" t="s">
        <v>1268</v>
      </c>
      <c r="Z13" s="16" t="s">
        <v>2175</v>
      </c>
      <c r="AA13" s="16"/>
      <c r="AB13" s="16"/>
      <c r="AC13" s="16" t="s">
        <v>2176</v>
      </c>
      <c r="AD13" s="16" t="s">
        <v>152</v>
      </c>
      <c r="AE13" s="16"/>
      <c r="AF13" s="16" t="s">
        <v>91</v>
      </c>
      <c r="AG13" s="16" t="s">
        <v>92</v>
      </c>
      <c r="AH13" s="16" t="s">
        <v>2177</v>
      </c>
      <c r="AI13" s="17">
        <v>2</v>
      </c>
      <c r="AJ13" s="17">
        <v>1</v>
      </c>
      <c r="AK13" s="16" t="s">
        <v>136</v>
      </c>
      <c r="AL13" s="16"/>
      <c r="AM13" s="17">
        <v>25</v>
      </c>
      <c r="AN13" s="16" t="s">
        <v>137</v>
      </c>
      <c r="AO13" s="16" t="s">
        <v>138</v>
      </c>
      <c r="AP13" s="17">
        <v>0</v>
      </c>
      <c r="AQ13" s="17">
        <v>0</v>
      </c>
      <c r="AR13" s="17">
        <v>0</v>
      </c>
      <c r="AS13" s="16">
        <v>20100.569381699999</v>
      </c>
      <c r="AT13" s="19">
        <v>2.1671027906133835</v>
      </c>
      <c r="AU13" s="19">
        <v>0</v>
      </c>
      <c r="AV13" s="19">
        <v>0</v>
      </c>
      <c r="AW13" s="19">
        <v>1083.5513953066918</v>
      </c>
      <c r="AX13" s="20">
        <v>7</v>
      </c>
      <c r="AY13" s="19">
        <v>0</v>
      </c>
      <c r="AZ13" s="20">
        <v>25</v>
      </c>
      <c r="BA13" s="19">
        <v>0</v>
      </c>
      <c r="BB13" s="19">
        <v>0.5</v>
      </c>
      <c r="BC13" s="20">
        <v>12500</v>
      </c>
      <c r="BD13" s="16">
        <v>575.40518064111609</v>
      </c>
      <c r="BE13" s="16">
        <v>20100.53172950165</v>
      </c>
      <c r="BF13" s="21" t="s">
        <v>96</v>
      </c>
      <c r="BG13" s="22">
        <v>25</v>
      </c>
      <c r="BH13" s="23">
        <v>0.7</v>
      </c>
      <c r="BI13" s="23">
        <v>18</v>
      </c>
      <c r="BJ13" s="16">
        <v>575.40518064111609</v>
      </c>
      <c r="BK13" s="16">
        <v>20100.53172950165</v>
      </c>
      <c r="BL13" s="23">
        <v>0.15</v>
      </c>
      <c r="BM13" s="22">
        <f t="shared" si="0"/>
        <v>8.3060380710205699</v>
      </c>
      <c r="BN13" s="22">
        <f t="shared" si="1"/>
        <v>7.3060380710205699</v>
      </c>
      <c r="BO13" s="22">
        <f t="shared" si="2"/>
        <v>1.0959057106530854</v>
      </c>
      <c r="BP13" s="22">
        <f t="shared" si="3"/>
        <v>0.62101323603674852</v>
      </c>
      <c r="BQ13" s="22">
        <f t="shared" si="4"/>
        <v>5.589119124330737</v>
      </c>
    </row>
    <row r="14" spans="1:69" x14ac:dyDescent="0.25">
      <c r="A14" s="15">
        <v>14713046</v>
      </c>
      <c r="B14" s="16" t="s">
        <v>154</v>
      </c>
      <c r="C14" s="16"/>
      <c r="D14" s="16"/>
      <c r="E14" s="16"/>
      <c r="F14" s="16" t="s">
        <v>1264</v>
      </c>
      <c r="G14" s="16" t="s">
        <v>155</v>
      </c>
      <c r="H14" s="16">
        <v>1</v>
      </c>
      <c r="I14" s="17">
        <v>1952</v>
      </c>
      <c r="J14" s="17">
        <v>1146</v>
      </c>
      <c r="K14" s="16">
        <v>9.2085175000000005E-2</v>
      </c>
      <c r="L14" s="16" t="s">
        <v>78</v>
      </c>
      <c r="M14" s="17">
        <v>1</v>
      </c>
      <c r="N14" s="17">
        <v>0</v>
      </c>
      <c r="O14" s="16" t="s">
        <v>79</v>
      </c>
      <c r="P14" s="16" t="s">
        <v>80</v>
      </c>
      <c r="Q14" s="18">
        <v>0.28569998810645897</v>
      </c>
      <c r="R14" s="16" t="s">
        <v>1552</v>
      </c>
      <c r="S14" s="16" t="s">
        <v>1553</v>
      </c>
      <c r="T14" s="16" t="s">
        <v>83</v>
      </c>
      <c r="U14" s="16" t="s">
        <v>84</v>
      </c>
      <c r="V14" s="16"/>
      <c r="W14" s="16" t="s">
        <v>129</v>
      </c>
      <c r="X14" s="16" t="s">
        <v>1267</v>
      </c>
      <c r="Y14" s="16" t="s">
        <v>1268</v>
      </c>
      <c r="Z14" s="16" t="s">
        <v>1554</v>
      </c>
      <c r="AA14" s="16"/>
      <c r="AB14" s="16"/>
      <c r="AC14" s="16" t="s">
        <v>160</v>
      </c>
      <c r="AD14" s="16" t="s">
        <v>105</v>
      </c>
      <c r="AE14" s="16"/>
      <c r="AF14" s="16" t="s">
        <v>91</v>
      </c>
      <c r="AG14" s="16" t="s">
        <v>92</v>
      </c>
      <c r="AH14" s="16" t="s">
        <v>1522</v>
      </c>
      <c r="AI14" s="17">
        <v>2</v>
      </c>
      <c r="AJ14" s="17">
        <v>1</v>
      </c>
      <c r="AK14" s="16" t="s">
        <v>136</v>
      </c>
      <c r="AL14" s="16"/>
      <c r="AM14" s="17">
        <v>25</v>
      </c>
      <c r="AN14" s="16" t="s">
        <v>137</v>
      </c>
      <c r="AO14" s="16" t="s">
        <v>138</v>
      </c>
      <c r="AP14" s="17">
        <v>0</v>
      </c>
      <c r="AQ14" s="17">
        <v>0</v>
      </c>
      <c r="AR14" s="17">
        <v>0</v>
      </c>
      <c r="AS14" s="16">
        <v>12445.0699422</v>
      </c>
      <c r="AT14" s="19">
        <v>3.5001812125050704</v>
      </c>
      <c r="AU14" s="19">
        <v>0</v>
      </c>
      <c r="AV14" s="19">
        <v>0</v>
      </c>
      <c r="AW14" s="19">
        <v>1750.0906062525353</v>
      </c>
      <c r="AX14" s="20">
        <v>7</v>
      </c>
      <c r="AY14" s="19">
        <v>0</v>
      </c>
      <c r="AZ14" s="20">
        <v>25</v>
      </c>
      <c r="BA14" s="19">
        <v>0</v>
      </c>
      <c r="BB14" s="19">
        <v>0.5</v>
      </c>
      <c r="BC14" s="20">
        <v>12500</v>
      </c>
      <c r="BD14" s="16"/>
      <c r="BE14" s="16"/>
      <c r="BF14" s="21" t="s">
        <v>96</v>
      </c>
      <c r="BG14" s="22">
        <v>25</v>
      </c>
      <c r="BH14" s="23">
        <v>0.7</v>
      </c>
      <c r="BI14" s="23">
        <v>18</v>
      </c>
      <c r="BJ14" s="16">
        <v>482.33527944976981</v>
      </c>
      <c r="BK14" s="16">
        <v>12445.041701601203</v>
      </c>
      <c r="BL14" s="23">
        <v>0.15</v>
      </c>
      <c r="BM14" s="22">
        <f t="shared" si="0"/>
        <v>5.1425997859162615</v>
      </c>
      <c r="BN14" s="22">
        <f t="shared" si="1"/>
        <v>4.1425997859162615</v>
      </c>
      <c r="BO14" s="22">
        <f t="shared" si="2"/>
        <v>0.62138996788743917</v>
      </c>
      <c r="BP14" s="22">
        <f t="shared" si="3"/>
        <v>0.35212098180288226</v>
      </c>
      <c r="BQ14" s="22">
        <f t="shared" si="4"/>
        <v>3.16908883622594</v>
      </c>
    </row>
    <row r="15" spans="1:69" x14ac:dyDescent="0.25">
      <c r="A15" s="15">
        <v>14718055</v>
      </c>
      <c r="B15" s="16" t="s">
        <v>154</v>
      </c>
      <c r="C15" s="16"/>
      <c r="D15" s="16"/>
      <c r="E15" s="16"/>
      <c r="F15" s="16" t="s">
        <v>2871</v>
      </c>
      <c r="G15" s="16" t="s">
        <v>178</v>
      </c>
      <c r="H15" s="16">
        <v>1</v>
      </c>
      <c r="I15" s="17">
        <v>1963</v>
      </c>
      <c r="J15" s="17">
        <v>2880</v>
      </c>
      <c r="K15" s="16">
        <v>0.189398921</v>
      </c>
      <c r="L15" s="16" t="s">
        <v>78</v>
      </c>
      <c r="M15" s="17">
        <v>1</v>
      </c>
      <c r="N15" s="17">
        <v>0</v>
      </c>
      <c r="O15" s="16" t="s">
        <v>79</v>
      </c>
      <c r="P15" s="16" t="s">
        <v>80</v>
      </c>
      <c r="Q15" s="18">
        <v>0.35026489010406858</v>
      </c>
      <c r="R15" s="16" t="s">
        <v>2894</v>
      </c>
      <c r="S15" s="16" t="s">
        <v>2895</v>
      </c>
      <c r="T15" s="16" t="s">
        <v>280</v>
      </c>
      <c r="U15" s="16" t="s">
        <v>281</v>
      </c>
      <c r="V15" s="16" t="s">
        <v>2896</v>
      </c>
      <c r="W15" s="16" t="s">
        <v>129</v>
      </c>
      <c r="X15" s="16"/>
      <c r="Y15" s="16" t="s">
        <v>2875</v>
      </c>
      <c r="Z15" s="16" t="s">
        <v>2897</v>
      </c>
      <c r="AA15" s="16"/>
      <c r="AB15" s="16"/>
      <c r="AC15" s="16" t="s">
        <v>2898</v>
      </c>
      <c r="AD15" s="16" t="s">
        <v>152</v>
      </c>
      <c r="AE15" s="16"/>
      <c r="AF15" s="16" t="s">
        <v>91</v>
      </c>
      <c r="AG15" s="16" t="s">
        <v>92</v>
      </c>
      <c r="AH15" s="16" t="s">
        <v>2899</v>
      </c>
      <c r="AI15" s="17">
        <v>1</v>
      </c>
      <c r="AJ15" s="17">
        <v>4</v>
      </c>
      <c r="AK15" s="16" t="s">
        <v>136</v>
      </c>
      <c r="AL15" s="16"/>
      <c r="AM15" s="17">
        <v>25</v>
      </c>
      <c r="AN15" s="16" t="s">
        <v>137</v>
      </c>
      <c r="AO15" s="16" t="s">
        <v>138</v>
      </c>
      <c r="AP15" s="17">
        <v>0</v>
      </c>
      <c r="AQ15" s="17">
        <v>0</v>
      </c>
      <c r="AR15" s="17">
        <v>0</v>
      </c>
      <c r="AS15" s="16">
        <v>15257.505242900001</v>
      </c>
      <c r="AT15" s="19">
        <v>11.419953473788361</v>
      </c>
      <c r="AU15" s="19">
        <v>0</v>
      </c>
      <c r="AV15" s="19">
        <v>0</v>
      </c>
      <c r="AW15" s="19">
        <v>5709.9767368941802</v>
      </c>
      <c r="AX15" s="20">
        <v>7</v>
      </c>
      <c r="AY15" s="19">
        <v>0</v>
      </c>
      <c r="AZ15" s="20">
        <v>25</v>
      </c>
      <c r="BA15" s="19">
        <v>0</v>
      </c>
      <c r="BB15" s="19">
        <v>0.5</v>
      </c>
      <c r="BC15" s="20">
        <v>12500</v>
      </c>
      <c r="BD15" s="16">
        <v>503.48614547745797</v>
      </c>
      <c r="BE15" s="16">
        <v>15257.477582839801</v>
      </c>
      <c r="BF15" s="21" t="s">
        <v>96</v>
      </c>
      <c r="BG15" s="22">
        <v>25</v>
      </c>
      <c r="BH15" s="23">
        <v>0.7</v>
      </c>
      <c r="BI15" s="23">
        <v>18</v>
      </c>
      <c r="BJ15" s="16">
        <v>503.48614547745797</v>
      </c>
      <c r="BK15" s="16">
        <v>15257.477582839801</v>
      </c>
      <c r="BL15" s="23">
        <v>0.15</v>
      </c>
      <c r="BM15" s="22">
        <f t="shared" si="0"/>
        <v>6.3047680218732349</v>
      </c>
      <c r="BN15" s="22">
        <f t="shared" si="1"/>
        <v>2.3047680218732349</v>
      </c>
      <c r="BO15" s="22">
        <f t="shared" si="2"/>
        <v>0.34571520328098521</v>
      </c>
      <c r="BP15" s="22">
        <f t="shared" si="3"/>
        <v>0.19590528185922498</v>
      </c>
      <c r="BQ15" s="22">
        <f t="shared" si="4"/>
        <v>1.7631475367330249</v>
      </c>
    </row>
    <row r="16" spans="1:69" x14ac:dyDescent="0.25">
      <c r="A16" s="15">
        <v>14718063</v>
      </c>
      <c r="B16" s="16" t="s">
        <v>154</v>
      </c>
      <c r="C16" s="16"/>
      <c r="D16" s="16"/>
      <c r="E16" s="16"/>
      <c r="F16" s="16" t="s">
        <v>2964</v>
      </c>
      <c r="G16" s="16" t="s">
        <v>178</v>
      </c>
      <c r="H16" s="16">
        <v>4.0591782890000001</v>
      </c>
      <c r="I16" s="17">
        <v>1964</v>
      </c>
      <c r="J16" s="17">
        <v>1892</v>
      </c>
      <c r="K16" s="16">
        <v>0.22718539900000001</v>
      </c>
      <c r="L16" s="16" t="s">
        <v>78</v>
      </c>
      <c r="M16" s="17">
        <v>1</v>
      </c>
      <c r="N16" s="17">
        <v>0</v>
      </c>
      <c r="O16" s="16" t="s">
        <v>79</v>
      </c>
      <c r="P16" s="16" t="s">
        <v>80</v>
      </c>
      <c r="Q16" s="18">
        <v>0.19120616948928118</v>
      </c>
      <c r="R16" s="16" t="s">
        <v>3341</v>
      </c>
      <c r="S16" s="16" t="s">
        <v>3342</v>
      </c>
      <c r="T16" s="16" t="s">
        <v>274</v>
      </c>
      <c r="U16" s="16" t="s">
        <v>3343</v>
      </c>
      <c r="V16" s="16"/>
      <c r="W16" s="16" t="s">
        <v>129</v>
      </c>
      <c r="X16" s="16"/>
      <c r="Y16" s="16" t="s">
        <v>3060</v>
      </c>
      <c r="Z16" s="16" t="s">
        <v>3344</v>
      </c>
      <c r="AA16" s="16"/>
      <c r="AB16" s="16"/>
      <c r="AC16" s="16" t="s">
        <v>1453</v>
      </c>
      <c r="AD16" s="16" t="s">
        <v>152</v>
      </c>
      <c r="AE16" s="16"/>
      <c r="AF16" s="16" t="s">
        <v>91</v>
      </c>
      <c r="AG16" s="16" t="s">
        <v>92</v>
      </c>
      <c r="AH16" s="16" t="s">
        <v>1454</v>
      </c>
      <c r="AI16" s="17">
        <v>1</v>
      </c>
      <c r="AJ16" s="17">
        <v>2</v>
      </c>
      <c r="AK16" s="16" t="s">
        <v>136</v>
      </c>
      <c r="AL16" s="16"/>
      <c r="AM16" s="17">
        <v>25</v>
      </c>
      <c r="AN16" s="16" t="s">
        <v>137</v>
      </c>
      <c r="AO16" s="16" t="s">
        <v>138</v>
      </c>
      <c r="AP16" s="17">
        <v>0</v>
      </c>
      <c r="AQ16" s="17">
        <v>0</v>
      </c>
      <c r="AR16" s="17">
        <v>0</v>
      </c>
      <c r="AS16" s="16">
        <v>8328.9106334499993</v>
      </c>
      <c r="AT16" s="19">
        <v>10.459951347072286</v>
      </c>
      <c r="AU16" s="19">
        <v>0</v>
      </c>
      <c r="AV16" s="19">
        <v>0</v>
      </c>
      <c r="AW16" s="19">
        <v>5229.9756735361425</v>
      </c>
      <c r="AX16" s="20">
        <v>7</v>
      </c>
      <c r="AY16" s="19">
        <v>0</v>
      </c>
      <c r="AZ16" s="20">
        <v>25</v>
      </c>
      <c r="BA16" s="19">
        <v>0</v>
      </c>
      <c r="BB16" s="19">
        <v>0.5</v>
      </c>
      <c r="BC16" s="20">
        <v>12500</v>
      </c>
      <c r="BD16" s="16">
        <v>426.43134704402013</v>
      </c>
      <c r="BE16" s="16">
        <v>8328.9074272234302</v>
      </c>
      <c r="BF16" s="21" t="s">
        <v>96</v>
      </c>
      <c r="BG16" s="22">
        <v>25</v>
      </c>
      <c r="BH16" s="23">
        <v>0.7</v>
      </c>
      <c r="BI16" s="23">
        <v>18</v>
      </c>
      <c r="BJ16" s="16">
        <v>426.43134704402013</v>
      </c>
      <c r="BK16" s="16">
        <v>8328.9074272234302</v>
      </c>
      <c r="BL16" s="23">
        <v>0.15</v>
      </c>
      <c r="BM16" s="22">
        <f t="shared" si="0"/>
        <v>3.4417110508070614</v>
      </c>
      <c r="BN16" s="22">
        <f t="shared" si="1"/>
        <v>1.4417110508070614</v>
      </c>
      <c r="BO16" s="22">
        <f t="shared" si="2"/>
        <v>0.2162566576210592</v>
      </c>
      <c r="BP16" s="22">
        <f t="shared" si="3"/>
        <v>0.12254543931860024</v>
      </c>
      <c r="BQ16" s="22">
        <f t="shared" si="4"/>
        <v>1.102908953867402</v>
      </c>
    </row>
    <row r="17" spans="1:69" x14ac:dyDescent="0.25">
      <c r="A17" s="15">
        <v>14807024</v>
      </c>
      <c r="B17" s="16" t="s">
        <v>97</v>
      </c>
      <c r="C17" s="16"/>
      <c r="D17" s="16"/>
      <c r="E17" s="16"/>
      <c r="F17" s="16" t="s">
        <v>1264</v>
      </c>
      <c r="G17" s="16" t="s">
        <v>155</v>
      </c>
      <c r="H17" s="16">
        <v>2.438483003</v>
      </c>
      <c r="I17" s="17">
        <v>2014</v>
      </c>
      <c r="J17" s="17">
        <v>2314</v>
      </c>
      <c r="K17" s="16">
        <v>0.25691129099999999</v>
      </c>
      <c r="L17" s="16" t="s">
        <v>78</v>
      </c>
      <c r="M17" s="17">
        <v>1</v>
      </c>
      <c r="N17" s="17">
        <v>0</v>
      </c>
      <c r="O17" s="16" t="s">
        <v>79</v>
      </c>
      <c r="P17" s="16" t="s">
        <v>80</v>
      </c>
      <c r="Q17" s="18">
        <v>0.20677881173409113</v>
      </c>
      <c r="R17" s="16" t="s">
        <v>2030</v>
      </c>
      <c r="S17" s="16" t="s">
        <v>2031</v>
      </c>
      <c r="T17" s="16" t="s">
        <v>83</v>
      </c>
      <c r="U17" s="16" t="s">
        <v>106</v>
      </c>
      <c r="V17" s="16"/>
      <c r="W17" s="16" t="s">
        <v>129</v>
      </c>
      <c r="X17" s="16"/>
      <c r="Y17" s="16" t="s">
        <v>1268</v>
      </c>
      <c r="Z17" s="16" t="s">
        <v>1660</v>
      </c>
      <c r="AA17" s="16"/>
      <c r="AB17" s="16"/>
      <c r="AC17" s="16" t="s">
        <v>1855</v>
      </c>
      <c r="AD17" s="16" t="s">
        <v>123</v>
      </c>
      <c r="AE17" s="16"/>
      <c r="AF17" s="16" t="s">
        <v>91</v>
      </c>
      <c r="AG17" s="16" t="s">
        <v>92</v>
      </c>
      <c r="AH17" s="16" t="s">
        <v>1865</v>
      </c>
      <c r="AI17" s="17">
        <v>1</v>
      </c>
      <c r="AJ17" s="17">
        <v>1</v>
      </c>
      <c r="AK17" s="16" t="s">
        <v>136</v>
      </c>
      <c r="AL17" s="16"/>
      <c r="AM17" s="17">
        <v>25</v>
      </c>
      <c r="AN17" s="16" t="s">
        <v>137</v>
      </c>
      <c r="AO17" s="16" t="s">
        <v>138</v>
      </c>
      <c r="AP17" s="17">
        <v>0</v>
      </c>
      <c r="AQ17" s="17">
        <v>0</v>
      </c>
      <c r="AR17" s="17">
        <v>0</v>
      </c>
      <c r="AS17" s="16">
        <v>9007.2540943999993</v>
      </c>
      <c r="AT17" s="19">
        <v>4.8361020510215402</v>
      </c>
      <c r="AU17" s="19">
        <v>0</v>
      </c>
      <c r="AV17" s="19">
        <v>0</v>
      </c>
      <c r="AW17" s="19">
        <v>2418.0510255107702</v>
      </c>
      <c r="AX17" s="20">
        <v>7</v>
      </c>
      <c r="AY17" s="19">
        <v>0</v>
      </c>
      <c r="AZ17" s="20">
        <v>25</v>
      </c>
      <c r="BA17" s="19">
        <v>0</v>
      </c>
      <c r="BB17" s="19">
        <v>0.5</v>
      </c>
      <c r="BC17" s="20">
        <v>12500</v>
      </c>
      <c r="BD17" s="16">
        <v>424.88906720288173</v>
      </c>
      <c r="BE17" s="16">
        <v>9007.2490100328796</v>
      </c>
      <c r="BF17" s="21" t="s">
        <v>96</v>
      </c>
      <c r="BG17" s="22">
        <v>25</v>
      </c>
      <c r="BH17" s="23">
        <v>0.7</v>
      </c>
      <c r="BI17" s="23">
        <v>18</v>
      </c>
      <c r="BJ17" s="16">
        <v>424.88906720288173</v>
      </c>
      <c r="BK17" s="16">
        <v>9007.2490100328796</v>
      </c>
      <c r="BL17" s="23">
        <v>0.15</v>
      </c>
      <c r="BM17" s="22">
        <f t="shared" si="0"/>
        <v>3.7220186112136404</v>
      </c>
      <c r="BN17" s="22">
        <f t="shared" si="1"/>
        <v>2.7220186112136404</v>
      </c>
      <c r="BO17" s="22">
        <f t="shared" si="2"/>
        <v>0.40830279168204603</v>
      </c>
      <c r="BP17" s="22">
        <f t="shared" si="3"/>
        <v>0.23137158195315943</v>
      </c>
      <c r="BQ17" s="22">
        <f t="shared" si="4"/>
        <v>2.0823442375784351</v>
      </c>
    </row>
    <row r="18" spans="1:69" x14ac:dyDescent="0.25">
      <c r="A18" s="15">
        <v>14807025</v>
      </c>
      <c r="B18" s="16" t="s">
        <v>97</v>
      </c>
      <c r="C18" s="16"/>
      <c r="D18" s="16"/>
      <c r="E18" s="16"/>
      <c r="F18" s="16" t="s">
        <v>1264</v>
      </c>
      <c r="G18" s="16" t="s">
        <v>155</v>
      </c>
      <c r="H18" s="16">
        <v>2.0005064799999999</v>
      </c>
      <c r="I18" s="17">
        <v>1967</v>
      </c>
      <c r="J18" s="17">
        <v>859</v>
      </c>
      <c r="K18" s="16">
        <v>8.1537731000000002E-2</v>
      </c>
      <c r="L18" s="16" t="s">
        <v>78</v>
      </c>
      <c r="M18" s="17">
        <v>1</v>
      </c>
      <c r="N18" s="17">
        <v>0</v>
      </c>
      <c r="O18" s="16" t="s">
        <v>79</v>
      </c>
      <c r="P18" s="16" t="s">
        <v>80</v>
      </c>
      <c r="Q18" s="18">
        <v>0.24187009352068153</v>
      </c>
      <c r="R18" s="16" t="s">
        <v>2166</v>
      </c>
      <c r="S18" s="16" t="s">
        <v>2167</v>
      </c>
      <c r="T18" s="16" t="s">
        <v>83</v>
      </c>
      <c r="U18" s="16" t="s">
        <v>106</v>
      </c>
      <c r="V18" s="16" t="s">
        <v>2168</v>
      </c>
      <c r="W18" s="16" t="s">
        <v>129</v>
      </c>
      <c r="X18" s="16"/>
      <c r="Y18" s="16" t="s">
        <v>1268</v>
      </c>
      <c r="Z18" s="16" t="s">
        <v>1016</v>
      </c>
      <c r="AA18" s="16"/>
      <c r="AB18" s="16"/>
      <c r="AC18" s="16" t="s">
        <v>1855</v>
      </c>
      <c r="AD18" s="16" t="s">
        <v>123</v>
      </c>
      <c r="AE18" s="16"/>
      <c r="AF18" s="16" t="s">
        <v>91</v>
      </c>
      <c r="AG18" s="16" t="s">
        <v>92</v>
      </c>
      <c r="AH18" s="16" t="s">
        <v>1865</v>
      </c>
      <c r="AI18" s="17">
        <v>1</v>
      </c>
      <c r="AJ18" s="17">
        <v>1</v>
      </c>
      <c r="AK18" s="16" t="s">
        <v>136</v>
      </c>
      <c r="AL18" s="16"/>
      <c r="AM18" s="17">
        <v>25</v>
      </c>
      <c r="AN18" s="16" t="s">
        <v>137</v>
      </c>
      <c r="AO18" s="16" t="s">
        <v>138</v>
      </c>
      <c r="AP18" s="17">
        <v>0</v>
      </c>
      <c r="AQ18" s="17">
        <v>0</v>
      </c>
      <c r="AR18" s="17">
        <v>0</v>
      </c>
      <c r="AS18" s="16">
        <v>10535.8265629</v>
      </c>
      <c r="AT18" s="19">
        <v>4.1344644143430216</v>
      </c>
      <c r="AU18" s="19">
        <v>0</v>
      </c>
      <c r="AV18" s="19">
        <v>0</v>
      </c>
      <c r="AW18" s="19">
        <v>2067.2322071715107</v>
      </c>
      <c r="AX18" s="20">
        <v>7</v>
      </c>
      <c r="AY18" s="19">
        <v>0</v>
      </c>
      <c r="AZ18" s="20">
        <v>25</v>
      </c>
      <c r="BA18" s="19">
        <v>0</v>
      </c>
      <c r="BB18" s="19">
        <v>0.5</v>
      </c>
      <c r="BC18" s="20">
        <v>12500</v>
      </c>
      <c r="BD18" s="16">
        <v>425.78832011126553</v>
      </c>
      <c r="BE18" s="16">
        <v>10535.819130357933</v>
      </c>
      <c r="BF18" s="21" t="s">
        <v>96</v>
      </c>
      <c r="BG18" s="22">
        <v>25</v>
      </c>
      <c r="BH18" s="23">
        <v>0.7</v>
      </c>
      <c r="BI18" s="23">
        <v>18</v>
      </c>
      <c r="BJ18" s="16">
        <v>425.78832011126553</v>
      </c>
      <c r="BK18" s="16">
        <v>10535.819130357933</v>
      </c>
      <c r="BL18" s="23">
        <v>0.15</v>
      </c>
      <c r="BM18" s="22">
        <f t="shared" si="0"/>
        <v>4.3536616833722679</v>
      </c>
      <c r="BN18" s="22">
        <f t="shared" si="1"/>
        <v>3.3536616833722679</v>
      </c>
      <c r="BO18" s="22">
        <f t="shared" si="2"/>
        <v>0.50304925250584021</v>
      </c>
      <c r="BP18" s="22">
        <f t="shared" si="3"/>
        <v>0.28506124308664277</v>
      </c>
      <c r="BQ18" s="22">
        <f t="shared" si="4"/>
        <v>2.5655511877797852</v>
      </c>
    </row>
    <row r="19" spans="1:69" x14ac:dyDescent="0.25">
      <c r="A19" s="15">
        <v>14807030</v>
      </c>
      <c r="B19" s="16" t="s">
        <v>97</v>
      </c>
      <c r="C19" s="16"/>
      <c r="D19" s="16"/>
      <c r="E19" s="16"/>
      <c r="F19" s="16" t="s">
        <v>1264</v>
      </c>
      <c r="G19" s="16" t="s">
        <v>1859</v>
      </c>
      <c r="H19" s="16">
        <v>1.1456569110000001</v>
      </c>
      <c r="I19" s="17">
        <v>1955</v>
      </c>
      <c r="J19" s="17">
        <v>1379</v>
      </c>
      <c r="K19" s="16">
        <v>0.25475706599999998</v>
      </c>
      <c r="L19" s="16" t="s">
        <v>78</v>
      </c>
      <c r="M19" s="17">
        <v>1</v>
      </c>
      <c r="N19" s="17">
        <v>0</v>
      </c>
      <c r="O19" s="16" t="s">
        <v>79</v>
      </c>
      <c r="P19" s="16" t="s">
        <v>80</v>
      </c>
      <c r="Q19" s="18">
        <v>0.12460760564562909</v>
      </c>
      <c r="R19" s="16" t="s">
        <v>2076</v>
      </c>
      <c r="S19" s="16" t="s">
        <v>2077</v>
      </c>
      <c r="T19" s="16" t="s">
        <v>83</v>
      </c>
      <c r="U19" s="16" t="s">
        <v>106</v>
      </c>
      <c r="V19" s="16" t="s">
        <v>626</v>
      </c>
      <c r="W19" s="16" t="s">
        <v>129</v>
      </c>
      <c r="X19" s="16"/>
      <c r="Y19" s="16" t="s">
        <v>1268</v>
      </c>
      <c r="Z19" s="16" t="s">
        <v>1071</v>
      </c>
      <c r="AA19" s="16"/>
      <c r="AB19" s="16"/>
      <c r="AC19" s="16" t="s">
        <v>1855</v>
      </c>
      <c r="AD19" s="16" t="s">
        <v>123</v>
      </c>
      <c r="AE19" s="16"/>
      <c r="AF19" s="16" t="s">
        <v>91</v>
      </c>
      <c r="AG19" s="16" t="s">
        <v>92</v>
      </c>
      <c r="AH19" s="16" t="s">
        <v>1856</v>
      </c>
      <c r="AI19" s="17">
        <v>1</v>
      </c>
      <c r="AJ19" s="17">
        <v>1</v>
      </c>
      <c r="AK19" s="16" t="s">
        <v>136</v>
      </c>
      <c r="AL19" s="16"/>
      <c r="AM19" s="17">
        <v>25</v>
      </c>
      <c r="AN19" s="16" t="s">
        <v>137</v>
      </c>
      <c r="AO19" s="16" t="s">
        <v>138</v>
      </c>
      <c r="AP19" s="17">
        <v>0</v>
      </c>
      <c r="AQ19" s="17">
        <v>0</v>
      </c>
      <c r="AR19" s="17">
        <v>0</v>
      </c>
      <c r="AS19" s="16">
        <v>5427.8832786399998</v>
      </c>
      <c r="AT19" s="19">
        <v>8.0252278399977524</v>
      </c>
      <c r="AU19" s="19">
        <v>0</v>
      </c>
      <c r="AV19" s="19">
        <v>0</v>
      </c>
      <c r="AW19" s="19">
        <v>4012.6139199988761</v>
      </c>
      <c r="AX19" s="20">
        <v>7</v>
      </c>
      <c r="AY19" s="19">
        <v>0</v>
      </c>
      <c r="AZ19" s="20">
        <v>25</v>
      </c>
      <c r="BA19" s="19">
        <v>0</v>
      </c>
      <c r="BB19" s="19">
        <v>0.5</v>
      </c>
      <c r="BC19" s="20">
        <v>12500</v>
      </c>
      <c r="BD19" s="16">
        <v>312.92248124625036</v>
      </c>
      <c r="BE19" s="16">
        <v>5427.8855903161057</v>
      </c>
      <c r="BF19" s="21" t="s">
        <v>96</v>
      </c>
      <c r="BG19" s="22">
        <v>25</v>
      </c>
      <c r="BH19" s="23">
        <v>0.7</v>
      </c>
      <c r="BI19" s="23">
        <v>18</v>
      </c>
      <c r="BJ19" s="16">
        <v>312.92248124625036</v>
      </c>
      <c r="BK19" s="16">
        <v>5427.8855903161057</v>
      </c>
      <c r="BL19" s="23">
        <v>0.15</v>
      </c>
      <c r="BM19" s="22">
        <f t="shared" si="0"/>
        <v>2.2429369016213236</v>
      </c>
      <c r="BN19" s="22">
        <f t="shared" si="1"/>
        <v>1.2429369016213236</v>
      </c>
      <c r="BO19" s="22">
        <f t="shared" si="2"/>
        <v>0.18644053524319854</v>
      </c>
      <c r="BP19" s="22">
        <f t="shared" si="3"/>
        <v>0.10564963663781252</v>
      </c>
      <c r="BQ19" s="22">
        <f t="shared" si="4"/>
        <v>0.95084672974031259</v>
      </c>
    </row>
    <row r="20" spans="1:69" x14ac:dyDescent="0.25">
      <c r="A20" s="15">
        <v>14810027</v>
      </c>
      <c r="B20" s="16" t="s">
        <v>97</v>
      </c>
      <c r="C20" s="16"/>
      <c r="D20" s="16"/>
      <c r="E20" s="16"/>
      <c r="F20" s="16" t="s">
        <v>1264</v>
      </c>
      <c r="G20" s="16" t="s">
        <v>238</v>
      </c>
      <c r="H20" s="16">
        <v>1.4232922020000001</v>
      </c>
      <c r="I20" s="17">
        <v>1953</v>
      </c>
      <c r="J20" s="17">
        <v>1200</v>
      </c>
      <c r="K20" s="16">
        <v>0.11009174300000001</v>
      </c>
      <c r="L20" s="16" t="s">
        <v>78</v>
      </c>
      <c r="M20" s="17">
        <v>1</v>
      </c>
      <c r="N20" s="17">
        <v>0</v>
      </c>
      <c r="O20" s="16" t="s">
        <v>79</v>
      </c>
      <c r="P20" s="16" t="s">
        <v>80</v>
      </c>
      <c r="Q20" s="18">
        <v>0.25032947345510698</v>
      </c>
      <c r="R20" s="16" t="s">
        <v>2206</v>
      </c>
      <c r="S20" s="16" t="s">
        <v>2207</v>
      </c>
      <c r="T20" s="16" t="s">
        <v>83</v>
      </c>
      <c r="U20" s="16" t="s">
        <v>106</v>
      </c>
      <c r="V20" s="16" t="s">
        <v>1920</v>
      </c>
      <c r="W20" s="16" t="s">
        <v>129</v>
      </c>
      <c r="X20" s="16"/>
      <c r="Y20" s="16" t="s">
        <v>1268</v>
      </c>
      <c r="Z20" s="16" t="s">
        <v>1632</v>
      </c>
      <c r="AA20" s="16"/>
      <c r="AB20" s="16"/>
      <c r="AC20" s="16" t="s">
        <v>1819</v>
      </c>
      <c r="AD20" s="16" t="s">
        <v>152</v>
      </c>
      <c r="AE20" s="16"/>
      <c r="AF20" s="16" t="s">
        <v>91</v>
      </c>
      <c r="AG20" s="16" t="s">
        <v>92</v>
      </c>
      <c r="AH20" s="16" t="s">
        <v>1922</v>
      </c>
      <c r="AI20" s="17">
        <v>1</v>
      </c>
      <c r="AJ20" s="17">
        <v>1</v>
      </c>
      <c r="AK20" s="16" t="s">
        <v>245</v>
      </c>
      <c r="AL20" s="16"/>
      <c r="AM20" s="17">
        <v>35</v>
      </c>
      <c r="AN20" s="16" t="s">
        <v>246</v>
      </c>
      <c r="AO20" s="16" t="s">
        <v>247</v>
      </c>
      <c r="AP20" s="17">
        <v>0</v>
      </c>
      <c r="AQ20" s="17">
        <v>0</v>
      </c>
      <c r="AR20" s="17">
        <v>0</v>
      </c>
      <c r="AS20" s="16">
        <v>10904.3023134</v>
      </c>
      <c r="AT20" s="19">
        <v>3.9947535154514475</v>
      </c>
      <c r="AU20" s="19">
        <v>0</v>
      </c>
      <c r="AV20" s="19">
        <v>0</v>
      </c>
      <c r="AW20" s="19">
        <v>1997.3767577257238</v>
      </c>
      <c r="AX20" s="20">
        <v>4</v>
      </c>
      <c r="AY20" s="19">
        <v>0</v>
      </c>
      <c r="AZ20" s="20">
        <v>35</v>
      </c>
      <c r="BA20" s="19">
        <v>0</v>
      </c>
      <c r="BB20" s="19">
        <v>0.5</v>
      </c>
      <c r="BC20" s="20">
        <v>17500</v>
      </c>
      <c r="BD20" s="16">
        <v>450.17829253438555</v>
      </c>
      <c r="BE20" s="16">
        <v>10904.308246340621</v>
      </c>
      <c r="BF20" s="21" t="s">
        <v>96</v>
      </c>
      <c r="BG20" s="22">
        <v>35</v>
      </c>
      <c r="BH20" s="23">
        <v>0.85</v>
      </c>
      <c r="BI20" s="23">
        <v>30</v>
      </c>
      <c r="BJ20" s="16">
        <v>450.17829253438555</v>
      </c>
      <c r="BK20" s="16">
        <v>10904.308246340621</v>
      </c>
      <c r="BL20" s="23">
        <v>0.15</v>
      </c>
      <c r="BM20" s="22">
        <f t="shared" si="0"/>
        <v>7.5098842036532094</v>
      </c>
      <c r="BN20" s="22">
        <f t="shared" si="1"/>
        <v>6.5098842036532094</v>
      </c>
      <c r="BO20" s="22">
        <f t="shared" si="2"/>
        <v>0.97648263054798135</v>
      </c>
      <c r="BP20" s="22">
        <f t="shared" si="3"/>
        <v>0.55334015731052277</v>
      </c>
      <c r="BQ20" s="22">
        <f t="shared" si="4"/>
        <v>4.9800614157947054</v>
      </c>
    </row>
    <row r="21" spans="1:69" x14ac:dyDescent="0.25">
      <c r="A21" s="15">
        <v>14810029</v>
      </c>
      <c r="B21" s="16" t="s">
        <v>97</v>
      </c>
      <c r="C21" s="16"/>
      <c r="D21" s="16"/>
      <c r="E21" s="16"/>
      <c r="F21" s="16" t="s">
        <v>1264</v>
      </c>
      <c r="G21" s="16" t="s">
        <v>238</v>
      </c>
      <c r="H21" s="16">
        <v>1.2727277379999999</v>
      </c>
      <c r="I21" s="17">
        <v>1954</v>
      </c>
      <c r="J21" s="17">
        <v>1371</v>
      </c>
      <c r="K21" s="16">
        <v>0.153047555</v>
      </c>
      <c r="L21" s="16" t="s">
        <v>78</v>
      </c>
      <c r="M21" s="17">
        <v>1</v>
      </c>
      <c r="N21" s="17">
        <v>0</v>
      </c>
      <c r="O21" s="16" t="s">
        <v>79</v>
      </c>
      <c r="P21" s="16" t="s">
        <v>80</v>
      </c>
      <c r="Q21" s="18">
        <v>0.20651250579548891</v>
      </c>
      <c r="R21" s="16" t="s">
        <v>1918</v>
      </c>
      <c r="S21" s="16" t="s">
        <v>1919</v>
      </c>
      <c r="T21" s="16" t="s">
        <v>83</v>
      </c>
      <c r="U21" s="16" t="s">
        <v>106</v>
      </c>
      <c r="V21" s="16" t="s">
        <v>1920</v>
      </c>
      <c r="W21" s="16" t="s">
        <v>129</v>
      </c>
      <c r="X21" s="16"/>
      <c r="Y21" s="16" t="s">
        <v>1268</v>
      </c>
      <c r="Z21" s="16" t="s">
        <v>1921</v>
      </c>
      <c r="AA21" s="16"/>
      <c r="AB21" s="16"/>
      <c r="AC21" s="16" t="s">
        <v>1819</v>
      </c>
      <c r="AD21" s="16" t="s">
        <v>152</v>
      </c>
      <c r="AE21" s="16"/>
      <c r="AF21" s="16" t="s">
        <v>91</v>
      </c>
      <c r="AG21" s="16" t="s">
        <v>92</v>
      </c>
      <c r="AH21" s="16" t="s">
        <v>1922</v>
      </c>
      <c r="AI21" s="17">
        <v>1</v>
      </c>
      <c r="AJ21" s="17">
        <v>1</v>
      </c>
      <c r="AK21" s="16" t="s">
        <v>245</v>
      </c>
      <c r="AL21" s="16"/>
      <c r="AM21" s="17">
        <v>35</v>
      </c>
      <c r="AN21" s="16" t="s">
        <v>246</v>
      </c>
      <c r="AO21" s="16" t="s">
        <v>247</v>
      </c>
      <c r="AP21" s="17">
        <v>0</v>
      </c>
      <c r="AQ21" s="17">
        <v>0</v>
      </c>
      <c r="AR21" s="17">
        <v>0</v>
      </c>
      <c r="AS21" s="16">
        <v>8995.65130082</v>
      </c>
      <c r="AT21" s="19">
        <v>4.8423397643291581</v>
      </c>
      <c r="AU21" s="19">
        <v>0</v>
      </c>
      <c r="AV21" s="19">
        <v>0</v>
      </c>
      <c r="AW21" s="19">
        <v>2421.1698821645791</v>
      </c>
      <c r="AX21" s="20">
        <v>4</v>
      </c>
      <c r="AY21" s="19">
        <v>0</v>
      </c>
      <c r="AZ21" s="20">
        <v>35</v>
      </c>
      <c r="BA21" s="19">
        <v>0</v>
      </c>
      <c r="BB21" s="19">
        <v>0.5</v>
      </c>
      <c r="BC21" s="20">
        <v>17500</v>
      </c>
      <c r="BD21" s="16">
        <v>420.2135185626214</v>
      </c>
      <c r="BE21" s="16">
        <v>8995.6487697484681</v>
      </c>
      <c r="BF21" s="21" t="s">
        <v>96</v>
      </c>
      <c r="BG21" s="22">
        <v>35</v>
      </c>
      <c r="BH21" s="23">
        <v>0.85</v>
      </c>
      <c r="BI21" s="23">
        <v>30</v>
      </c>
      <c r="BJ21" s="16">
        <v>420.2135185626214</v>
      </c>
      <c r="BK21" s="16">
        <v>8995.6487697484681</v>
      </c>
      <c r="BL21" s="23">
        <v>0.15</v>
      </c>
      <c r="BM21" s="22">
        <f t="shared" si="0"/>
        <v>6.195375173864667</v>
      </c>
      <c r="BN21" s="22">
        <f t="shared" si="1"/>
        <v>5.195375173864667</v>
      </c>
      <c r="BO21" s="22">
        <f t="shared" si="2"/>
        <v>0.77930627607970004</v>
      </c>
      <c r="BP21" s="22">
        <f t="shared" si="3"/>
        <v>0.44160688977849677</v>
      </c>
      <c r="BQ21" s="22">
        <f t="shared" si="4"/>
        <v>3.9744620080064705</v>
      </c>
    </row>
    <row r="22" spans="1:69" x14ac:dyDescent="0.25">
      <c r="A22" s="15">
        <v>14812031</v>
      </c>
      <c r="B22" s="16" t="s">
        <v>97</v>
      </c>
      <c r="C22" s="16"/>
      <c r="D22" s="16"/>
      <c r="E22" s="16"/>
      <c r="F22" s="16" t="s">
        <v>1264</v>
      </c>
      <c r="G22" s="16" t="s">
        <v>238</v>
      </c>
      <c r="H22" s="16">
        <v>1.2609373960000001</v>
      </c>
      <c r="I22" s="17">
        <v>1951</v>
      </c>
      <c r="J22" s="17">
        <v>1371</v>
      </c>
      <c r="K22" s="16">
        <v>0.14616204699999999</v>
      </c>
      <c r="L22" s="16" t="s">
        <v>78</v>
      </c>
      <c r="M22" s="17">
        <v>1</v>
      </c>
      <c r="N22" s="17">
        <v>0</v>
      </c>
      <c r="O22" s="16" t="s">
        <v>79</v>
      </c>
      <c r="P22" s="16" t="s">
        <v>80</v>
      </c>
      <c r="Q22" s="18">
        <v>0.21542122978461312</v>
      </c>
      <c r="R22" s="16" t="s">
        <v>2209</v>
      </c>
      <c r="S22" s="16" t="s">
        <v>2210</v>
      </c>
      <c r="T22" s="16" t="s">
        <v>83</v>
      </c>
      <c r="U22" s="16" t="s">
        <v>106</v>
      </c>
      <c r="V22" s="16" t="s">
        <v>2211</v>
      </c>
      <c r="W22" s="16" t="s">
        <v>129</v>
      </c>
      <c r="X22" s="16"/>
      <c r="Y22" s="16" t="s">
        <v>1268</v>
      </c>
      <c r="Z22" s="16" t="s">
        <v>1071</v>
      </c>
      <c r="AA22" s="16"/>
      <c r="AB22" s="16"/>
      <c r="AC22" s="16" t="s">
        <v>1819</v>
      </c>
      <c r="AD22" s="16" t="s">
        <v>152</v>
      </c>
      <c r="AE22" s="16"/>
      <c r="AF22" s="16" t="s">
        <v>91</v>
      </c>
      <c r="AG22" s="16" t="s">
        <v>92</v>
      </c>
      <c r="AH22" s="16" t="s">
        <v>2212</v>
      </c>
      <c r="AI22" s="17">
        <v>2</v>
      </c>
      <c r="AJ22" s="17">
        <v>1</v>
      </c>
      <c r="AK22" s="16" t="s">
        <v>245</v>
      </c>
      <c r="AL22" s="16"/>
      <c r="AM22" s="17">
        <v>35</v>
      </c>
      <c r="AN22" s="16" t="s">
        <v>246</v>
      </c>
      <c r="AO22" s="16" t="s">
        <v>247</v>
      </c>
      <c r="AP22" s="17">
        <v>0</v>
      </c>
      <c r="AQ22" s="17">
        <v>0</v>
      </c>
      <c r="AR22" s="17">
        <v>0</v>
      </c>
      <c r="AS22" s="16">
        <v>9383.7336857299997</v>
      </c>
      <c r="AT22" s="19">
        <v>4.6420754743117252</v>
      </c>
      <c r="AU22" s="19">
        <v>0</v>
      </c>
      <c r="AV22" s="19">
        <v>0</v>
      </c>
      <c r="AW22" s="19">
        <v>2321.0377371558625</v>
      </c>
      <c r="AX22" s="20">
        <v>4</v>
      </c>
      <c r="AY22" s="19">
        <v>0</v>
      </c>
      <c r="AZ22" s="20">
        <v>35</v>
      </c>
      <c r="BA22" s="19">
        <v>0</v>
      </c>
      <c r="BB22" s="19">
        <v>0.5</v>
      </c>
      <c r="BC22" s="20">
        <v>17500</v>
      </c>
      <c r="BD22" s="16">
        <v>401.31992264999303</v>
      </c>
      <c r="BE22" s="16">
        <v>9383.7112344602028</v>
      </c>
      <c r="BF22" s="21" t="s">
        <v>96</v>
      </c>
      <c r="BG22" s="22">
        <v>35</v>
      </c>
      <c r="BH22" s="23">
        <v>0.85</v>
      </c>
      <c r="BI22" s="23">
        <v>30</v>
      </c>
      <c r="BJ22" s="16">
        <v>401.31992264999303</v>
      </c>
      <c r="BK22" s="16">
        <v>9383.7112344602028</v>
      </c>
      <c r="BL22" s="23">
        <v>0.15</v>
      </c>
      <c r="BM22" s="22">
        <f t="shared" si="0"/>
        <v>6.4626368935383933</v>
      </c>
      <c r="BN22" s="22">
        <f t="shared" si="1"/>
        <v>5.4626368935383933</v>
      </c>
      <c r="BO22" s="22">
        <f t="shared" si="2"/>
        <v>0.81939553403075893</v>
      </c>
      <c r="BP22" s="22">
        <f t="shared" si="3"/>
        <v>0.46432413595076344</v>
      </c>
      <c r="BQ22" s="22">
        <f t="shared" si="4"/>
        <v>4.178917223556871</v>
      </c>
    </row>
    <row r="23" spans="1:69" x14ac:dyDescent="0.25">
      <c r="A23" s="15">
        <v>14815016</v>
      </c>
      <c r="B23" s="16" t="s">
        <v>97</v>
      </c>
      <c r="C23" s="16"/>
      <c r="D23" s="16" t="s">
        <v>3477</v>
      </c>
      <c r="E23" s="16"/>
      <c r="F23" s="16" t="s">
        <v>781</v>
      </c>
      <c r="G23" s="16" t="s">
        <v>111</v>
      </c>
      <c r="H23" s="16">
        <v>2.325043</v>
      </c>
      <c r="I23" s="17"/>
      <c r="J23" s="17"/>
      <c r="K23" s="16">
        <v>0.57233500000000004</v>
      </c>
      <c r="L23" s="16" t="s">
        <v>377</v>
      </c>
      <c r="M23" s="17">
        <v>1</v>
      </c>
      <c r="N23" s="17">
        <v>0</v>
      </c>
      <c r="O23" s="16" t="s">
        <v>3518</v>
      </c>
      <c r="P23" s="16" t="s">
        <v>3481</v>
      </c>
      <c r="Q23" s="18">
        <v>0.173763</v>
      </c>
      <c r="R23" s="16" t="s">
        <v>3478</v>
      </c>
      <c r="S23" s="16" t="s">
        <v>3479</v>
      </c>
      <c r="T23" s="16" t="s">
        <v>3480</v>
      </c>
      <c r="U23" s="16">
        <v>93424</v>
      </c>
      <c r="V23" s="16"/>
      <c r="W23" s="16" t="s">
        <v>507</v>
      </c>
      <c r="X23" s="16">
        <v>58</v>
      </c>
      <c r="Y23" s="16"/>
      <c r="Z23" s="16">
        <v>280</v>
      </c>
      <c r="AA23" s="16"/>
      <c r="AB23" s="16"/>
      <c r="AC23" s="16" t="s">
        <v>481</v>
      </c>
      <c r="AD23" s="16" t="s">
        <v>90</v>
      </c>
      <c r="AE23" s="16"/>
      <c r="AF23" s="16" t="s">
        <v>91</v>
      </c>
      <c r="AG23" s="16" t="s">
        <v>92</v>
      </c>
      <c r="AH23" s="16" t="s">
        <v>482</v>
      </c>
      <c r="AI23" s="17">
        <v>2</v>
      </c>
      <c r="AJ23" s="17">
        <v>1</v>
      </c>
      <c r="AK23" s="16" t="s">
        <v>119</v>
      </c>
      <c r="AL23" s="16">
        <v>1.85</v>
      </c>
      <c r="AM23" s="17"/>
      <c r="AN23" s="16" t="s">
        <v>120</v>
      </c>
      <c r="AO23" s="16"/>
      <c r="AP23" s="17"/>
      <c r="AQ23" s="17"/>
      <c r="AR23" s="17"/>
      <c r="AS23" s="16"/>
      <c r="AT23" s="19"/>
      <c r="AU23" s="19"/>
      <c r="AV23" s="19"/>
      <c r="AW23" s="19"/>
      <c r="AX23" s="20"/>
      <c r="AY23" s="19"/>
      <c r="AZ23" s="20"/>
      <c r="BA23" s="19"/>
      <c r="BB23" s="19"/>
      <c r="BC23" s="20"/>
      <c r="BD23" s="16"/>
      <c r="BE23" s="16"/>
      <c r="BF23" s="21"/>
      <c r="BG23" s="22">
        <v>70</v>
      </c>
      <c r="BH23" s="23">
        <v>0.95</v>
      </c>
      <c r="BI23" s="23">
        <v>67</v>
      </c>
      <c r="BJ23" s="16"/>
      <c r="BK23" s="16"/>
      <c r="BL23" s="23">
        <v>0.2</v>
      </c>
      <c r="BM23" s="22">
        <v>11.642120999999999</v>
      </c>
      <c r="BN23" s="22">
        <f t="shared" si="1"/>
        <v>10.642120999999999</v>
      </c>
      <c r="BO23" s="22">
        <v>2.3284242000000002</v>
      </c>
      <c r="BP23" s="22">
        <v>0.93136967999999998</v>
      </c>
      <c r="BQ23" s="22">
        <v>8.3823271199999994</v>
      </c>
    </row>
    <row r="24" spans="1:69" x14ac:dyDescent="0.25">
      <c r="A24" s="15">
        <v>14815017</v>
      </c>
      <c r="B24" s="16" t="s">
        <v>97</v>
      </c>
      <c r="C24" s="16"/>
      <c r="D24" s="16"/>
      <c r="E24" s="16"/>
      <c r="F24" s="16" t="s">
        <v>475</v>
      </c>
      <c r="G24" s="16" t="s">
        <v>111</v>
      </c>
      <c r="H24" s="16">
        <v>1.697111958</v>
      </c>
      <c r="I24" s="17">
        <v>1965</v>
      </c>
      <c r="J24" s="17">
        <v>6884</v>
      </c>
      <c r="K24" s="16">
        <v>0.29766074300000001</v>
      </c>
      <c r="L24" s="16" t="s">
        <v>78</v>
      </c>
      <c r="M24" s="17">
        <v>1</v>
      </c>
      <c r="N24" s="17">
        <v>0</v>
      </c>
      <c r="O24" s="16" t="s">
        <v>79</v>
      </c>
      <c r="P24" s="16" t="s">
        <v>80</v>
      </c>
      <c r="Q24" s="18">
        <v>0.53099891677475963</v>
      </c>
      <c r="R24" s="16" t="s">
        <v>476</v>
      </c>
      <c r="S24" s="16" t="s">
        <v>477</v>
      </c>
      <c r="T24" s="16" t="s">
        <v>478</v>
      </c>
      <c r="U24" s="16" t="s">
        <v>374</v>
      </c>
      <c r="V24" s="16"/>
      <c r="W24" s="16" t="s">
        <v>102</v>
      </c>
      <c r="X24" s="16"/>
      <c r="Y24" s="16" t="s">
        <v>479</v>
      </c>
      <c r="Z24" s="16" t="s">
        <v>480</v>
      </c>
      <c r="AA24" s="16"/>
      <c r="AB24" s="16"/>
      <c r="AC24" s="16" t="s">
        <v>481</v>
      </c>
      <c r="AD24" s="16" t="s">
        <v>90</v>
      </c>
      <c r="AE24" s="16"/>
      <c r="AF24" s="16" t="s">
        <v>91</v>
      </c>
      <c r="AG24" s="16" t="s">
        <v>92</v>
      </c>
      <c r="AH24" s="16" t="s">
        <v>482</v>
      </c>
      <c r="AI24" s="17">
        <v>1</v>
      </c>
      <c r="AJ24" s="17">
        <v>0</v>
      </c>
      <c r="AK24" s="16" t="s">
        <v>119</v>
      </c>
      <c r="AL24" s="16">
        <v>1.85</v>
      </c>
      <c r="AM24" s="16"/>
      <c r="AN24" s="16" t="s">
        <v>120</v>
      </c>
      <c r="AO24" s="16"/>
      <c r="AP24" s="17">
        <v>0</v>
      </c>
      <c r="AQ24" s="17">
        <v>6884</v>
      </c>
      <c r="AR24" s="17">
        <v>0</v>
      </c>
      <c r="AS24" s="16">
        <v>23130.269610700001</v>
      </c>
      <c r="AT24" s="19">
        <v>0</v>
      </c>
      <c r="AU24" s="19">
        <v>0</v>
      </c>
      <c r="AV24" s="19">
        <v>0.29761866661577868</v>
      </c>
      <c r="AW24" s="19">
        <v>12964.269117783319</v>
      </c>
      <c r="AX24" s="20">
        <v>13</v>
      </c>
      <c r="AY24" s="19">
        <v>0.5</v>
      </c>
      <c r="AZ24" s="20">
        <v>60</v>
      </c>
      <c r="BA24" s="19">
        <v>0.05</v>
      </c>
      <c r="BB24" s="19">
        <v>0.5</v>
      </c>
      <c r="BC24" s="20">
        <v>30000</v>
      </c>
      <c r="BD24" s="16">
        <v>617.05328325841867</v>
      </c>
      <c r="BE24" s="16">
        <v>23130.220293549788</v>
      </c>
      <c r="BF24" s="21" t="s">
        <v>96</v>
      </c>
      <c r="BG24" s="23">
        <v>70</v>
      </c>
      <c r="BH24" s="23">
        <v>0.95</v>
      </c>
      <c r="BI24" s="23">
        <v>67</v>
      </c>
      <c r="BJ24" s="16">
        <v>617.05328325841867</v>
      </c>
      <c r="BK24" s="16">
        <v>23130.220293549788</v>
      </c>
      <c r="BL24" s="23">
        <v>1</v>
      </c>
      <c r="BM24" s="22">
        <f>BI24*Q24</f>
        <v>35.576927423908899</v>
      </c>
      <c r="BN24" s="22">
        <f t="shared" si="1"/>
        <v>35.576927423908899</v>
      </c>
      <c r="BO24" s="22">
        <f>BN24*BL24</f>
        <v>35.576927423908899</v>
      </c>
      <c r="BP24" s="22">
        <f>(BN24-BO24)*0.1</f>
        <v>0</v>
      </c>
      <c r="BQ24" s="22">
        <f>(BN24-BO24)*0.9</f>
        <v>0</v>
      </c>
    </row>
    <row r="25" spans="1:69" x14ac:dyDescent="0.25">
      <c r="A25" s="15">
        <v>14815018</v>
      </c>
      <c r="B25" s="16" t="s">
        <v>97</v>
      </c>
      <c r="C25" s="16"/>
      <c r="D25" s="16"/>
      <c r="E25" s="16"/>
      <c r="F25" s="16" t="s">
        <v>781</v>
      </c>
      <c r="G25" s="16" t="s">
        <v>111</v>
      </c>
      <c r="H25" s="16">
        <v>1.1935145039999999</v>
      </c>
      <c r="I25" s="17">
        <v>1900</v>
      </c>
      <c r="J25" s="17">
        <v>9330</v>
      </c>
      <c r="K25" s="16">
        <v>0.20389877200000001</v>
      </c>
      <c r="L25" s="16" t="s">
        <v>377</v>
      </c>
      <c r="M25" s="17">
        <v>1</v>
      </c>
      <c r="N25" s="17">
        <v>0</v>
      </c>
      <c r="O25" s="16" t="s">
        <v>3518</v>
      </c>
      <c r="P25" s="16" t="s">
        <v>3481</v>
      </c>
      <c r="Q25" s="18">
        <v>1.1086714501561294</v>
      </c>
      <c r="R25" s="16" t="s">
        <v>3482</v>
      </c>
      <c r="S25" s="16" t="s">
        <v>3483</v>
      </c>
      <c r="T25" s="16" t="s">
        <v>259</v>
      </c>
      <c r="U25" s="16" t="s">
        <v>260</v>
      </c>
      <c r="V25" s="16"/>
      <c r="W25" s="16" t="s">
        <v>507</v>
      </c>
      <c r="X25" s="16"/>
      <c r="Y25" s="16" t="s">
        <v>786</v>
      </c>
      <c r="Z25" s="16" t="s">
        <v>158</v>
      </c>
      <c r="AA25" s="16"/>
      <c r="AB25" s="16"/>
      <c r="AC25" s="16" t="s">
        <v>536</v>
      </c>
      <c r="AD25" s="16" t="s">
        <v>105</v>
      </c>
      <c r="AE25" s="16"/>
      <c r="AF25" s="16" t="s">
        <v>91</v>
      </c>
      <c r="AG25" s="16" t="s">
        <v>92</v>
      </c>
      <c r="AH25" s="16" t="s">
        <v>3484</v>
      </c>
      <c r="AI25" s="17">
        <v>3</v>
      </c>
      <c r="AJ25" s="17">
        <v>0</v>
      </c>
      <c r="AK25" s="16" t="s">
        <v>119</v>
      </c>
      <c r="AL25" s="16">
        <v>1.85</v>
      </c>
      <c r="AM25" s="17"/>
      <c r="AN25" s="16" t="s">
        <v>120</v>
      </c>
      <c r="AO25" s="16"/>
      <c r="AP25" s="17">
        <v>0</v>
      </c>
      <c r="AQ25" s="17">
        <v>9330</v>
      </c>
      <c r="AR25" s="17">
        <v>0</v>
      </c>
      <c r="AS25" s="16">
        <v>45757.179796999997</v>
      </c>
      <c r="AT25" s="19">
        <v>0</v>
      </c>
      <c r="AU25" s="19">
        <v>0</v>
      </c>
      <c r="AV25" s="19">
        <v>0.20390242670969219</v>
      </c>
      <c r="AW25" s="19">
        <v>8881.9897074741912</v>
      </c>
      <c r="AX25" s="20">
        <v>13</v>
      </c>
      <c r="AY25" s="19">
        <v>0.5</v>
      </c>
      <c r="AZ25" s="20">
        <v>60</v>
      </c>
      <c r="BA25" s="19">
        <v>0.05</v>
      </c>
      <c r="BB25" s="19">
        <v>0.5</v>
      </c>
      <c r="BC25" s="20">
        <v>30000</v>
      </c>
      <c r="BD25" s="16">
        <v>1138.6792410485994</v>
      </c>
      <c r="BE25" s="16">
        <v>48293.535194080687</v>
      </c>
      <c r="BF25" s="21" t="s">
        <v>96</v>
      </c>
      <c r="BG25" s="22">
        <v>70</v>
      </c>
      <c r="BH25" s="23">
        <v>0.95</v>
      </c>
      <c r="BI25" s="23">
        <v>67</v>
      </c>
      <c r="BJ25" s="16">
        <v>1138.6792410485994</v>
      </c>
      <c r="BK25" s="16">
        <v>48293.535194080687</v>
      </c>
      <c r="BL25" s="23">
        <v>0.2</v>
      </c>
      <c r="BM25" s="22">
        <v>74.280987160460668</v>
      </c>
      <c r="BN25" s="22">
        <f t="shared" si="1"/>
        <v>74.280987160460668</v>
      </c>
      <c r="BO25" s="22">
        <v>14.856197432092134</v>
      </c>
      <c r="BP25" s="22">
        <v>5.9424789728368541</v>
      </c>
      <c r="BQ25" s="22">
        <v>53.482310755531685</v>
      </c>
    </row>
    <row r="26" spans="1:69" x14ac:dyDescent="0.25">
      <c r="A26" s="15">
        <v>14816017</v>
      </c>
      <c r="B26" s="16" t="s">
        <v>97</v>
      </c>
      <c r="C26" s="16" t="s">
        <v>110</v>
      </c>
      <c r="D26" s="16"/>
      <c r="E26" s="16"/>
      <c r="F26" s="16" t="s">
        <v>502</v>
      </c>
      <c r="G26" s="16" t="s">
        <v>111</v>
      </c>
      <c r="H26" s="16">
        <v>1.360138066</v>
      </c>
      <c r="I26" s="17">
        <v>1970</v>
      </c>
      <c r="J26" s="17">
        <v>9894</v>
      </c>
      <c r="K26" s="16">
        <v>0.221575258</v>
      </c>
      <c r="L26" s="16" t="s">
        <v>78</v>
      </c>
      <c r="M26" s="17">
        <v>1</v>
      </c>
      <c r="N26" s="17">
        <v>0</v>
      </c>
      <c r="O26" s="16" t="s">
        <v>79</v>
      </c>
      <c r="P26" s="16" t="s">
        <v>80</v>
      </c>
      <c r="Q26" s="18">
        <v>1.0252743448116979</v>
      </c>
      <c r="R26" s="16" t="s">
        <v>662</v>
      </c>
      <c r="S26" s="16" t="s">
        <v>663</v>
      </c>
      <c r="T26" s="16" t="s">
        <v>664</v>
      </c>
      <c r="U26" s="16" t="s">
        <v>665</v>
      </c>
      <c r="V26" s="16"/>
      <c r="W26" s="16" t="s">
        <v>507</v>
      </c>
      <c r="X26" s="16"/>
      <c r="Y26" s="16" t="s">
        <v>509</v>
      </c>
      <c r="Z26" s="16" t="s">
        <v>666</v>
      </c>
      <c r="AA26" s="16"/>
      <c r="AB26" s="16"/>
      <c r="AC26" s="16" t="s">
        <v>481</v>
      </c>
      <c r="AD26" s="16" t="s">
        <v>90</v>
      </c>
      <c r="AE26" s="16"/>
      <c r="AF26" s="16" t="s">
        <v>91</v>
      </c>
      <c r="AG26" s="16" t="s">
        <v>92</v>
      </c>
      <c r="AH26" s="16" t="s">
        <v>667</v>
      </c>
      <c r="AI26" s="17">
        <v>5</v>
      </c>
      <c r="AJ26" s="17">
        <v>0</v>
      </c>
      <c r="AK26" s="16" t="s">
        <v>119</v>
      </c>
      <c r="AL26" s="16">
        <v>1.85</v>
      </c>
      <c r="AM26" s="16"/>
      <c r="AN26" s="16" t="s">
        <v>120</v>
      </c>
      <c r="AO26" s="16"/>
      <c r="AP26" s="17">
        <v>0</v>
      </c>
      <c r="AQ26" s="17">
        <v>9894</v>
      </c>
      <c r="AR26" s="17">
        <v>0</v>
      </c>
      <c r="AS26" s="16">
        <v>44660.840587600003</v>
      </c>
      <c r="AT26" s="19">
        <v>0</v>
      </c>
      <c r="AU26" s="19">
        <v>0</v>
      </c>
      <c r="AV26" s="19">
        <v>0.2215363586942215</v>
      </c>
      <c r="AW26" s="19">
        <v>9650.1237847202883</v>
      </c>
      <c r="AX26" s="20">
        <v>13</v>
      </c>
      <c r="AY26" s="19">
        <v>0.5</v>
      </c>
      <c r="AZ26" s="20">
        <v>60</v>
      </c>
      <c r="BA26" s="19">
        <v>0.05</v>
      </c>
      <c r="BB26" s="19">
        <v>0.5</v>
      </c>
      <c r="BC26" s="20">
        <v>30000</v>
      </c>
      <c r="BD26" s="16">
        <v>847.80577553962746</v>
      </c>
      <c r="BE26" s="16">
        <v>44660.771816374348</v>
      </c>
      <c r="BF26" s="21" t="s">
        <v>96</v>
      </c>
      <c r="BG26" s="23">
        <v>70</v>
      </c>
      <c r="BH26" s="23">
        <v>0.95</v>
      </c>
      <c r="BI26" s="23">
        <v>67</v>
      </c>
      <c r="BJ26" s="16">
        <v>847.80577553962746</v>
      </c>
      <c r="BK26" s="16">
        <v>44660.771816374348</v>
      </c>
      <c r="BL26" s="23">
        <v>1</v>
      </c>
      <c r="BM26" s="22">
        <f t="shared" ref="BM26:BM89" si="5">BI26*Q26</f>
        <v>68.693381102383754</v>
      </c>
      <c r="BN26" s="22">
        <f t="shared" si="1"/>
        <v>68.693381102383754</v>
      </c>
      <c r="BO26" s="22">
        <f t="shared" ref="BO26:BO89" si="6">BN26*BL26</f>
        <v>68.693381102383754</v>
      </c>
      <c r="BP26" s="22">
        <f t="shared" ref="BP26:BP89" si="7">(BN26-BO26)*0.1</f>
        <v>0</v>
      </c>
      <c r="BQ26" s="22">
        <f t="shared" ref="BQ26:BQ89" si="8">(BN26-BO26)*0.9</f>
        <v>0</v>
      </c>
    </row>
    <row r="27" spans="1:69" x14ac:dyDescent="0.25">
      <c r="A27" s="15">
        <v>14816029</v>
      </c>
      <c r="B27" s="16" t="s">
        <v>97</v>
      </c>
      <c r="C27" s="16"/>
      <c r="D27" s="16"/>
      <c r="E27" s="16"/>
      <c r="F27" s="16" t="s">
        <v>1264</v>
      </c>
      <c r="G27" s="16" t="s">
        <v>238</v>
      </c>
      <c r="H27" s="16">
        <v>1.1993119560000001</v>
      </c>
      <c r="I27" s="17">
        <v>1952</v>
      </c>
      <c r="J27" s="17">
        <v>867</v>
      </c>
      <c r="K27" s="16">
        <v>7.7300284999999996E-2</v>
      </c>
      <c r="L27" s="16" t="s">
        <v>78</v>
      </c>
      <c r="M27" s="17">
        <v>1</v>
      </c>
      <c r="N27" s="17">
        <v>0</v>
      </c>
      <c r="O27" s="16" t="s">
        <v>79</v>
      </c>
      <c r="P27" s="16" t="s">
        <v>80</v>
      </c>
      <c r="Q27" s="18">
        <v>0.25750553281909377</v>
      </c>
      <c r="R27" s="16" t="s">
        <v>1954</v>
      </c>
      <c r="S27" s="16" t="s">
        <v>1955</v>
      </c>
      <c r="T27" s="16" t="s">
        <v>1956</v>
      </c>
      <c r="U27" s="16" t="s">
        <v>1957</v>
      </c>
      <c r="V27" s="16" t="s">
        <v>1958</v>
      </c>
      <c r="W27" s="16" t="s">
        <v>129</v>
      </c>
      <c r="X27" s="16"/>
      <c r="Y27" s="16" t="s">
        <v>1268</v>
      </c>
      <c r="Z27" s="16" t="s">
        <v>1959</v>
      </c>
      <c r="AA27" s="16"/>
      <c r="AB27" s="16"/>
      <c r="AC27" s="16" t="s">
        <v>283</v>
      </c>
      <c r="AD27" s="16" t="s">
        <v>152</v>
      </c>
      <c r="AE27" s="16"/>
      <c r="AF27" s="16" t="s">
        <v>91</v>
      </c>
      <c r="AG27" s="16" t="s">
        <v>92</v>
      </c>
      <c r="AH27" s="16" t="s">
        <v>1852</v>
      </c>
      <c r="AI27" s="17">
        <v>1</v>
      </c>
      <c r="AJ27" s="17">
        <v>1</v>
      </c>
      <c r="AK27" s="16" t="s">
        <v>245</v>
      </c>
      <c r="AL27" s="16"/>
      <c r="AM27" s="17">
        <v>35</v>
      </c>
      <c r="AN27" s="16" t="s">
        <v>246</v>
      </c>
      <c r="AO27" s="16" t="s">
        <v>247</v>
      </c>
      <c r="AP27" s="17">
        <v>0</v>
      </c>
      <c r="AQ27" s="17">
        <v>0</v>
      </c>
      <c r="AR27" s="17">
        <v>0</v>
      </c>
      <c r="AS27" s="16">
        <v>11216.891759800001</v>
      </c>
      <c r="AT27" s="19">
        <v>3.8834287548457795</v>
      </c>
      <c r="AU27" s="19">
        <v>0</v>
      </c>
      <c r="AV27" s="19">
        <v>0</v>
      </c>
      <c r="AW27" s="19">
        <v>1941.7143774228898</v>
      </c>
      <c r="AX27" s="20">
        <v>4</v>
      </c>
      <c r="AY27" s="19">
        <v>0</v>
      </c>
      <c r="AZ27" s="20">
        <v>35</v>
      </c>
      <c r="BA27" s="19">
        <v>0</v>
      </c>
      <c r="BB27" s="19">
        <v>0.5</v>
      </c>
      <c r="BC27" s="20">
        <v>17500</v>
      </c>
      <c r="BD27" s="16">
        <v>482.28390613969771</v>
      </c>
      <c r="BE27" s="16">
        <v>11216.896141880552</v>
      </c>
      <c r="BF27" s="21" t="s">
        <v>96</v>
      </c>
      <c r="BG27" s="22">
        <v>35</v>
      </c>
      <c r="BH27" s="23">
        <v>0.85</v>
      </c>
      <c r="BI27" s="23">
        <v>30</v>
      </c>
      <c r="BJ27" s="16">
        <v>482.28390613969771</v>
      </c>
      <c r="BK27" s="16">
        <v>11216.896141880552</v>
      </c>
      <c r="BL27" s="23">
        <v>0.15</v>
      </c>
      <c r="BM27" s="22">
        <f t="shared" si="5"/>
        <v>7.7251659845728131</v>
      </c>
      <c r="BN27" s="22">
        <f t="shared" si="1"/>
        <v>6.7251659845728131</v>
      </c>
      <c r="BO27" s="22">
        <f t="shared" si="6"/>
        <v>1.0087748976859219</v>
      </c>
      <c r="BP27" s="22">
        <f t="shared" si="7"/>
        <v>0.57163910868868917</v>
      </c>
      <c r="BQ27" s="22">
        <f t="shared" si="8"/>
        <v>5.1447519781982018</v>
      </c>
    </row>
    <row r="28" spans="1:69" x14ac:dyDescent="0.25">
      <c r="A28" s="15">
        <v>14817001</v>
      </c>
      <c r="B28" s="16" t="s">
        <v>97</v>
      </c>
      <c r="C28" s="16"/>
      <c r="D28" s="16"/>
      <c r="E28" s="16"/>
      <c r="F28" s="16" t="s">
        <v>781</v>
      </c>
      <c r="G28" s="16" t="s">
        <v>892</v>
      </c>
      <c r="H28" s="16">
        <v>2.7633965549999999</v>
      </c>
      <c r="I28" s="17">
        <v>1966</v>
      </c>
      <c r="J28" s="17">
        <v>5725</v>
      </c>
      <c r="K28" s="16">
        <v>0.25825514300000002</v>
      </c>
      <c r="L28" s="16" t="s">
        <v>78</v>
      </c>
      <c r="M28" s="17">
        <v>1</v>
      </c>
      <c r="N28" s="17">
        <v>0</v>
      </c>
      <c r="O28" s="16" t="s">
        <v>79</v>
      </c>
      <c r="P28" s="16" t="s">
        <v>80</v>
      </c>
      <c r="Q28" s="18">
        <v>0.50899892972724259</v>
      </c>
      <c r="R28" s="16" t="s">
        <v>893</v>
      </c>
      <c r="S28" s="16" t="s">
        <v>894</v>
      </c>
      <c r="T28" s="16" t="s">
        <v>83</v>
      </c>
      <c r="U28" s="16" t="s">
        <v>106</v>
      </c>
      <c r="V28" s="16"/>
      <c r="W28" s="16" t="s">
        <v>507</v>
      </c>
      <c r="X28" s="16"/>
      <c r="Y28" s="16" t="s">
        <v>786</v>
      </c>
      <c r="Z28" s="16" t="s">
        <v>688</v>
      </c>
      <c r="AA28" s="16"/>
      <c r="AB28" s="16"/>
      <c r="AC28" s="16" t="s">
        <v>481</v>
      </c>
      <c r="AD28" s="16" t="s">
        <v>220</v>
      </c>
      <c r="AE28" s="16"/>
      <c r="AF28" s="16" t="s">
        <v>91</v>
      </c>
      <c r="AG28" s="16" t="s">
        <v>92</v>
      </c>
      <c r="AH28" s="16" t="s">
        <v>895</v>
      </c>
      <c r="AI28" s="17">
        <v>1</v>
      </c>
      <c r="AJ28" s="17">
        <v>0</v>
      </c>
      <c r="AK28" s="16" t="s">
        <v>119</v>
      </c>
      <c r="AL28" s="16">
        <v>1.85</v>
      </c>
      <c r="AM28" s="16"/>
      <c r="AN28" s="16" t="s">
        <v>120</v>
      </c>
      <c r="AO28" s="16"/>
      <c r="AP28" s="17">
        <v>0</v>
      </c>
      <c r="AQ28" s="17">
        <v>0</v>
      </c>
      <c r="AR28" s="17">
        <v>5725</v>
      </c>
      <c r="AS28" s="16">
        <v>22171.9552071</v>
      </c>
      <c r="AT28" s="19">
        <v>0</v>
      </c>
      <c r="AU28" s="19">
        <v>0</v>
      </c>
      <c r="AV28" s="19">
        <v>0.25820907297190981</v>
      </c>
      <c r="AW28" s="19">
        <v>11247.587218656392</v>
      </c>
      <c r="AX28" s="20">
        <v>13</v>
      </c>
      <c r="AY28" s="19">
        <v>0.5</v>
      </c>
      <c r="AZ28" s="20">
        <v>60</v>
      </c>
      <c r="BA28" s="19">
        <v>0.05</v>
      </c>
      <c r="BB28" s="19">
        <v>0.5</v>
      </c>
      <c r="BC28" s="20">
        <v>30000</v>
      </c>
      <c r="BD28" s="16">
        <v>663.05588036169001</v>
      </c>
      <c r="BE28" s="16">
        <v>22171.904691033855</v>
      </c>
      <c r="BF28" s="21" t="s">
        <v>96</v>
      </c>
      <c r="BG28" s="23">
        <v>70</v>
      </c>
      <c r="BH28" s="23">
        <v>0.95</v>
      </c>
      <c r="BI28" s="23">
        <v>67</v>
      </c>
      <c r="BJ28" s="16">
        <v>663.05588036169001</v>
      </c>
      <c r="BK28" s="16">
        <v>22171.904691033855</v>
      </c>
      <c r="BL28" s="23">
        <v>1</v>
      </c>
      <c r="BM28" s="22">
        <f t="shared" si="5"/>
        <v>34.102928291725256</v>
      </c>
      <c r="BN28" s="22">
        <f t="shared" si="1"/>
        <v>34.102928291725256</v>
      </c>
      <c r="BO28" s="22">
        <f t="shared" si="6"/>
        <v>34.102928291725256</v>
      </c>
      <c r="BP28" s="22">
        <f t="shared" si="7"/>
        <v>0</v>
      </c>
      <c r="BQ28" s="22">
        <f t="shared" si="8"/>
        <v>0</v>
      </c>
    </row>
    <row r="29" spans="1:69" x14ac:dyDescent="0.25">
      <c r="A29" s="15">
        <v>14821001</v>
      </c>
      <c r="B29" s="16" t="s">
        <v>97</v>
      </c>
      <c r="C29" s="16"/>
      <c r="D29" s="16"/>
      <c r="E29" s="16"/>
      <c r="F29" s="16" t="s">
        <v>781</v>
      </c>
      <c r="G29" s="16" t="s">
        <v>730</v>
      </c>
      <c r="H29" s="16">
        <v>1.989252212</v>
      </c>
      <c r="I29" s="17">
        <v>1980</v>
      </c>
      <c r="J29" s="17">
        <v>4095</v>
      </c>
      <c r="K29" s="16">
        <v>0.42395693099999998</v>
      </c>
      <c r="L29" s="16" t="s">
        <v>78</v>
      </c>
      <c r="M29" s="17">
        <v>1</v>
      </c>
      <c r="N29" s="17">
        <v>0</v>
      </c>
      <c r="O29" s="16" t="s">
        <v>79</v>
      </c>
      <c r="P29" s="16" t="s">
        <v>80</v>
      </c>
      <c r="Q29" s="18">
        <v>0.22130982901618029</v>
      </c>
      <c r="R29" s="16" t="s">
        <v>990</v>
      </c>
      <c r="S29" s="16" t="s">
        <v>991</v>
      </c>
      <c r="T29" s="16" t="s">
        <v>114</v>
      </c>
      <c r="U29" s="16" t="s">
        <v>326</v>
      </c>
      <c r="V29" s="16" t="s">
        <v>992</v>
      </c>
      <c r="W29" s="16" t="s">
        <v>507</v>
      </c>
      <c r="X29" s="16"/>
      <c r="Y29" s="16" t="s">
        <v>786</v>
      </c>
      <c r="Z29" s="16" t="s">
        <v>993</v>
      </c>
      <c r="AA29" s="16"/>
      <c r="AB29" s="16"/>
      <c r="AC29" s="16" t="s">
        <v>122</v>
      </c>
      <c r="AD29" s="16" t="s">
        <v>123</v>
      </c>
      <c r="AE29" s="16"/>
      <c r="AF29" s="16" t="s">
        <v>91</v>
      </c>
      <c r="AG29" s="16" t="s">
        <v>92</v>
      </c>
      <c r="AH29" s="16" t="s">
        <v>994</v>
      </c>
      <c r="AI29" s="17">
        <v>2</v>
      </c>
      <c r="AJ29" s="17">
        <v>0</v>
      </c>
      <c r="AK29" s="16" t="s">
        <v>107</v>
      </c>
      <c r="AL29" s="16">
        <v>2.35</v>
      </c>
      <c r="AM29" s="16"/>
      <c r="AN29" s="16" t="s">
        <v>108</v>
      </c>
      <c r="AO29" s="16"/>
      <c r="AP29" s="17">
        <v>0</v>
      </c>
      <c r="AQ29" s="17">
        <v>4095</v>
      </c>
      <c r="AR29" s="17">
        <v>0</v>
      </c>
      <c r="AS29" s="16">
        <v>9640.2494712799999</v>
      </c>
      <c r="AT29" s="19">
        <v>0</v>
      </c>
      <c r="AU29" s="19">
        <v>0</v>
      </c>
      <c r="AV29" s="19">
        <v>0.42478153829936932</v>
      </c>
      <c r="AW29" s="19">
        <v>18503.483808320529</v>
      </c>
      <c r="AX29" s="20">
        <v>32</v>
      </c>
      <c r="AY29" s="19">
        <v>0.75</v>
      </c>
      <c r="AZ29" s="20">
        <v>100</v>
      </c>
      <c r="BA29" s="19">
        <v>0.1</v>
      </c>
      <c r="BB29" s="19">
        <v>0.5</v>
      </c>
      <c r="BC29" s="20">
        <v>50000</v>
      </c>
      <c r="BD29" s="16">
        <v>427.74400447793641</v>
      </c>
      <c r="BE29" s="16">
        <v>9640.217590958764</v>
      </c>
      <c r="BF29" s="21" t="s">
        <v>96</v>
      </c>
      <c r="BG29" s="23">
        <v>70</v>
      </c>
      <c r="BH29" s="23">
        <v>0.55000000000000004</v>
      </c>
      <c r="BI29" s="23">
        <v>39</v>
      </c>
      <c r="BJ29" s="16">
        <v>427.74400447793641</v>
      </c>
      <c r="BK29" s="16">
        <v>9640.217590958764</v>
      </c>
      <c r="BL29" s="23">
        <v>0.15</v>
      </c>
      <c r="BM29" s="22">
        <f t="shared" si="5"/>
        <v>8.6310833316310323</v>
      </c>
      <c r="BN29" s="22">
        <f t="shared" si="1"/>
        <v>8.6310833316310323</v>
      </c>
      <c r="BO29" s="22">
        <f t="shared" si="6"/>
        <v>1.2946624997446547</v>
      </c>
      <c r="BP29" s="22">
        <f t="shared" si="7"/>
        <v>0.73364208318863777</v>
      </c>
      <c r="BQ29" s="22">
        <f t="shared" si="8"/>
        <v>6.6027787486977392</v>
      </c>
    </row>
    <row r="30" spans="1:69" x14ac:dyDescent="0.25">
      <c r="A30" s="15">
        <v>14821006</v>
      </c>
      <c r="B30" s="16" t="s">
        <v>97</v>
      </c>
      <c r="C30" s="16"/>
      <c r="D30" s="16"/>
      <c r="E30" s="16"/>
      <c r="F30" s="16" t="s">
        <v>98</v>
      </c>
      <c r="G30" s="16" t="s">
        <v>730</v>
      </c>
      <c r="H30" s="16">
        <v>3.3859669079999999</v>
      </c>
      <c r="I30" s="17">
        <v>1995</v>
      </c>
      <c r="J30" s="17">
        <v>7148</v>
      </c>
      <c r="K30" s="16">
        <v>0.414208727</v>
      </c>
      <c r="L30" s="16" t="s">
        <v>78</v>
      </c>
      <c r="M30" s="17">
        <v>1</v>
      </c>
      <c r="N30" s="17">
        <v>0</v>
      </c>
      <c r="O30" s="16" t="s">
        <v>79</v>
      </c>
      <c r="P30" s="16" t="s">
        <v>80</v>
      </c>
      <c r="Q30" s="18">
        <v>0.39616914497208683</v>
      </c>
      <c r="R30" s="16" t="s">
        <v>731</v>
      </c>
      <c r="S30" s="16" t="s">
        <v>732</v>
      </c>
      <c r="T30" s="16" t="s">
        <v>733</v>
      </c>
      <c r="U30" s="16" t="s">
        <v>734</v>
      </c>
      <c r="V30" s="16"/>
      <c r="W30" s="16" t="s">
        <v>102</v>
      </c>
      <c r="X30" s="16"/>
      <c r="Y30" s="16" t="s">
        <v>735</v>
      </c>
      <c r="Z30" s="16" t="s">
        <v>740</v>
      </c>
      <c r="AA30" s="16"/>
      <c r="AB30" s="16" t="s">
        <v>473</v>
      </c>
      <c r="AC30" s="16" t="s">
        <v>117</v>
      </c>
      <c r="AD30" s="16"/>
      <c r="AE30" s="16"/>
      <c r="AF30" s="16" t="s">
        <v>91</v>
      </c>
      <c r="AG30" s="16" t="s">
        <v>92</v>
      </c>
      <c r="AH30" s="16" t="s">
        <v>737</v>
      </c>
      <c r="AI30" s="17">
        <v>1</v>
      </c>
      <c r="AJ30" s="17">
        <v>0</v>
      </c>
      <c r="AK30" s="16" t="s">
        <v>107</v>
      </c>
      <c r="AL30" s="16">
        <v>2.35</v>
      </c>
      <c r="AM30" s="16"/>
      <c r="AN30" s="16" t="s">
        <v>108</v>
      </c>
      <c r="AO30" s="16"/>
      <c r="AP30" s="17">
        <v>0</v>
      </c>
      <c r="AQ30" s="17">
        <v>7148</v>
      </c>
      <c r="AR30" s="17">
        <v>0</v>
      </c>
      <c r="AS30" s="16">
        <v>17257.082391299999</v>
      </c>
      <c r="AT30" s="19">
        <v>0</v>
      </c>
      <c r="AU30" s="19">
        <v>0</v>
      </c>
      <c r="AV30" s="19">
        <v>0.414206749317231</v>
      </c>
      <c r="AW30" s="19">
        <v>18042.846000258582</v>
      </c>
      <c r="AX30" s="20">
        <v>32</v>
      </c>
      <c r="AY30" s="19">
        <v>0.75</v>
      </c>
      <c r="AZ30" s="20">
        <v>100</v>
      </c>
      <c r="BA30" s="19">
        <v>0.1</v>
      </c>
      <c r="BB30" s="19">
        <v>0.5</v>
      </c>
      <c r="BC30" s="20">
        <v>50000</v>
      </c>
      <c r="BD30" s="16">
        <v>567.32931998606364</v>
      </c>
      <c r="BE30" s="16">
        <v>17257.058926541307</v>
      </c>
      <c r="BF30" s="21" t="s">
        <v>96</v>
      </c>
      <c r="BG30" s="23">
        <v>70</v>
      </c>
      <c r="BH30" s="23">
        <v>0.55000000000000004</v>
      </c>
      <c r="BI30" s="23">
        <v>39</v>
      </c>
      <c r="BJ30" s="16">
        <v>567.32931998606364</v>
      </c>
      <c r="BK30" s="16">
        <v>17257.058926541307</v>
      </c>
      <c r="BL30" s="23">
        <v>0.15</v>
      </c>
      <c r="BM30" s="22">
        <f t="shared" si="5"/>
        <v>15.450596653911386</v>
      </c>
      <c r="BN30" s="22">
        <f t="shared" si="1"/>
        <v>15.450596653911386</v>
      </c>
      <c r="BO30" s="22">
        <f t="shared" si="6"/>
        <v>2.3175894980867078</v>
      </c>
      <c r="BP30" s="22">
        <f t="shared" si="7"/>
        <v>1.3133007155824679</v>
      </c>
      <c r="BQ30" s="22">
        <f t="shared" si="8"/>
        <v>11.819706440242211</v>
      </c>
    </row>
    <row r="31" spans="1:69" x14ac:dyDescent="0.25">
      <c r="A31" s="15">
        <v>14821012</v>
      </c>
      <c r="B31" s="16" t="s">
        <v>97</v>
      </c>
      <c r="C31" s="16"/>
      <c r="D31" s="16"/>
      <c r="E31" s="16"/>
      <c r="F31" s="16" t="s">
        <v>98</v>
      </c>
      <c r="G31" s="16" t="s">
        <v>738</v>
      </c>
      <c r="H31" s="16">
        <v>2.2778544159999998</v>
      </c>
      <c r="I31" s="17">
        <v>1995</v>
      </c>
      <c r="J31" s="17">
        <v>126627</v>
      </c>
      <c r="K31" s="16">
        <v>0.52369352700000005</v>
      </c>
      <c r="L31" s="16" t="s">
        <v>78</v>
      </c>
      <c r="M31" s="17">
        <v>1</v>
      </c>
      <c r="N31" s="17">
        <v>0</v>
      </c>
      <c r="O31" s="16" t="s">
        <v>79</v>
      </c>
      <c r="P31" s="16" t="s">
        <v>80</v>
      </c>
      <c r="Q31" s="18">
        <v>5.5511336930092092</v>
      </c>
      <c r="R31" s="16" t="s">
        <v>731</v>
      </c>
      <c r="S31" s="16" t="s">
        <v>732</v>
      </c>
      <c r="T31" s="16" t="s">
        <v>733</v>
      </c>
      <c r="U31" s="16" t="s">
        <v>734</v>
      </c>
      <c r="V31" s="16"/>
      <c r="W31" s="16" t="s">
        <v>102</v>
      </c>
      <c r="X31" s="16"/>
      <c r="Y31" s="16" t="s">
        <v>735</v>
      </c>
      <c r="Z31" s="16" t="s">
        <v>375</v>
      </c>
      <c r="AA31" s="16"/>
      <c r="AB31" s="16"/>
      <c r="AC31" s="16" t="s">
        <v>122</v>
      </c>
      <c r="AD31" s="16" t="s">
        <v>123</v>
      </c>
      <c r="AE31" s="16"/>
      <c r="AF31" s="16" t="s">
        <v>91</v>
      </c>
      <c r="AG31" s="16" t="s">
        <v>92</v>
      </c>
      <c r="AH31" s="16" t="s">
        <v>106</v>
      </c>
      <c r="AI31" s="17">
        <v>1</v>
      </c>
      <c r="AJ31" s="17">
        <v>0</v>
      </c>
      <c r="AK31" s="16" t="s">
        <v>107</v>
      </c>
      <c r="AL31" s="16">
        <v>2.35</v>
      </c>
      <c r="AM31" s="16"/>
      <c r="AN31" s="16" t="s">
        <v>108</v>
      </c>
      <c r="AO31" s="16"/>
      <c r="AP31" s="17">
        <v>0</v>
      </c>
      <c r="AQ31" s="17">
        <v>126627</v>
      </c>
      <c r="AR31" s="17">
        <v>0</v>
      </c>
      <c r="AS31" s="16">
        <v>241806.662247</v>
      </c>
      <c r="AT31" s="19">
        <v>0</v>
      </c>
      <c r="AU31" s="19">
        <v>0</v>
      </c>
      <c r="AV31" s="19">
        <v>0.52367043498021326</v>
      </c>
      <c r="AW31" s="19">
        <v>22811.084147738089</v>
      </c>
      <c r="AX31" s="20">
        <v>32</v>
      </c>
      <c r="AY31" s="19">
        <v>0.75</v>
      </c>
      <c r="AZ31" s="20">
        <v>100</v>
      </c>
      <c r="BA31" s="19">
        <v>0.1</v>
      </c>
      <c r="BB31" s="19">
        <v>0.5</v>
      </c>
      <c r="BC31" s="20">
        <v>50000</v>
      </c>
      <c r="BD31" s="16">
        <v>1998.9100309561272</v>
      </c>
      <c r="BE31" s="16">
        <v>241806.41643891367</v>
      </c>
      <c r="BF31" s="21" t="s">
        <v>96</v>
      </c>
      <c r="BG31" s="23">
        <v>70</v>
      </c>
      <c r="BH31" s="23">
        <v>0.55000000000000004</v>
      </c>
      <c r="BI31" s="23">
        <v>39</v>
      </c>
      <c r="BJ31" s="16">
        <v>1998.9100309561272</v>
      </c>
      <c r="BK31" s="16">
        <v>241806.41643891367</v>
      </c>
      <c r="BL31" s="23">
        <v>1</v>
      </c>
      <c r="BM31" s="22">
        <f t="shared" si="5"/>
        <v>216.49421402735916</v>
      </c>
      <c r="BN31" s="22">
        <f t="shared" si="1"/>
        <v>216.49421402735916</v>
      </c>
      <c r="BO31" s="22">
        <f t="shared" si="6"/>
        <v>216.49421402735916</v>
      </c>
      <c r="BP31" s="22">
        <f t="shared" si="7"/>
        <v>0</v>
      </c>
      <c r="BQ31" s="22">
        <f t="shared" si="8"/>
        <v>0</v>
      </c>
    </row>
    <row r="32" spans="1:69" x14ac:dyDescent="0.25">
      <c r="A32" s="15">
        <v>14828004</v>
      </c>
      <c r="B32" s="16" t="s">
        <v>97</v>
      </c>
      <c r="C32" s="16" t="s">
        <v>110</v>
      </c>
      <c r="D32" s="16"/>
      <c r="E32" s="16"/>
      <c r="F32" s="16" t="s">
        <v>781</v>
      </c>
      <c r="G32" s="16" t="s">
        <v>111</v>
      </c>
      <c r="H32" s="16">
        <v>1.2642969239999999</v>
      </c>
      <c r="I32" s="17">
        <v>1960</v>
      </c>
      <c r="J32" s="17">
        <v>4825</v>
      </c>
      <c r="K32" s="16">
        <v>0.45030331299999998</v>
      </c>
      <c r="L32" s="16" t="s">
        <v>78</v>
      </c>
      <c r="M32" s="17">
        <v>1</v>
      </c>
      <c r="N32" s="17">
        <v>0</v>
      </c>
      <c r="O32" s="16" t="s">
        <v>79</v>
      </c>
      <c r="P32" s="16" t="s">
        <v>80</v>
      </c>
      <c r="Q32" s="18">
        <v>0.24599449062804629</v>
      </c>
      <c r="R32" s="16" t="s">
        <v>1125</v>
      </c>
      <c r="S32" s="16" t="s">
        <v>1126</v>
      </c>
      <c r="T32" s="16" t="s">
        <v>114</v>
      </c>
      <c r="U32" s="16" t="s">
        <v>618</v>
      </c>
      <c r="V32" s="16"/>
      <c r="W32" s="16" t="s">
        <v>507</v>
      </c>
      <c r="X32" s="16"/>
      <c r="Y32" s="16" t="s">
        <v>786</v>
      </c>
      <c r="Z32" s="16" t="s">
        <v>1127</v>
      </c>
      <c r="AA32" s="16"/>
      <c r="AB32" s="16" t="s">
        <v>473</v>
      </c>
      <c r="AC32" s="16" t="s">
        <v>117</v>
      </c>
      <c r="AD32" s="16"/>
      <c r="AE32" s="16"/>
      <c r="AF32" s="16" t="s">
        <v>91</v>
      </c>
      <c r="AG32" s="16" t="s">
        <v>92</v>
      </c>
      <c r="AH32" s="16" t="s">
        <v>672</v>
      </c>
      <c r="AI32" s="17">
        <v>1</v>
      </c>
      <c r="AJ32" s="17">
        <v>0</v>
      </c>
      <c r="AK32" s="16" t="s">
        <v>119</v>
      </c>
      <c r="AL32" s="16">
        <v>1.85</v>
      </c>
      <c r="AM32" s="16"/>
      <c r="AN32" s="16" t="s">
        <v>120</v>
      </c>
      <c r="AO32" s="16"/>
      <c r="AP32" s="17">
        <v>0</v>
      </c>
      <c r="AQ32" s="17">
        <v>3200</v>
      </c>
      <c r="AR32" s="17">
        <v>0</v>
      </c>
      <c r="AS32" s="16">
        <v>10715.510627199999</v>
      </c>
      <c r="AT32" s="19">
        <v>0</v>
      </c>
      <c r="AU32" s="19">
        <v>0</v>
      </c>
      <c r="AV32" s="19">
        <v>0.29863252544187635</v>
      </c>
      <c r="AW32" s="19">
        <v>13008.432808248133</v>
      </c>
      <c r="AX32" s="20">
        <v>13</v>
      </c>
      <c r="AY32" s="19">
        <v>0.5</v>
      </c>
      <c r="AZ32" s="20">
        <v>60</v>
      </c>
      <c r="BA32" s="19">
        <v>0.05</v>
      </c>
      <c r="BB32" s="19">
        <v>0.5</v>
      </c>
      <c r="BC32" s="20">
        <v>30000</v>
      </c>
      <c r="BD32" s="16">
        <v>571.53765216867703</v>
      </c>
      <c r="BE32" s="16">
        <v>10715.477149720509</v>
      </c>
      <c r="BF32" s="21" t="s">
        <v>96</v>
      </c>
      <c r="BG32" s="23">
        <v>70</v>
      </c>
      <c r="BH32" s="23">
        <v>0.95</v>
      </c>
      <c r="BI32" s="23">
        <v>67</v>
      </c>
      <c r="BJ32" s="16">
        <v>571.53765216867703</v>
      </c>
      <c r="BK32" s="16">
        <v>10715.477149720509</v>
      </c>
      <c r="BL32" s="23">
        <v>0.15</v>
      </c>
      <c r="BM32" s="22">
        <f t="shared" si="5"/>
        <v>16.481630872079101</v>
      </c>
      <c r="BN32" s="22">
        <f t="shared" si="1"/>
        <v>16.481630872079101</v>
      </c>
      <c r="BO32" s="22">
        <f t="shared" si="6"/>
        <v>2.4722446308118653</v>
      </c>
      <c r="BP32" s="22">
        <f t="shared" si="7"/>
        <v>1.4009386241267237</v>
      </c>
      <c r="BQ32" s="22">
        <f t="shared" si="8"/>
        <v>12.608447617140513</v>
      </c>
    </row>
    <row r="33" spans="1:69" x14ac:dyDescent="0.25">
      <c r="A33" s="15">
        <v>14828010</v>
      </c>
      <c r="B33" s="16" t="s">
        <v>97</v>
      </c>
      <c r="C33" s="16" t="s">
        <v>110</v>
      </c>
      <c r="D33" s="16"/>
      <c r="E33" s="16"/>
      <c r="F33" s="16" t="s">
        <v>502</v>
      </c>
      <c r="G33" s="16" t="s">
        <v>111</v>
      </c>
      <c r="H33" s="16">
        <v>2.8427631930000001</v>
      </c>
      <c r="I33" s="17">
        <v>1978</v>
      </c>
      <c r="J33" s="17">
        <v>5938</v>
      </c>
      <c r="K33" s="16">
        <v>0.23882878199999999</v>
      </c>
      <c r="L33" s="16" t="s">
        <v>78</v>
      </c>
      <c r="M33" s="17">
        <v>1</v>
      </c>
      <c r="N33" s="17">
        <v>0</v>
      </c>
      <c r="O33" s="16" t="s">
        <v>79</v>
      </c>
      <c r="P33" s="16" t="s">
        <v>80</v>
      </c>
      <c r="Q33" s="18">
        <v>0.57084242493808124</v>
      </c>
      <c r="R33" s="16" t="s">
        <v>658</v>
      </c>
      <c r="S33" s="16" t="s">
        <v>659</v>
      </c>
      <c r="T33" s="16" t="s">
        <v>387</v>
      </c>
      <c r="U33" s="16" t="s">
        <v>388</v>
      </c>
      <c r="V33" s="16"/>
      <c r="W33" s="16" t="s">
        <v>507</v>
      </c>
      <c r="X33" s="16"/>
      <c r="Y33" s="16" t="s">
        <v>509</v>
      </c>
      <c r="Z33" s="16" t="s">
        <v>660</v>
      </c>
      <c r="AA33" s="16"/>
      <c r="AB33" s="16"/>
      <c r="AC33" s="16" t="s">
        <v>122</v>
      </c>
      <c r="AD33" s="16" t="s">
        <v>123</v>
      </c>
      <c r="AE33" s="16"/>
      <c r="AF33" s="16" t="s">
        <v>91</v>
      </c>
      <c r="AG33" s="16" t="s">
        <v>92</v>
      </c>
      <c r="AH33" s="16" t="s">
        <v>661</v>
      </c>
      <c r="AI33" s="17">
        <v>1</v>
      </c>
      <c r="AJ33" s="17">
        <v>0</v>
      </c>
      <c r="AK33" s="16" t="s">
        <v>119</v>
      </c>
      <c r="AL33" s="16">
        <v>1.85</v>
      </c>
      <c r="AM33" s="16"/>
      <c r="AN33" s="16" t="s">
        <v>120</v>
      </c>
      <c r="AO33" s="16"/>
      <c r="AP33" s="17">
        <v>0</v>
      </c>
      <c r="AQ33" s="17">
        <v>5612</v>
      </c>
      <c r="AR33" s="17">
        <v>0</v>
      </c>
      <c r="AS33" s="16">
        <v>24865.821324600001</v>
      </c>
      <c r="AT33" s="19">
        <v>0</v>
      </c>
      <c r="AU33" s="19">
        <v>0</v>
      </c>
      <c r="AV33" s="19">
        <v>0.22569131848655219</v>
      </c>
      <c r="AW33" s="19">
        <v>9831.1138332742139</v>
      </c>
      <c r="AX33" s="20">
        <v>13</v>
      </c>
      <c r="AY33" s="19">
        <v>0.5</v>
      </c>
      <c r="AZ33" s="20">
        <v>60</v>
      </c>
      <c r="BA33" s="19">
        <v>0.05</v>
      </c>
      <c r="BB33" s="19">
        <v>0.5</v>
      </c>
      <c r="BC33" s="20">
        <v>30000</v>
      </c>
      <c r="BD33" s="16">
        <v>699.46326550929393</v>
      </c>
      <c r="BE33" s="16">
        <v>24865.796566818157</v>
      </c>
      <c r="BF33" s="21" t="s">
        <v>96</v>
      </c>
      <c r="BG33" s="23">
        <v>70</v>
      </c>
      <c r="BH33" s="23">
        <v>0.95</v>
      </c>
      <c r="BI33" s="23">
        <v>67</v>
      </c>
      <c r="BJ33" s="16">
        <v>699.46326550929393</v>
      </c>
      <c r="BK33" s="16">
        <v>24865.796566818157</v>
      </c>
      <c r="BL33" s="23">
        <v>1</v>
      </c>
      <c r="BM33" s="22">
        <f t="shared" si="5"/>
        <v>38.246442470851441</v>
      </c>
      <c r="BN33" s="22">
        <f t="shared" si="1"/>
        <v>38.246442470851441</v>
      </c>
      <c r="BO33" s="22">
        <f t="shared" si="6"/>
        <v>38.246442470851441</v>
      </c>
      <c r="BP33" s="22">
        <f t="shared" si="7"/>
        <v>0</v>
      </c>
      <c r="BQ33" s="22">
        <f t="shared" si="8"/>
        <v>0</v>
      </c>
    </row>
    <row r="34" spans="1:69" x14ac:dyDescent="0.25">
      <c r="A34" s="15">
        <v>14829002</v>
      </c>
      <c r="B34" s="16" t="s">
        <v>97</v>
      </c>
      <c r="C34" s="16"/>
      <c r="D34" s="16"/>
      <c r="E34" s="16"/>
      <c r="F34" s="16" t="s">
        <v>2964</v>
      </c>
      <c r="G34" s="16" t="s">
        <v>238</v>
      </c>
      <c r="H34" s="16">
        <v>2.0282287280000002</v>
      </c>
      <c r="I34" s="17">
        <v>1959</v>
      </c>
      <c r="J34" s="17">
        <v>1735</v>
      </c>
      <c r="K34" s="16">
        <v>0.23294844300000001</v>
      </c>
      <c r="L34" s="16" t="s">
        <v>78</v>
      </c>
      <c r="M34" s="17">
        <v>1</v>
      </c>
      <c r="N34" s="17">
        <v>0</v>
      </c>
      <c r="O34" s="16" t="s">
        <v>79</v>
      </c>
      <c r="P34" s="16" t="s">
        <v>80</v>
      </c>
      <c r="Q34" s="18">
        <v>0.17018657639488621</v>
      </c>
      <c r="R34" s="16" t="s">
        <v>2009</v>
      </c>
      <c r="S34" s="16" t="s">
        <v>2010</v>
      </c>
      <c r="T34" s="16" t="s">
        <v>83</v>
      </c>
      <c r="U34" s="16" t="s">
        <v>106</v>
      </c>
      <c r="V34" s="16"/>
      <c r="W34" s="16" t="s">
        <v>129</v>
      </c>
      <c r="X34" s="16"/>
      <c r="Y34" s="16" t="s">
        <v>3060</v>
      </c>
      <c r="Z34" s="16" t="s">
        <v>3321</v>
      </c>
      <c r="AA34" s="16"/>
      <c r="AB34" s="16"/>
      <c r="AC34" s="16" t="s">
        <v>1846</v>
      </c>
      <c r="AD34" s="16" t="s">
        <v>152</v>
      </c>
      <c r="AE34" s="16"/>
      <c r="AF34" s="16" t="s">
        <v>91</v>
      </c>
      <c r="AG34" s="16" t="s">
        <v>92</v>
      </c>
      <c r="AH34" s="16" t="s">
        <v>3292</v>
      </c>
      <c r="AI34" s="17">
        <v>1</v>
      </c>
      <c r="AJ34" s="17">
        <v>2</v>
      </c>
      <c r="AK34" s="16" t="s">
        <v>245</v>
      </c>
      <c r="AL34" s="16"/>
      <c r="AM34" s="17">
        <v>35</v>
      </c>
      <c r="AN34" s="16" t="s">
        <v>246</v>
      </c>
      <c r="AO34" s="16" t="s">
        <v>247</v>
      </c>
      <c r="AP34" s="17">
        <v>0</v>
      </c>
      <c r="AQ34" s="17">
        <v>0</v>
      </c>
      <c r="AR34" s="17">
        <v>0</v>
      </c>
      <c r="AS34" s="16">
        <v>7413.32674038</v>
      </c>
      <c r="AT34" s="19">
        <v>11.751809012472357</v>
      </c>
      <c r="AU34" s="19">
        <v>0</v>
      </c>
      <c r="AV34" s="19">
        <v>0</v>
      </c>
      <c r="AW34" s="19">
        <v>5875.9045062361783</v>
      </c>
      <c r="AX34" s="20">
        <v>4</v>
      </c>
      <c r="AY34" s="19">
        <v>0</v>
      </c>
      <c r="AZ34" s="20">
        <v>35</v>
      </c>
      <c r="BA34" s="19">
        <v>0</v>
      </c>
      <c r="BB34" s="19">
        <v>0.5</v>
      </c>
      <c r="BC34" s="20">
        <v>17500</v>
      </c>
      <c r="BD34" s="16">
        <v>373.5301230115428</v>
      </c>
      <c r="BE34" s="16">
        <v>7413.297614481824</v>
      </c>
      <c r="BF34" s="21" t="s">
        <v>96</v>
      </c>
      <c r="BG34" s="22">
        <v>35</v>
      </c>
      <c r="BH34" s="23">
        <v>0.85</v>
      </c>
      <c r="BI34" s="23">
        <v>30</v>
      </c>
      <c r="BJ34" s="16">
        <v>373.5301230115428</v>
      </c>
      <c r="BK34" s="16">
        <v>7413.297614481824</v>
      </c>
      <c r="BL34" s="23">
        <v>0.15</v>
      </c>
      <c r="BM34" s="22">
        <f t="shared" si="5"/>
        <v>5.1055972918465864</v>
      </c>
      <c r="BN34" s="22">
        <f t="shared" si="1"/>
        <v>3.1055972918465864</v>
      </c>
      <c r="BO34" s="22">
        <f t="shared" si="6"/>
        <v>0.46583959377698791</v>
      </c>
      <c r="BP34" s="22">
        <f t="shared" si="7"/>
        <v>0.26397576980695986</v>
      </c>
      <c r="BQ34" s="22">
        <f t="shared" si="8"/>
        <v>2.3757819282626387</v>
      </c>
    </row>
    <row r="35" spans="1:69" x14ac:dyDescent="0.25">
      <c r="A35" s="15">
        <v>14829003</v>
      </c>
      <c r="B35" s="16" t="s">
        <v>97</v>
      </c>
      <c r="C35" s="16"/>
      <c r="D35" s="16"/>
      <c r="E35" s="16"/>
      <c r="F35" s="16" t="s">
        <v>2964</v>
      </c>
      <c r="G35" s="16" t="s">
        <v>238</v>
      </c>
      <c r="H35" s="16">
        <v>1.1885903799999999</v>
      </c>
      <c r="I35" s="17">
        <v>1930</v>
      </c>
      <c r="J35" s="17">
        <v>2217</v>
      </c>
      <c r="K35" s="16">
        <v>0.27448309999999998</v>
      </c>
      <c r="L35" s="16" t="s">
        <v>78</v>
      </c>
      <c r="M35" s="17">
        <v>1</v>
      </c>
      <c r="N35" s="17">
        <v>0</v>
      </c>
      <c r="O35" s="16" t="s">
        <v>79</v>
      </c>
      <c r="P35" s="16" t="s">
        <v>80</v>
      </c>
      <c r="Q35" s="18">
        <v>0.18565448060998965</v>
      </c>
      <c r="R35" s="16" t="s">
        <v>3288</v>
      </c>
      <c r="S35" s="16" t="s">
        <v>3289</v>
      </c>
      <c r="T35" s="16" t="s">
        <v>114</v>
      </c>
      <c r="U35" s="16" t="s">
        <v>618</v>
      </c>
      <c r="V35" s="16" t="s">
        <v>3290</v>
      </c>
      <c r="W35" s="16" t="s">
        <v>129</v>
      </c>
      <c r="X35" s="16"/>
      <c r="Y35" s="16" t="s">
        <v>3060</v>
      </c>
      <c r="Z35" s="16" t="s">
        <v>3291</v>
      </c>
      <c r="AA35" s="16"/>
      <c r="AB35" s="16"/>
      <c r="AC35" s="16" t="s">
        <v>1846</v>
      </c>
      <c r="AD35" s="16" t="s">
        <v>152</v>
      </c>
      <c r="AE35" s="16"/>
      <c r="AF35" s="16" t="s">
        <v>91</v>
      </c>
      <c r="AG35" s="16" t="s">
        <v>92</v>
      </c>
      <c r="AH35" s="16" t="s">
        <v>3292</v>
      </c>
      <c r="AI35" s="17">
        <v>1</v>
      </c>
      <c r="AJ35" s="17">
        <v>2</v>
      </c>
      <c r="AK35" s="16" t="s">
        <v>245</v>
      </c>
      <c r="AL35" s="16"/>
      <c r="AM35" s="17">
        <v>35</v>
      </c>
      <c r="AN35" s="16" t="s">
        <v>246</v>
      </c>
      <c r="AO35" s="16" t="s">
        <v>247</v>
      </c>
      <c r="AP35" s="17">
        <v>0</v>
      </c>
      <c r="AQ35" s="17">
        <v>0</v>
      </c>
      <c r="AR35" s="17">
        <v>0</v>
      </c>
      <c r="AS35" s="16">
        <v>8087.0893577200004</v>
      </c>
      <c r="AT35" s="19">
        <v>10.772726273493509</v>
      </c>
      <c r="AU35" s="19">
        <v>0</v>
      </c>
      <c r="AV35" s="19">
        <v>0</v>
      </c>
      <c r="AW35" s="19">
        <v>5386.3631367467542</v>
      </c>
      <c r="AX35" s="20">
        <v>4</v>
      </c>
      <c r="AY35" s="19">
        <v>0</v>
      </c>
      <c r="AZ35" s="20">
        <v>35</v>
      </c>
      <c r="BA35" s="19">
        <v>0</v>
      </c>
      <c r="BB35" s="19">
        <v>0.5</v>
      </c>
      <c r="BC35" s="20">
        <v>17500</v>
      </c>
      <c r="BD35" s="16">
        <v>383.77581591897706</v>
      </c>
      <c r="BE35" s="16">
        <v>8087.0768269667942</v>
      </c>
      <c r="BF35" s="21" t="s">
        <v>96</v>
      </c>
      <c r="BG35" s="22">
        <v>35</v>
      </c>
      <c r="BH35" s="23">
        <v>0.85</v>
      </c>
      <c r="BI35" s="23">
        <v>30</v>
      </c>
      <c r="BJ35" s="16">
        <v>383.77581591897706</v>
      </c>
      <c r="BK35" s="16">
        <v>8087.0768269667942</v>
      </c>
      <c r="BL35" s="23">
        <v>0.15</v>
      </c>
      <c r="BM35" s="22">
        <f t="shared" si="5"/>
        <v>5.5696344182996897</v>
      </c>
      <c r="BN35" s="22">
        <f t="shared" si="1"/>
        <v>3.5696344182996897</v>
      </c>
      <c r="BO35" s="22">
        <f t="shared" si="6"/>
        <v>0.53544516274495346</v>
      </c>
      <c r="BP35" s="22">
        <f t="shared" si="7"/>
        <v>0.30341892555547362</v>
      </c>
      <c r="BQ35" s="22">
        <f t="shared" si="8"/>
        <v>2.7307703299992627</v>
      </c>
    </row>
    <row r="36" spans="1:69" x14ac:dyDescent="0.25">
      <c r="A36" s="15">
        <v>14829004</v>
      </c>
      <c r="B36" s="16" t="s">
        <v>97</v>
      </c>
      <c r="C36" s="16"/>
      <c r="D36" s="16"/>
      <c r="E36" s="16"/>
      <c r="F36" s="16" t="s">
        <v>1264</v>
      </c>
      <c r="G36" s="16" t="s">
        <v>238</v>
      </c>
      <c r="H36" s="16">
        <v>1.7693475359999999</v>
      </c>
      <c r="I36" s="17">
        <v>1952</v>
      </c>
      <c r="J36" s="17">
        <v>1350</v>
      </c>
      <c r="K36" s="16">
        <v>0.17684045100000001</v>
      </c>
      <c r="L36" s="16" t="s">
        <v>78</v>
      </c>
      <c r="M36" s="17">
        <v>1</v>
      </c>
      <c r="N36" s="17">
        <v>0</v>
      </c>
      <c r="O36" s="16" t="s">
        <v>79</v>
      </c>
      <c r="P36" s="16" t="s">
        <v>80</v>
      </c>
      <c r="Q36" s="18">
        <v>0.17504156507738136</v>
      </c>
      <c r="R36" s="16" t="s">
        <v>2198</v>
      </c>
      <c r="S36" s="16" t="s">
        <v>2199</v>
      </c>
      <c r="T36" s="16" t="s">
        <v>83</v>
      </c>
      <c r="U36" s="16" t="s">
        <v>84</v>
      </c>
      <c r="V36" s="16"/>
      <c r="W36" s="16" t="s">
        <v>129</v>
      </c>
      <c r="X36" s="16"/>
      <c r="Y36" s="16" t="s">
        <v>1268</v>
      </c>
      <c r="Z36" s="16" t="s">
        <v>2200</v>
      </c>
      <c r="AA36" s="16"/>
      <c r="AB36" s="16"/>
      <c r="AC36" s="16" t="s">
        <v>1846</v>
      </c>
      <c r="AD36" s="16" t="s">
        <v>152</v>
      </c>
      <c r="AE36" s="16"/>
      <c r="AF36" s="16" t="s">
        <v>91</v>
      </c>
      <c r="AG36" s="16" t="s">
        <v>92</v>
      </c>
      <c r="AH36" s="16" t="s">
        <v>1932</v>
      </c>
      <c r="AI36" s="17">
        <v>1</v>
      </c>
      <c r="AJ36" s="17">
        <v>1</v>
      </c>
      <c r="AK36" s="16" t="s">
        <v>245</v>
      </c>
      <c r="AL36" s="16"/>
      <c r="AM36" s="17">
        <v>35</v>
      </c>
      <c r="AN36" s="16" t="s">
        <v>246</v>
      </c>
      <c r="AO36" s="16" t="s">
        <v>247</v>
      </c>
      <c r="AP36" s="17">
        <v>0</v>
      </c>
      <c r="AQ36" s="17">
        <v>0</v>
      </c>
      <c r="AR36" s="17">
        <v>0</v>
      </c>
      <c r="AS36" s="16">
        <v>7624.7892824399996</v>
      </c>
      <c r="AT36" s="19">
        <v>5.7129447629876555</v>
      </c>
      <c r="AU36" s="19">
        <v>0</v>
      </c>
      <c r="AV36" s="19">
        <v>0</v>
      </c>
      <c r="AW36" s="19">
        <v>2856.4723814938279</v>
      </c>
      <c r="AX36" s="20">
        <v>4</v>
      </c>
      <c r="AY36" s="19">
        <v>0</v>
      </c>
      <c r="AZ36" s="20">
        <v>35</v>
      </c>
      <c r="BA36" s="19">
        <v>0</v>
      </c>
      <c r="BB36" s="19">
        <v>0.5</v>
      </c>
      <c r="BC36" s="20">
        <v>17500</v>
      </c>
      <c r="BD36" s="16">
        <v>376.91983852922021</v>
      </c>
      <c r="BE36" s="16">
        <v>7624.7800755589305</v>
      </c>
      <c r="BF36" s="21" t="s">
        <v>96</v>
      </c>
      <c r="BG36" s="22">
        <v>35</v>
      </c>
      <c r="BH36" s="23">
        <v>0.85</v>
      </c>
      <c r="BI36" s="23">
        <v>30</v>
      </c>
      <c r="BJ36" s="16">
        <v>376.91983852922021</v>
      </c>
      <c r="BK36" s="16">
        <v>7624.7800755589305</v>
      </c>
      <c r="BL36" s="23">
        <v>0.15</v>
      </c>
      <c r="BM36" s="22">
        <f t="shared" si="5"/>
        <v>5.2512469523214405</v>
      </c>
      <c r="BN36" s="22">
        <f t="shared" si="1"/>
        <v>4.2512469523214405</v>
      </c>
      <c r="BO36" s="22">
        <f t="shared" si="6"/>
        <v>0.63768704284821609</v>
      </c>
      <c r="BP36" s="22">
        <f t="shared" si="7"/>
        <v>0.36135599094732246</v>
      </c>
      <c r="BQ36" s="22">
        <f t="shared" si="8"/>
        <v>3.2522039185259017</v>
      </c>
    </row>
    <row r="37" spans="1:69" x14ac:dyDescent="0.25">
      <c r="A37" s="15">
        <v>14829005</v>
      </c>
      <c r="B37" s="16" t="s">
        <v>97</v>
      </c>
      <c r="C37" s="16"/>
      <c r="D37" s="16"/>
      <c r="E37" s="16"/>
      <c r="F37" s="16" t="s">
        <v>2964</v>
      </c>
      <c r="G37" s="16" t="s">
        <v>238</v>
      </c>
      <c r="H37" s="16">
        <v>1.233870588</v>
      </c>
      <c r="I37" s="17">
        <v>1959</v>
      </c>
      <c r="J37" s="17">
        <v>1354</v>
      </c>
      <c r="K37" s="16">
        <v>0.17124067300000001</v>
      </c>
      <c r="L37" s="16" t="s">
        <v>78</v>
      </c>
      <c r="M37" s="17">
        <v>1</v>
      </c>
      <c r="N37" s="17">
        <v>0</v>
      </c>
      <c r="O37" s="16" t="s">
        <v>79</v>
      </c>
      <c r="P37" s="16" t="s">
        <v>80</v>
      </c>
      <c r="Q37" s="18">
        <v>0.18153402336386659</v>
      </c>
      <c r="R37" s="16" t="s">
        <v>2009</v>
      </c>
      <c r="S37" s="16" t="s">
        <v>2010</v>
      </c>
      <c r="T37" s="16" t="s">
        <v>83</v>
      </c>
      <c r="U37" s="16" t="s">
        <v>106</v>
      </c>
      <c r="V37" s="16" t="s">
        <v>1930</v>
      </c>
      <c r="W37" s="16" t="s">
        <v>129</v>
      </c>
      <c r="X37" s="16"/>
      <c r="Y37" s="16" t="s">
        <v>3060</v>
      </c>
      <c r="Z37" s="16" t="s">
        <v>3324</v>
      </c>
      <c r="AA37" s="16"/>
      <c r="AB37" s="16"/>
      <c r="AC37" s="16" t="s">
        <v>1846</v>
      </c>
      <c r="AD37" s="16" t="s">
        <v>152</v>
      </c>
      <c r="AE37" s="16"/>
      <c r="AF37" s="16" t="s">
        <v>91</v>
      </c>
      <c r="AG37" s="16" t="s">
        <v>92</v>
      </c>
      <c r="AH37" s="16" t="s">
        <v>1932</v>
      </c>
      <c r="AI37" s="17">
        <v>2</v>
      </c>
      <c r="AJ37" s="17">
        <v>2</v>
      </c>
      <c r="AK37" s="16" t="s">
        <v>245</v>
      </c>
      <c r="AL37" s="16"/>
      <c r="AM37" s="17">
        <v>35</v>
      </c>
      <c r="AN37" s="16" t="s">
        <v>246</v>
      </c>
      <c r="AO37" s="16" t="s">
        <v>247</v>
      </c>
      <c r="AP37" s="17">
        <v>0</v>
      </c>
      <c r="AQ37" s="17">
        <v>0</v>
      </c>
      <c r="AR37" s="17">
        <v>0</v>
      </c>
      <c r="AS37" s="16">
        <v>7907.6014526500003</v>
      </c>
      <c r="AT37" s="19">
        <v>11.017247204688635</v>
      </c>
      <c r="AU37" s="19">
        <v>0</v>
      </c>
      <c r="AV37" s="19">
        <v>0</v>
      </c>
      <c r="AW37" s="19">
        <v>5508.623602344318</v>
      </c>
      <c r="AX37" s="20">
        <v>4</v>
      </c>
      <c r="AY37" s="19">
        <v>0</v>
      </c>
      <c r="AZ37" s="20">
        <v>35</v>
      </c>
      <c r="BA37" s="19">
        <v>0</v>
      </c>
      <c r="BB37" s="19">
        <v>0.5</v>
      </c>
      <c r="BC37" s="20">
        <v>17500</v>
      </c>
      <c r="BD37" s="16">
        <v>381.84439194137502</v>
      </c>
      <c r="BE37" s="16">
        <v>7907.590427273426</v>
      </c>
      <c r="BF37" s="21" t="s">
        <v>96</v>
      </c>
      <c r="BG37" s="22">
        <v>35</v>
      </c>
      <c r="BH37" s="23">
        <v>0.85</v>
      </c>
      <c r="BI37" s="23">
        <v>30</v>
      </c>
      <c r="BJ37" s="16">
        <v>381.84439194137502</v>
      </c>
      <c r="BK37" s="16">
        <v>7907.590427273426</v>
      </c>
      <c r="BL37" s="23">
        <v>0.15</v>
      </c>
      <c r="BM37" s="22">
        <f t="shared" si="5"/>
        <v>5.446020700915998</v>
      </c>
      <c r="BN37" s="22">
        <f t="shared" si="1"/>
        <v>3.446020700915998</v>
      </c>
      <c r="BO37" s="22">
        <f t="shared" si="6"/>
        <v>0.51690310513739968</v>
      </c>
      <c r="BP37" s="22">
        <f t="shared" si="7"/>
        <v>0.29291175957785981</v>
      </c>
      <c r="BQ37" s="22">
        <f t="shared" si="8"/>
        <v>2.6362058362007383</v>
      </c>
    </row>
    <row r="38" spans="1:69" x14ac:dyDescent="0.25">
      <c r="A38" s="15">
        <v>14829006</v>
      </c>
      <c r="B38" s="16" t="s">
        <v>97</v>
      </c>
      <c r="C38" s="16"/>
      <c r="D38" s="16"/>
      <c r="E38" s="16"/>
      <c r="F38" s="16" t="s">
        <v>1264</v>
      </c>
      <c r="G38" s="16" t="s">
        <v>238</v>
      </c>
      <c r="H38" s="16">
        <v>3.1172454159999998</v>
      </c>
      <c r="I38" s="17">
        <v>1950</v>
      </c>
      <c r="J38" s="17">
        <v>1298</v>
      </c>
      <c r="K38" s="16">
        <v>0.16518198000000001</v>
      </c>
      <c r="L38" s="16" t="s">
        <v>78</v>
      </c>
      <c r="M38" s="17">
        <v>1</v>
      </c>
      <c r="N38" s="17">
        <v>0</v>
      </c>
      <c r="O38" s="16" t="s">
        <v>79</v>
      </c>
      <c r="P38" s="16" t="s">
        <v>80</v>
      </c>
      <c r="Q38" s="18">
        <v>0.1803984070354005</v>
      </c>
      <c r="R38" s="16" t="s">
        <v>2009</v>
      </c>
      <c r="S38" s="16" t="s">
        <v>2010</v>
      </c>
      <c r="T38" s="16" t="s">
        <v>83</v>
      </c>
      <c r="U38" s="16" t="s">
        <v>106</v>
      </c>
      <c r="V38" s="16" t="s">
        <v>1930</v>
      </c>
      <c r="W38" s="16" t="s">
        <v>129</v>
      </c>
      <c r="X38" s="16"/>
      <c r="Y38" s="16" t="s">
        <v>1268</v>
      </c>
      <c r="Z38" s="16" t="s">
        <v>2011</v>
      </c>
      <c r="AA38" s="16"/>
      <c r="AB38" s="16"/>
      <c r="AC38" s="16" t="s">
        <v>1846</v>
      </c>
      <c r="AD38" s="16" t="s">
        <v>152</v>
      </c>
      <c r="AE38" s="16"/>
      <c r="AF38" s="16" t="s">
        <v>91</v>
      </c>
      <c r="AG38" s="16" t="s">
        <v>92</v>
      </c>
      <c r="AH38" s="16" t="s">
        <v>1932</v>
      </c>
      <c r="AI38" s="17">
        <v>1</v>
      </c>
      <c r="AJ38" s="17">
        <v>1</v>
      </c>
      <c r="AK38" s="16" t="s">
        <v>245</v>
      </c>
      <c r="AL38" s="16"/>
      <c r="AM38" s="17">
        <v>35</v>
      </c>
      <c r="AN38" s="16" t="s">
        <v>246</v>
      </c>
      <c r="AO38" s="16" t="s">
        <v>247</v>
      </c>
      <c r="AP38" s="17">
        <v>0</v>
      </c>
      <c r="AQ38" s="17">
        <v>0</v>
      </c>
      <c r="AR38" s="17">
        <v>0</v>
      </c>
      <c r="AS38" s="16">
        <v>7858.1363556300003</v>
      </c>
      <c r="AT38" s="19">
        <v>5.5432990760959786</v>
      </c>
      <c r="AU38" s="19">
        <v>0</v>
      </c>
      <c r="AV38" s="19">
        <v>0</v>
      </c>
      <c r="AW38" s="19">
        <v>2771.6495380479892</v>
      </c>
      <c r="AX38" s="20">
        <v>4</v>
      </c>
      <c r="AY38" s="19">
        <v>0</v>
      </c>
      <c r="AZ38" s="20">
        <v>35</v>
      </c>
      <c r="BA38" s="19">
        <v>0</v>
      </c>
      <c r="BB38" s="19">
        <v>0.5</v>
      </c>
      <c r="BC38" s="20">
        <v>17500</v>
      </c>
      <c r="BD38" s="16">
        <v>381.39600405955889</v>
      </c>
      <c r="BE38" s="16">
        <v>7858.1231778750353</v>
      </c>
      <c r="BF38" s="21" t="s">
        <v>96</v>
      </c>
      <c r="BG38" s="22">
        <v>35</v>
      </c>
      <c r="BH38" s="23">
        <v>0.85</v>
      </c>
      <c r="BI38" s="23">
        <v>30</v>
      </c>
      <c r="BJ38" s="16">
        <v>381.39600405955889</v>
      </c>
      <c r="BK38" s="16">
        <v>7858.1231778750353</v>
      </c>
      <c r="BL38" s="23">
        <v>0.15</v>
      </c>
      <c r="BM38" s="22">
        <f t="shared" si="5"/>
        <v>5.4119522110620153</v>
      </c>
      <c r="BN38" s="22">
        <f t="shared" si="1"/>
        <v>4.4119522110620153</v>
      </c>
      <c r="BO38" s="22">
        <f t="shared" si="6"/>
        <v>0.66179283165930225</v>
      </c>
      <c r="BP38" s="22">
        <f t="shared" si="7"/>
        <v>0.37501593794027133</v>
      </c>
      <c r="BQ38" s="22">
        <f t="shared" si="8"/>
        <v>3.3751434414624417</v>
      </c>
    </row>
    <row r="39" spans="1:69" x14ac:dyDescent="0.25">
      <c r="A39" s="15">
        <v>14829007</v>
      </c>
      <c r="B39" s="16" t="s">
        <v>97</v>
      </c>
      <c r="C39" s="16"/>
      <c r="D39" s="16"/>
      <c r="E39" s="16"/>
      <c r="F39" s="16" t="s">
        <v>1264</v>
      </c>
      <c r="G39" s="16" t="s">
        <v>238</v>
      </c>
      <c r="H39" s="16">
        <v>2.0305742580000001</v>
      </c>
      <c r="I39" s="17">
        <v>1952</v>
      </c>
      <c r="J39" s="17">
        <v>1412</v>
      </c>
      <c r="K39" s="16">
        <v>0.183067548</v>
      </c>
      <c r="L39" s="16" t="s">
        <v>78</v>
      </c>
      <c r="M39" s="17">
        <v>1</v>
      </c>
      <c r="N39" s="17">
        <v>0</v>
      </c>
      <c r="O39" s="16" t="s">
        <v>79</v>
      </c>
      <c r="P39" s="16" t="s">
        <v>80</v>
      </c>
      <c r="Q39" s="18">
        <v>0.1774749635154852</v>
      </c>
      <c r="R39" s="16" t="s">
        <v>2054</v>
      </c>
      <c r="S39" s="16" t="s">
        <v>2055</v>
      </c>
      <c r="T39" s="16" t="s">
        <v>1096</v>
      </c>
      <c r="U39" s="16" t="s">
        <v>326</v>
      </c>
      <c r="V39" s="16" t="s">
        <v>2056</v>
      </c>
      <c r="W39" s="16" t="s">
        <v>129</v>
      </c>
      <c r="X39" s="16"/>
      <c r="Y39" s="16" t="s">
        <v>1268</v>
      </c>
      <c r="Z39" s="16" t="s">
        <v>2057</v>
      </c>
      <c r="AA39" s="16"/>
      <c r="AB39" s="16"/>
      <c r="AC39" s="16" t="s">
        <v>1846</v>
      </c>
      <c r="AD39" s="16" t="s">
        <v>152</v>
      </c>
      <c r="AE39" s="16"/>
      <c r="AF39" s="16" t="s">
        <v>91</v>
      </c>
      <c r="AG39" s="16" t="s">
        <v>92</v>
      </c>
      <c r="AH39" s="16" t="s">
        <v>1932</v>
      </c>
      <c r="AI39" s="17">
        <v>2</v>
      </c>
      <c r="AJ39" s="17">
        <v>1</v>
      </c>
      <c r="AK39" s="16" t="s">
        <v>245</v>
      </c>
      <c r="AL39" s="16"/>
      <c r="AM39" s="17">
        <v>35</v>
      </c>
      <c r="AN39" s="16" t="s">
        <v>246</v>
      </c>
      <c r="AO39" s="16" t="s">
        <v>247</v>
      </c>
      <c r="AP39" s="17">
        <v>0</v>
      </c>
      <c r="AQ39" s="17">
        <v>0</v>
      </c>
      <c r="AR39" s="17">
        <v>0</v>
      </c>
      <c r="AS39" s="16">
        <v>7730.7903471400004</v>
      </c>
      <c r="AT39" s="19">
        <v>5.6346114748946707</v>
      </c>
      <c r="AU39" s="19">
        <v>0</v>
      </c>
      <c r="AV39" s="19">
        <v>0</v>
      </c>
      <c r="AW39" s="19">
        <v>2817.3057374473356</v>
      </c>
      <c r="AX39" s="20">
        <v>4</v>
      </c>
      <c r="AY39" s="19">
        <v>0</v>
      </c>
      <c r="AZ39" s="20">
        <v>35</v>
      </c>
      <c r="BA39" s="19">
        <v>0</v>
      </c>
      <c r="BB39" s="19">
        <v>0.5</v>
      </c>
      <c r="BC39" s="20">
        <v>17500</v>
      </c>
      <c r="BD39" s="16">
        <v>379.41022755056423</v>
      </c>
      <c r="BE39" s="16">
        <v>7730.778487527813</v>
      </c>
      <c r="BF39" s="21" t="s">
        <v>96</v>
      </c>
      <c r="BG39" s="22">
        <v>35</v>
      </c>
      <c r="BH39" s="23">
        <v>0.85</v>
      </c>
      <c r="BI39" s="23">
        <v>30</v>
      </c>
      <c r="BJ39" s="16">
        <v>379.41022755056423</v>
      </c>
      <c r="BK39" s="16">
        <v>7730.778487527813</v>
      </c>
      <c r="BL39" s="23">
        <v>0.15</v>
      </c>
      <c r="BM39" s="22">
        <f t="shared" si="5"/>
        <v>5.3242489054645556</v>
      </c>
      <c r="BN39" s="22">
        <f t="shared" si="1"/>
        <v>4.3242489054645556</v>
      </c>
      <c r="BO39" s="22">
        <f t="shared" si="6"/>
        <v>0.6486373358196833</v>
      </c>
      <c r="BP39" s="22">
        <f t="shared" si="7"/>
        <v>0.36756115696448727</v>
      </c>
      <c r="BQ39" s="22">
        <f t="shared" si="8"/>
        <v>3.3080504126803856</v>
      </c>
    </row>
    <row r="40" spans="1:69" x14ac:dyDescent="0.25">
      <c r="A40" s="15">
        <v>14829008</v>
      </c>
      <c r="B40" s="16" t="s">
        <v>97</v>
      </c>
      <c r="C40" s="16"/>
      <c r="D40" s="16"/>
      <c r="E40" s="16"/>
      <c r="F40" s="16" t="s">
        <v>1264</v>
      </c>
      <c r="G40" s="16" t="s">
        <v>238</v>
      </c>
      <c r="H40" s="16">
        <v>1.6745629959999999</v>
      </c>
      <c r="I40" s="17">
        <v>1961</v>
      </c>
      <c r="J40" s="17">
        <v>780</v>
      </c>
      <c r="K40" s="16">
        <v>9.8759180000000002E-2</v>
      </c>
      <c r="L40" s="16" t="s">
        <v>78</v>
      </c>
      <c r="M40" s="17">
        <v>1</v>
      </c>
      <c r="N40" s="17">
        <v>0</v>
      </c>
      <c r="O40" s="16" t="s">
        <v>79</v>
      </c>
      <c r="P40" s="16" t="s">
        <v>80</v>
      </c>
      <c r="Q40" s="18">
        <v>0.18094000163515203</v>
      </c>
      <c r="R40" s="16" t="s">
        <v>2154</v>
      </c>
      <c r="S40" s="16" t="s">
        <v>2155</v>
      </c>
      <c r="T40" s="16" t="s">
        <v>1133</v>
      </c>
      <c r="U40" s="16" t="s">
        <v>1134</v>
      </c>
      <c r="V40" s="16" t="s">
        <v>835</v>
      </c>
      <c r="W40" s="16" t="s">
        <v>129</v>
      </c>
      <c r="X40" s="16"/>
      <c r="Y40" s="16" t="s">
        <v>1268</v>
      </c>
      <c r="Z40" s="16" t="s">
        <v>2156</v>
      </c>
      <c r="AA40" s="16"/>
      <c r="AB40" s="16"/>
      <c r="AC40" s="16" t="s">
        <v>1846</v>
      </c>
      <c r="AD40" s="16" t="s">
        <v>152</v>
      </c>
      <c r="AE40" s="16"/>
      <c r="AF40" s="16" t="s">
        <v>91</v>
      </c>
      <c r="AG40" s="16" t="s">
        <v>92</v>
      </c>
      <c r="AH40" s="16" t="s">
        <v>1932</v>
      </c>
      <c r="AI40" s="17">
        <v>1</v>
      </c>
      <c r="AJ40" s="17">
        <v>1</v>
      </c>
      <c r="AK40" s="16" t="s">
        <v>245</v>
      </c>
      <c r="AL40" s="16"/>
      <c r="AM40" s="17">
        <v>35</v>
      </c>
      <c r="AN40" s="16" t="s">
        <v>246</v>
      </c>
      <c r="AO40" s="16" t="s">
        <v>247</v>
      </c>
      <c r="AP40" s="17">
        <v>0</v>
      </c>
      <c r="AQ40" s="17">
        <v>0</v>
      </c>
      <c r="AR40" s="17">
        <v>0</v>
      </c>
      <c r="AS40" s="16">
        <v>7881.7423689400002</v>
      </c>
      <c r="AT40" s="19">
        <v>5.5266967582776116</v>
      </c>
      <c r="AU40" s="19">
        <v>0</v>
      </c>
      <c r="AV40" s="19">
        <v>0</v>
      </c>
      <c r="AW40" s="19">
        <v>2763.3483791388057</v>
      </c>
      <c r="AX40" s="20">
        <v>4</v>
      </c>
      <c r="AY40" s="19">
        <v>0</v>
      </c>
      <c r="AZ40" s="20">
        <v>35</v>
      </c>
      <c r="BA40" s="19">
        <v>0</v>
      </c>
      <c r="BB40" s="19">
        <v>0.5</v>
      </c>
      <c r="BC40" s="20">
        <v>17500</v>
      </c>
      <c r="BD40" s="16">
        <v>381.44525658667112</v>
      </c>
      <c r="BE40" s="16">
        <v>7881.7149442728623</v>
      </c>
      <c r="BF40" s="21" t="s">
        <v>96</v>
      </c>
      <c r="BG40" s="22">
        <v>35</v>
      </c>
      <c r="BH40" s="23">
        <v>0.85</v>
      </c>
      <c r="BI40" s="23">
        <v>30</v>
      </c>
      <c r="BJ40" s="16">
        <v>381.44525658667112</v>
      </c>
      <c r="BK40" s="16">
        <v>7881.7149442728623</v>
      </c>
      <c r="BL40" s="23">
        <v>0.15</v>
      </c>
      <c r="BM40" s="22">
        <f t="shared" si="5"/>
        <v>5.4282000490545608</v>
      </c>
      <c r="BN40" s="22">
        <f t="shared" si="1"/>
        <v>4.4282000490545608</v>
      </c>
      <c r="BO40" s="22">
        <f t="shared" si="6"/>
        <v>0.66423000735818405</v>
      </c>
      <c r="BP40" s="22">
        <f t="shared" si="7"/>
        <v>0.37639700416963767</v>
      </c>
      <c r="BQ40" s="22">
        <f t="shared" si="8"/>
        <v>3.3875730375267392</v>
      </c>
    </row>
    <row r="41" spans="1:69" x14ac:dyDescent="0.25">
      <c r="A41" s="15">
        <v>14829009</v>
      </c>
      <c r="B41" s="16" t="s">
        <v>97</v>
      </c>
      <c r="C41" s="16"/>
      <c r="D41" s="16"/>
      <c r="E41" s="16"/>
      <c r="F41" s="16" t="s">
        <v>1264</v>
      </c>
      <c r="G41" s="16" t="s">
        <v>238</v>
      </c>
      <c r="H41" s="16">
        <v>1.3708823370000001</v>
      </c>
      <c r="I41" s="17">
        <v>1963</v>
      </c>
      <c r="J41" s="17">
        <v>935</v>
      </c>
      <c r="K41" s="16">
        <v>0.11715323900000001</v>
      </c>
      <c r="L41" s="16" t="s">
        <v>78</v>
      </c>
      <c r="M41" s="17">
        <v>1</v>
      </c>
      <c r="N41" s="17">
        <v>0</v>
      </c>
      <c r="O41" s="16" t="s">
        <v>79</v>
      </c>
      <c r="P41" s="16" t="s">
        <v>80</v>
      </c>
      <c r="Q41" s="18">
        <v>0.18323205769552525</v>
      </c>
      <c r="R41" s="16" t="s">
        <v>1928</v>
      </c>
      <c r="S41" s="16" t="s">
        <v>1929</v>
      </c>
      <c r="T41" s="16" t="s">
        <v>83</v>
      </c>
      <c r="U41" s="16" t="s">
        <v>106</v>
      </c>
      <c r="V41" s="16" t="s">
        <v>1930</v>
      </c>
      <c r="W41" s="16" t="s">
        <v>129</v>
      </c>
      <c r="X41" s="16"/>
      <c r="Y41" s="16" t="s">
        <v>1268</v>
      </c>
      <c r="Z41" s="16" t="s">
        <v>1931</v>
      </c>
      <c r="AA41" s="16"/>
      <c r="AB41" s="16"/>
      <c r="AC41" s="16" t="s">
        <v>1846</v>
      </c>
      <c r="AD41" s="16" t="s">
        <v>152</v>
      </c>
      <c r="AE41" s="16"/>
      <c r="AF41" s="16" t="s">
        <v>91</v>
      </c>
      <c r="AG41" s="16" t="s">
        <v>92</v>
      </c>
      <c r="AH41" s="16" t="s">
        <v>1932</v>
      </c>
      <c r="AI41" s="17">
        <v>1</v>
      </c>
      <c r="AJ41" s="17">
        <v>1</v>
      </c>
      <c r="AK41" s="16" t="s">
        <v>245</v>
      </c>
      <c r="AL41" s="16"/>
      <c r="AM41" s="17">
        <v>35</v>
      </c>
      <c r="AN41" s="16" t="s">
        <v>246</v>
      </c>
      <c r="AO41" s="16" t="s">
        <v>247</v>
      </c>
      <c r="AP41" s="17">
        <v>0</v>
      </c>
      <c r="AQ41" s="17">
        <v>0</v>
      </c>
      <c r="AR41" s="17">
        <v>0</v>
      </c>
      <c r="AS41" s="16">
        <v>7981.5284278999998</v>
      </c>
      <c r="AT41" s="19">
        <v>5.4576013095102089</v>
      </c>
      <c r="AU41" s="19">
        <v>0</v>
      </c>
      <c r="AV41" s="19">
        <v>0</v>
      </c>
      <c r="AW41" s="19">
        <v>2728.8006547551045</v>
      </c>
      <c r="AX41" s="20">
        <v>4</v>
      </c>
      <c r="AY41" s="19">
        <v>0</v>
      </c>
      <c r="AZ41" s="20">
        <v>35</v>
      </c>
      <c r="BA41" s="19">
        <v>0</v>
      </c>
      <c r="BB41" s="19">
        <v>0.5</v>
      </c>
      <c r="BC41" s="20">
        <v>17500</v>
      </c>
      <c r="BD41" s="16">
        <v>382.51499940523217</v>
      </c>
      <c r="BE41" s="16">
        <v>7981.5565068952719</v>
      </c>
      <c r="BF41" s="21" t="s">
        <v>96</v>
      </c>
      <c r="BG41" s="22">
        <v>35</v>
      </c>
      <c r="BH41" s="23">
        <v>0.85</v>
      </c>
      <c r="BI41" s="23">
        <v>30</v>
      </c>
      <c r="BJ41" s="16">
        <v>382.51499940523217</v>
      </c>
      <c r="BK41" s="16">
        <v>7981.5565068952719</v>
      </c>
      <c r="BL41" s="23">
        <v>0.15</v>
      </c>
      <c r="BM41" s="22">
        <f t="shared" si="5"/>
        <v>5.4969617308657579</v>
      </c>
      <c r="BN41" s="22">
        <f t="shared" si="1"/>
        <v>4.4969617308657579</v>
      </c>
      <c r="BO41" s="22">
        <f t="shared" si="6"/>
        <v>0.67454425962986364</v>
      </c>
      <c r="BP41" s="22">
        <f t="shared" si="7"/>
        <v>0.38224174712358949</v>
      </c>
      <c r="BQ41" s="22">
        <f t="shared" si="8"/>
        <v>3.4401757241123052</v>
      </c>
    </row>
    <row r="42" spans="1:69" x14ac:dyDescent="0.25">
      <c r="A42" s="15">
        <v>14829011</v>
      </c>
      <c r="B42" s="16" t="s">
        <v>97</v>
      </c>
      <c r="C42" s="16"/>
      <c r="D42" s="16"/>
      <c r="E42" s="16"/>
      <c r="F42" s="16" t="s">
        <v>2964</v>
      </c>
      <c r="G42" s="16" t="s">
        <v>238</v>
      </c>
      <c r="H42" s="16">
        <v>1.5003327070000001</v>
      </c>
      <c r="I42" s="17">
        <v>1960</v>
      </c>
      <c r="J42" s="17">
        <v>1639</v>
      </c>
      <c r="K42" s="16">
        <v>0.19883537500000001</v>
      </c>
      <c r="L42" s="16" t="s">
        <v>78</v>
      </c>
      <c r="M42" s="17">
        <v>1</v>
      </c>
      <c r="N42" s="17">
        <v>0</v>
      </c>
      <c r="O42" s="16" t="s">
        <v>79</v>
      </c>
      <c r="P42" s="16" t="s">
        <v>80</v>
      </c>
      <c r="Q42" s="18">
        <v>0.18923547574265187</v>
      </c>
      <c r="R42" s="16" t="s">
        <v>3352</v>
      </c>
      <c r="S42" s="16" t="s">
        <v>3247</v>
      </c>
      <c r="T42" s="16" t="s">
        <v>83</v>
      </c>
      <c r="U42" s="16" t="s">
        <v>600</v>
      </c>
      <c r="V42" s="16"/>
      <c r="W42" s="16" t="s">
        <v>129</v>
      </c>
      <c r="X42" s="16"/>
      <c r="Y42" s="16" t="s">
        <v>3060</v>
      </c>
      <c r="Z42" s="16" t="s">
        <v>356</v>
      </c>
      <c r="AA42" s="16"/>
      <c r="AB42" s="16"/>
      <c r="AC42" s="16" t="s">
        <v>1846</v>
      </c>
      <c r="AD42" s="16" t="s">
        <v>152</v>
      </c>
      <c r="AE42" s="16"/>
      <c r="AF42" s="16" t="s">
        <v>91</v>
      </c>
      <c r="AG42" s="16" t="s">
        <v>92</v>
      </c>
      <c r="AH42" s="16" t="s">
        <v>1932</v>
      </c>
      <c r="AI42" s="17">
        <v>1</v>
      </c>
      <c r="AJ42" s="17">
        <v>2</v>
      </c>
      <c r="AK42" s="16" t="s">
        <v>245</v>
      </c>
      <c r="AL42" s="16"/>
      <c r="AM42" s="17">
        <v>35</v>
      </c>
      <c r="AN42" s="16" t="s">
        <v>246</v>
      </c>
      <c r="AO42" s="16" t="s">
        <v>247</v>
      </c>
      <c r="AP42" s="17">
        <v>0</v>
      </c>
      <c r="AQ42" s="17">
        <v>0</v>
      </c>
      <c r="AR42" s="17">
        <v>0</v>
      </c>
      <c r="AS42" s="16">
        <v>8243.0697790199993</v>
      </c>
      <c r="AT42" s="19">
        <v>10.568878140730419</v>
      </c>
      <c r="AU42" s="19">
        <v>0</v>
      </c>
      <c r="AV42" s="19">
        <v>0</v>
      </c>
      <c r="AW42" s="19">
        <v>5284.4390703652098</v>
      </c>
      <c r="AX42" s="20">
        <v>4</v>
      </c>
      <c r="AY42" s="19">
        <v>0</v>
      </c>
      <c r="AZ42" s="20">
        <v>35</v>
      </c>
      <c r="BA42" s="19">
        <v>0</v>
      </c>
      <c r="BB42" s="19">
        <v>0.5</v>
      </c>
      <c r="BC42" s="20">
        <v>17500</v>
      </c>
      <c r="BD42" s="16">
        <v>386.42965774019859</v>
      </c>
      <c r="BE42" s="16">
        <v>8243.0643509935926</v>
      </c>
      <c r="BF42" s="21" t="s">
        <v>96</v>
      </c>
      <c r="BG42" s="22">
        <v>35</v>
      </c>
      <c r="BH42" s="23">
        <v>0.85</v>
      </c>
      <c r="BI42" s="23">
        <v>30</v>
      </c>
      <c r="BJ42" s="16">
        <v>386.42965774019859</v>
      </c>
      <c r="BK42" s="16">
        <v>8243.0643509935926</v>
      </c>
      <c r="BL42" s="23">
        <v>0.15</v>
      </c>
      <c r="BM42" s="22">
        <f t="shared" si="5"/>
        <v>5.6770642722795559</v>
      </c>
      <c r="BN42" s="22">
        <f t="shared" si="1"/>
        <v>3.6770642722795559</v>
      </c>
      <c r="BO42" s="22">
        <f t="shared" si="6"/>
        <v>0.55155964084193332</v>
      </c>
      <c r="BP42" s="22">
        <f t="shared" si="7"/>
        <v>0.31255046314376228</v>
      </c>
      <c r="BQ42" s="22">
        <f t="shared" si="8"/>
        <v>2.8129541682938601</v>
      </c>
    </row>
    <row r="43" spans="1:69" x14ac:dyDescent="0.25">
      <c r="A43" s="15">
        <v>14829012</v>
      </c>
      <c r="B43" s="16" t="s">
        <v>97</v>
      </c>
      <c r="C43" s="16"/>
      <c r="D43" s="16"/>
      <c r="E43" s="16"/>
      <c r="F43" s="16" t="s">
        <v>2964</v>
      </c>
      <c r="G43" s="16" t="s">
        <v>238</v>
      </c>
      <c r="H43" s="16">
        <v>1.5003465540000001</v>
      </c>
      <c r="I43" s="17">
        <v>1959</v>
      </c>
      <c r="J43" s="17">
        <v>1630</v>
      </c>
      <c r="K43" s="16">
        <v>0.217885309</v>
      </c>
      <c r="L43" s="16" t="s">
        <v>78</v>
      </c>
      <c r="M43" s="17">
        <v>1</v>
      </c>
      <c r="N43" s="17">
        <v>0</v>
      </c>
      <c r="O43" s="16" t="s">
        <v>79</v>
      </c>
      <c r="P43" s="16" t="s">
        <v>80</v>
      </c>
      <c r="Q43" s="18">
        <v>0.17181641276760723</v>
      </c>
      <c r="R43" s="16" t="s">
        <v>3246</v>
      </c>
      <c r="S43" s="16" t="s">
        <v>3247</v>
      </c>
      <c r="T43" s="16" t="s">
        <v>83</v>
      </c>
      <c r="U43" s="16" t="s">
        <v>600</v>
      </c>
      <c r="V43" s="16"/>
      <c r="W43" s="16" t="s">
        <v>129</v>
      </c>
      <c r="X43" s="16"/>
      <c r="Y43" s="16" t="s">
        <v>3060</v>
      </c>
      <c r="Z43" s="16" t="s">
        <v>1913</v>
      </c>
      <c r="AA43" s="16"/>
      <c r="AB43" s="16"/>
      <c r="AC43" s="16" t="s">
        <v>1823</v>
      </c>
      <c r="AD43" s="16" t="s">
        <v>152</v>
      </c>
      <c r="AE43" s="16"/>
      <c r="AF43" s="16" t="s">
        <v>91</v>
      </c>
      <c r="AG43" s="16" t="s">
        <v>92</v>
      </c>
      <c r="AH43" s="16" t="s">
        <v>3248</v>
      </c>
      <c r="AI43" s="17">
        <v>1</v>
      </c>
      <c r="AJ43" s="17">
        <v>2</v>
      </c>
      <c r="AK43" s="16" t="s">
        <v>245</v>
      </c>
      <c r="AL43" s="16"/>
      <c r="AM43" s="17">
        <v>35</v>
      </c>
      <c r="AN43" s="16" t="s">
        <v>246</v>
      </c>
      <c r="AO43" s="16" t="s">
        <v>247</v>
      </c>
      <c r="AP43" s="17">
        <v>0</v>
      </c>
      <c r="AQ43" s="17">
        <v>0</v>
      </c>
      <c r="AR43" s="17">
        <v>0</v>
      </c>
      <c r="AS43" s="16">
        <v>7484.3143391900003</v>
      </c>
      <c r="AT43" s="19">
        <v>11.640344866839021</v>
      </c>
      <c r="AU43" s="19">
        <v>0</v>
      </c>
      <c r="AV43" s="19">
        <v>0</v>
      </c>
      <c r="AW43" s="19">
        <v>5820.1724334195105</v>
      </c>
      <c r="AX43" s="20">
        <v>4</v>
      </c>
      <c r="AY43" s="19">
        <v>0</v>
      </c>
      <c r="AZ43" s="20">
        <v>35</v>
      </c>
      <c r="BA43" s="19">
        <v>0</v>
      </c>
      <c r="BB43" s="19">
        <v>0.5</v>
      </c>
      <c r="BC43" s="20">
        <v>17500</v>
      </c>
      <c r="BD43" s="16">
        <v>366.25997673011261</v>
      </c>
      <c r="BE43" s="16">
        <v>7484.2930028951459</v>
      </c>
      <c r="BF43" s="21" t="s">
        <v>96</v>
      </c>
      <c r="BG43" s="22">
        <v>35</v>
      </c>
      <c r="BH43" s="23">
        <v>0.85</v>
      </c>
      <c r="BI43" s="23">
        <v>30</v>
      </c>
      <c r="BJ43" s="16">
        <v>366.25997673011261</v>
      </c>
      <c r="BK43" s="16">
        <v>7484.2930028951459</v>
      </c>
      <c r="BL43" s="23">
        <v>0.15</v>
      </c>
      <c r="BM43" s="22">
        <f t="shared" si="5"/>
        <v>5.1544923830282166</v>
      </c>
      <c r="BN43" s="22">
        <f t="shared" si="1"/>
        <v>3.1544923830282166</v>
      </c>
      <c r="BO43" s="22">
        <f t="shared" si="6"/>
        <v>0.47317385745423246</v>
      </c>
      <c r="BP43" s="22">
        <f t="shared" si="7"/>
        <v>0.26813185255739841</v>
      </c>
      <c r="BQ43" s="22">
        <f t="shared" si="8"/>
        <v>2.4131866730165856</v>
      </c>
    </row>
    <row r="44" spans="1:69" x14ac:dyDescent="0.25">
      <c r="A44" s="15">
        <v>14829014</v>
      </c>
      <c r="B44" s="16" t="s">
        <v>97</v>
      </c>
      <c r="C44" s="16"/>
      <c r="D44" s="16"/>
      <c r="E44" s="16"/>
      <c r="F44" s="16" t="s">
        <v>2871</v>
      </c>
      <c r="G44" s="16" t="s">
        <v>238</v>
      </c>
      <c r="H44" s="16">
        <v>2.666311168</v>
      </c>
      <c r="I44" s="17">
        <v>1962</v>
      </c>
      <c r="J44" s="17">
        <v>3703</v>
      </c>
      <c r="K44" s="16">
        <v>0.35072930499999999</v>
      </c>
      <c r="L44" s="16" t="s">
        <v>78</v>
      </c>
      <c r="M44" s="17">
        <v>1</v>
      </c>
      <c r="N44" s="17">
        <v>0</v>
      </c>
      <c r="O44" s="16" t="s">
        <v>79</v>
      </c>
      <c r="P44" s="16" t="s">
        <v>80</v>
      </c>
      <c r="Q44" s="18">
        <v>0.24277442528457266</v>
      </c>
      <c r="R44" s="16" t="s">
        <v>2934</v>
      </c>
      <c r="S44" s="16" t="s">
        <v>2935</v>
      </c>
      <c r="T44" s="16" t="s">
        <v>1133</v>
      </c>
      <c r="U44" s="16" t="s">
        <v>1134</v>
      </c>
      <c r="V44" s="16"/>
      <c r="W44" s="16" t="s">
        <v>129</v>
      </c>
      <c r="X44" s="16"/>
      <c r="Y44" s="16" t="s">
        <v>2875</v>
      </c>
      <c r="Z44" s="16" t="s">
        <v>2936</v>
      </c>
      <c r="AA44" s="16"/>
      <c r="AB44" s="16"/>
      <c r="AC44" s="16" t="s">
        <v>536</v>
      </c>
      <c r="AD44" s="16" t="s">
        <v>105</v>
      </c>
      <c r="AE44" s="16"/>
      <c r="AF44" s="16" t="s">
        <v>91</v>
      </c>
      <c r="AG44" s="16" t="s">
        <v>92</v>
      </c>
      <c r="AH44" s="16" t="s">
        <v>2937</v>
      </c>
      <c r="AI44" s="17">
        <v>1</v>
      </c>
      <c r="AJ44" s="17">
        <v>4</v>
      </c>
      <c r="AK44" s="16" t="s">
        <v>245</v>
      </c>
      <c r="AL44" s="16"/>
      <c r="AM44" s="17">
        <v>35</v>
      </c>
      <c r="AN44" s="16" t="s">
        <v>246</v>
      </c>
      <c r="AO44" s="16" t="s">
        <v>247</v>
      </c>
      <c r="AP44" s="17">
        <v>0</v>
      </c>
      <c r="AQ44" s="17">
        <v>0</v>
      </c>
      <c r="AR44" s="17">
        <v>0</v>
      </c>
      <c r="AS44" s="16">
        <v>10575.239287799999</v>
      </c>
      <c r="AT44" s="19">
        <v>16.476222925850003</v>
      </c>
      <c r="AU44" s="19">
        <v>0</v>
      </c>
      <c r="AV44" s="19">
        <v>0</v>
      </c>
      <c r="AW44" s="19">
        <v>8238.1114629250005</v>
      </c>
      <c r="AX44" s="20">
        <v>4</v>
      </c>
      <c r="AY44" s="19">
        <v>0</v>
      </c>
      <c r="AZ44" s="20">
        <v>35</v>
      </c>
      <c r="BA44" s="19">
        <v>0</v>
      </c>
      <c r="BB44" s="19">
        <v>0.5</v>
      </c>
      <c r="BC44" s="20">
        <v>17500</v>
      </c>
      <c r="BD44" s="16">
        <v>411.37318706536189</v>
      </c>
      <c r="BE44" s="16">
        <v>10575.211664422422</v>
      </c>
      <c r="BF44" s="21" t="s">
        <v>96</v>
      </c>
      <c r="BG44" s="22">
        <v>35</v>
      </c>
      <c r="BH44" s="23">
        <v>0.85</v>
      </c>
      <c r="BI44" s="23">
        <v>30</v>
      </c>
      <c r="BJ44" s="16">
        <v>411.37318706536189</v>
      </c>
      <c r="BK44" s="16">
        <v>10575.211664422422</v>
      </c>
      <c r="BL44" s="23">
        <v>0.15</v>
      </c>
      <c r="BM44" s="22">
        <f t="shared" si="5"/>
        <v>7.2832327585371797</v>
      </c>
      <c r="BN44" s="22">
        <f t="shared" si="1"/>
        <v>3.2832327585371797</v>
      </c>
      <c r="BO44" s="22">
        <f t="shared" si="6"/>
        <v>0.49248491378057691</v>
      </c>
      <c r="BP44" s="22">
        <f t="shared" si="7"/>
        <v>0.27907478447566031</v>
      </c>
      <c r="BQ44" s="22">
        <f t="shared" si="8"/>
        <v>2.5116730602809429</v>
      </c>
    </row>
    <row r="45" spans="1:69" x14ac:dyDescent="0.25">
      <c r="A45" s="15">
        <v>14831004</v>
      </c>
      <c r="B45" s="16" t="s">
        <v>97</v>
      </c>
      <c r="C45" s="16"/>
      <c r="D45" s="16"/>
      <c r="E45" s="16"/>
      <c r="F45" s="16" t="s">
        <v>2964</v>
      </c>
      <c r="G45" s="16" t="s">
        <v>238</v>
      </c>
      <c r="H45" s="16">
        <v>1.3438020449999999</v>
      </c>
      <c r="I45" s="17">
        <v>1964</v>
      </c>
      <c r="J45" s="17">
        <v>2408</v>
      </c>
      <c r="K45" s="16">
        <v>0.30655633399999999</v>
      </c>
      <c r="L45" s="16" t="s">
        <v>78</v>
      </c>
      <c r="M45" s="17">
        <v>1</v>
      </c>
      <c r="N45" s="17">
        <v>0</v>
      </c>
      <c r="O45" s="16" t="s">
        <v>79</v>
      </c>
      <c r="P45" s="16" t="s">
        <v>80</v>
      </c>
      <c r="Q45" s="18">
        <v>0.18034740058546661</v>
      </c>
      <c r="R45" s="16" t="s">
        <v>3194</v>
      </c>
      <c r="S45" s="16" t="s">
        <v>3195</v>
      </c>
      <c r="T45" s="16" t="s">
        <v>114</v>
      </c>
      <c r="U45" s="16" t="s">
        <v>326</v>
      </c>
      <c r="V45" s="16"/>
      <c r="W45" s="16" t="s">
        <v>129</v>
      </c>
      <c r="X45" s="16"/>
      <c r="Y45" s="16" t="s">
        <v>3060</v>
      </c>
      <c r="Z45" s="16" t="s">
        <v>3196</v>
      </c>
      <c r="AA45" s="16"/>
      <c r="AB45" s="16"/>
      <c r="AC45" s="16" t="s">
        <v>1846</v>
      </c>
      <c r="AD45" s="16" t="s">
        <v>152</v>
      </c>
      <c r="AE45" s="16"/>
      <c r="AF45" s="16" t="s">
        <v>91</v>
      </c>
      <c r="AG45" s="16" t="s">
        <v>92</v>
      </c>
      <c r="AH45" s="16" t="s">
        <v>1847</v>
      </c>
      <c r="AI45" s="17">
        <v>1</v>
      </c>
      <c r="AJ45" s="17">
        <v>3</v>
      </c>
      <c r="AK45" s="16" t="s">
        <v>245</v>
      </c>
      <c r="AL45" s="16"/>
      <c r="AM45" s="17">
        <v>35</v>
      </c>
      <c r="AN45" s="16" t="s">
        <v>246</v>
      </c>
      <c r="AO45" s="16" t="s">
        <v>247</v>
      </c>
      <c r="AP45" s="17">
        <v>0</v>
      </c>
      <c r="AQ45" s="17">
        <v>0</v>
      </c>
      <c r="AR45" s="17">
        <v>0</v>
      </c>
      <c r="AS45" s="16">
        <v>7855.9140491400003</v>
      </c>
      <c r="AT45" s="19">
        <v>16.634601547646227</v>
      </c>
      <c r="AU45" s="19">
        <v>0</v>
      </c>
      <c r="AV45" s="19">
        <v>0</v>
      </c>
      <c r="AW45" s="19">
        <v>8317.3007738231136</v>
      </c>
      <c r="AX45" s="20">
        <v>4</v>
      </c>
      <c r="AY45" s="19">
        <v>0</v>
      </c>
      <c r="AZ45" s="20">
        <v>35</v>
      </c>
      <c r="BA45" s="19">
        <v>0</v>
      </c>
      <c r="BB45" s="19">
        <v>0.5</v>
      </c>
      <c r="BC45" s="20">
        <v>17500</v>
      </c>
      <c r="BD45" s="16">
        <v>381.83505422023728</v>
      </c>
      <c r="BE45" s="16">
        <v>7855.9013458032696</v>
      </c>
      <c r="BF45" s="21" t="s">
        <v>96</v>
      </c>
      <c r="BG45" s="22">
        <v>35</v>
      </c>
      <c r="BH45" s="23">
        <v>0.85</v>
      </c>
      <c r="BI45" s="23">
        <v>30</v>
      </c>
      <c r="BJ45" s="16">
        <v>381.83505422023728</v>
      </c>
      <c r="BK45" s="16">
        <v>7855.9013458032696</v>
      </c>
      <c r="BL45" s="23">
        <v>0.15</v>
      </c>
      <c r="BM45" s="22">
        <f t="shared" si="5"/>
        <v>5.4104220175639988</v>
      </c>
      <c r="BN45" s="22">
        <f t="shared" si="1"/>
        <v>2.4104220175639988</v>
      </c>
      <c r="BO45" s="22">
        <f t="shared" si="6"/>
        <v>0.36156330263459979</v>
      </c>
      <c r="BP45" s="22">
        <f t="shared" si="7"/>
        <v>0.20488587149293991</v>
      </c>
      <c r="BQ45" s="22">
        <f t="shared" si="8"/>
        <v>1.8439728434364591</v>
      </c>
    </row>
    <row r="46" spans="1:69" x14ac:dyDescent="0.25">
      <c r="A46" s="15">
        <v>14831007</v>
      </c>
      <c r="B46" s="16" t="s">
        <v>97</v>
      </c>
      <c r="C46" s="16"/>
      <c r="D46" s="16"/>
      <c r="E46" s="16"/>
      <c r="F46" s="16" t="s">
        <v>1264</v>
      </c>
      <c r="G46" s="16" t="s">
        <v>238</v>
      </c>
      <c r="H46" s="16">
        <v>1</v>
      </c>
      <c r="I46" s="17">
        <v>1953</v>
      </c>
      <c r="J46" s="17">
        <v>948</v>
      </c>
      <c r="K46" s="16">
        <v>0.13236526100000001</v>
      </c>
      <c r="L46" s="16" t="s">
        <v>78</v>
      </c>
      <c r="M46" s="17">
        <v>1</v>
      </c>
      <c r="N46" s="17">
        <v>0</v>
      </c>
      <c r="O46" s="16" t="s">
        <v>79</v>
      </c>
      <c r="P46" s="16" t="s">
        <v>80</v>
      </c>
      <c r="Q46" s="18">
        <v>0.16443984687977806</v>
      </c>
      <c r="R46" s="16" t="s">
        <v>1890</v>
      </c>
      <c r="S46" s="16" t="s">
        <v>1891</v>
      </c>
      <c r="T46" s="16" t="s">
        <v>83</v>
      </c>
      <c r="U46" s="16" t="s">
        <v>106</v>
      </c>
      <c r="V46" s="16" t="s">
        <v>1844</v>
      </c>
      <c r="W46" s="16" t="s">
        <v>129</v>
      </c>
      <c r="X46" s="16" t="s">
        <v>1267</v>
      </c>
      <c r="Y46" s="16" t="s">
        <v>1268</v>
      </c>
      <c r="Z46" s="16" t="s">
        <v>1892</v>
      </c>
      <c r="AA46" s="16"/>
      <c r="AB46" s="16"/>
      <c r="AC46" s="16" t="s">
        <v>1846</v>
      </c>
      <c r="AD46" s="16" t="s">
        <v>152</v>
      </c>
      <c r="AE46" s="16"/>
      <c r="AF46" s="16" t="s">
        <v>91</v>
      </c>
      <c r="AG46" s="16" t="s">
        <v>92</v>
      </c>
      <c r="AH46" s="16" t="s">
        <v>1847</v>
      </c>
      <c r="AI46" s="17">
        <v>1</v>
      </c>
      <c r="AJ46" s="17">
        <v>1</v>
      </c>
      <c r="AK46" s="16" t="s">
        <v>245</v>
      </c>
      <c r="AL46" s="16"/>
      <c r="AM46" s="17">
        <v>35</v>
      </c>
      <c r="AN46" s="16" t="s">
        <v>246</v>
      </c>
      <c r="AO46" s="16" t="s">
        <v>247</v>
      </c>
      <c r="AP46" s="17">
        <v>0</v>
      </c>
      <c r="AQ46" s="17">
        <v>0</v>
      </c>
      <c r="AR46" s="17">
        <v>0</v>
      </c>
      <c r="AS46" s="16">
        <v>7162.9894292299996</v>
      </c>
      <c r="AT46" s="19">
        <v>6.0812598469355237</v>
      </c>
      <c r="AU46" s="19">
        <v>0</v>
      </c>
      <c r="AV46" s="19">
        <v>0</v>
      </c>
      <c r="AW46" s="19">
        <v>3040.6299234677617</v>
      </c>
      <c r="AX46" s="20">
        <v>4</v>
      </c>
      <c r="AY46" s="19">
        <v>0</v>
      </c>
      <c r="AZ46" s="20">
        <v>35</v>
      </c>
      <c r="BA46" s="19">
        <v>0</v>
      </c>
      <c r="BB46" s="19">
        <v>0.5</v>
      </c>
      <c r="BC46" s="20">
        <v>17500</v>
      </c>
      <c r="BD46" s="16"/>
      <c r="BE46" s="16"/>
      <c r="BF46" s="21" t="s">
        <v>96</v>
      </c>
      <c r="BG46" s="22">
        <v>35</v>
      </c>
      <c r="BH46" s="23">
        <v>0.85</v>
      </c>
      <c r="BI46" s="23">
        <v>30</v>
      </c>
      <c r="BJ46" s="16">
        <v>370.49018095641384</v>
      </c>
      <c r="BK46" s="16">
        <v>7162.9710781128624</v>
      </c>
      <c r="BL46" s="23">
        <v>0.15</v>
      </c>
      <c r="BM46" s="22">
        <f t="shared" si="5"/>
        <v>4.9331954063933416</v>
      </c>
      <c r="BN46" s="22">
        <f t="shared" si="1"/>
        <v>3.9331954063933416</v>
      </c>
      <c r="BO46" s="22">
        <f t="shared" si="6"/>
        <v>0.58997931095900125</v>
      </c>
      <c r="BP46" s="22">
        <f t="shared" si="7"/>
        <v>0.33432160954343404</v>
      </c>
      <c r="BQ46" s="22">
        <f t="shared" si="8"/>
        <v>3.0088944858909064</v>
      </c>
    </row>
    <row r="47" spans="1:69" x14ac:dyDescent="0.25">
      <c r="A47" s="15">
        <v>14836028</v>
      </c>
      <c r="B47" s="16" t="s">
        <v>97</v>
      </c>
      <c r="C47" s="16" t="s">
        <v>110</v>
      </c>
      <c r="D47" s="16"/>
      <c r="E47" s="16"/>
      <c r="F47" s="16" t="s">
        <v>781</v>
      </c>
      <c r="G47" s="16" t="s">
        <v>111</v>
      </c>
      <c r="H47" s="16">
        <v>1.3113234659999999</v>
      </c>
      <c r="I47" s="17">
        <v>1995</v>
      </c>
      <c r="J47" s="17">
        <v>7946</v>
      </c>
      <c r="K47" s="16">
        <v>0.18168514899999999</v>
      </c>
      <c r="L47" s="16" t="s">
        <v>78</v>
      </c>
      <c r="M47" s="17">
        <v>1</v>
      </c>
      <c r="N47" s="17">
        <v>0</v>
      </c>
      <c r="O47" s="16" t="s">
        <v>79</v>
      </c>
      <c r="P47" s="16" t="s">
        <v>80</v>
      </c>
      <c r="Q47" s="18">
        <v>1.004043769209271</v>
      </c>
      <c r="R47" s="16" t="s">
        <v>1057</v>
      </c>
      <c r="S47" s="16" t="s">
        <v>494</v>
      </c>
      <c r="T47" s="16" t="s">
        <v>274</v>
      </c>
      <c r="U47" s="16" t="s">
        <v>275</v>
      </c>
      <c r="V47" s="16"/>
      <c r="W47" s="16" t="s">
        <v>507</v>
      </c>
      <c r="X47" s="16"/>
      <c r="Y47" s="16" t="s">
        <v>786</v>
      </c>
      <c r="Z47" s="16" t="s">
        <v>1102</v>
      </c>
      <c r="AA47" s="16"/>
      <c r="AB47" s="16" t="s">
        <v>473</v>
      </c>
      <c r="AC47" s="16" t="s">
        <v>117</v>
      </c>
      <c r="AD47" s="16"/>
      <c r="AE47" s="16"/>
      <c r="AF47" s="16" t="s">
        <v>91</v>
      </c>
      <c r="AG47" s="16" t="s">
        <v>92</v>
      </c>
      <c r="AH47" s="16" t="s">
        <v>1059</v>
      </c>
      <c r="AI47" s="17">
        <v>1</v>
      </c>
      <c r="AJ47" s="17">
        <v>0</v>
      </c>
      <c r="AK47" s="16" t="s">
        <v>119</v>
      </c>
      <c r="AL47" s="16">
        <v>1.85</v>
      </c>
      <c r="AM47" s="16"/>
      <c r="AN47" s="16" t="s">
        <v>120</v>
      </c>
      <c r="AO47" s="16"/>
      <c r="AP47" s="17">
        <v>0</v>
      </c>
      <c r="AQ47" s="17">
        <v>7438</v>
      </c>
      <c r="AR47" s="17">
        <v>0</v>
      </c>
      <c r="AS47" s="16">
        <v>43735.977388599997</v>
      </c>
      <c r="AT47" s="19">
        <v>0</v>
      </c>
      <c r="AU47" s="19">
        <v>0</v>
      </c>
      <c r="AV47" s="19">
        <v>0.17006593756696867</v>
      </c>
      <c r="AW47" s="19">
        <v>7408.0722404171547</v>
      </c>
      <c r="AX47" s="20">
        <v>13</v>
      </c>
      <c r="AY47" s="19">
        <v>0.5</v>
      </c>
      <c r="AZ47" s="20">
        <v>60</v>
      </c>
      <c r="BA47" s="19">
        <v>0.05</v>
      </c>
      <c r="BB47" s="19">
        <v>0.5</v>
      </c>
      <c r="BC47" s="20">
        <v>30000</v>
      </c>
      <c r="BD47" s="16">
        <v>842.26822946265543</v>
      </c>
      <c r="BE47" s="16">
        <v>43735.971642344426</v>
      </c>
      <c r="BF47" s="21" t="s">
        <v>96</v>
      </c>
      <c r="BG47" s="23">
        <v>70</v>
      </c>
      <c r="BH47" s="23">
        <v>0.95</v>
      </c>
      <c r="BI47" s="23">
        <v>67</v>
      </c>
      <c r="BJ47" s="16">
        <v>842.26822946265543</v>
      </c>
      <c r="BK47" s="16">
        <v>43735.971642344426</v>
      </c>
      <c r="BL47" s="23">
        <v>1</v>
      </c>
      <c r="BM47" s="22">
        <f t="shared" si="5"/>
        <v>67.270932537021153</v>
      </c>
      <c r="BN47" s="22">
        <f t="shared" si="1"/>
        <v>67.270932537021153</v>
      </c>
      <c r="BO47" s="22">
        <f t="shared" si="6"/>
        <v>67.270932537021153</v>
      </c>
      <c r="BP47" s="22">
        <f t="shared" si="7"/>
        <v>0</v>
      </c>
      <c r="BQ47" s="22">
        <f t="shared" si="8"/>
        <v>0</v>
      </c>
    </row>
    <row r="48" spans="1:69" x14ac:dyDescent="0.25">
      <c r="A48" s="15">
        <v>14836029</v>
      </c>
      <c r="B48" s="16" t="s">
        <v>97</v>
      </c>
      <c r="C48" s="16" t="s">
        <v>110</v>
      </c>
      <c r="D48" s="16"/>
      <c r="E48" s="16"/>
      <c r="F48" s="16" t="s">
        <v>781</v>
      </c>
      <c r="G48" s="16" t="s">
        <v>111</v>
      </c>
      <c r="H48" s="16">
        <v>1.39250491</v>
      </c>
      <c r="I48" s="17">
        <v>1960</v>
      </c>
      <c r="J48" s="17">
        <v>4000</v>
      </c>
      <c r="K48" s="16">
        <v>0.17625027500000001</v>
      </c>
      <c r="L48" s="16" t="s">
        <v>78</v>
      </c>
      <c r="M48" s="17">
        <v>1</v>
      </c>
      <c r="N48" s="17">
        <v>0</v>
      </c>
      <c r="O48" s="16" t="s">
        <v>79</v>
      </c>
      <c r="P48" s="16" t="s">
        <v>80</v>
      </c>
      <c r="Q48" s="18">
        <v>0.52105078650072056</v>
      </c>
      <c r="R48" s="16" t="s">
        <v>1057</v>
      </c>
      <c r="S48" s="16" t="s">
        <v>494</v>
      </c>
      <c r="T48" s="16" t="s">
        <v>274</v>
      </c>
      <c r="U48" s="16" t="s">
        <v>275</v>
      </c>
      <c r="V48" s="16"/>
      <c r="W48" s="16" t="s">
        <v>507</v>
      </c>
      <c r="X48" s="16"/>
      <c r="Y48" s="16" t="s">
        <v>786</v>
      </c>
      <c r="Z48" s="16" t="s">
        <v>1058</v>
      </c>
      <c r="AA48" s="16"/>
      <c r="AB48" s="16" t="s">
        <v>473</v>
      </c>
      <c r="AC48" s="16" t="s">
        <v>117</v>
      </c>
      <c r="AD48" s="16"/>
      <c r="AE48" s="16"/>
      <c r="AF48" s="16" t="s">
        <v>91</v>
      </c>
      <c r="AG48" s="16" t="s">
        <v>92</v>
      </c>
      <c r="AH48" s="16" t="s">
        <v>1059</v>
      </c>
      <c r="AI48" s="17">
        <v>1</v>
      </c>
      <c r="AJ48" s="17">
        <v>0</v>
      </c>
      <c r="AK48" s="16" t="s">
        <v>119</v>
      </c>
      <c r="AL48" s="16">
        <v>1.85</v>
      </c>
      <c r="AM48" s="16"/>
      <c r="AN48" s="16" t="s">
        <v>120</v>
      </c>
      <c r="AO48" s="16"/>
      <c r="AP48" s="17">
        <v>0</v>
      </c>
      <c r="AQ48" s="17">
        <v>4000</v>
      </c>
      <c r="AR48" s="17">
        <v>0</v>
      </c>
      <c r="AS48" s="16">
        <v>22696.884309100002</v>
      </c>
      <c r="AT48" s="19">
        <v>0</v>
      </c>
      <c r="AU48" s="19">
        <v>0</v>
      </c>
      <c r="AV48" s="19">
        <v>0.17623564298630431</v>
      </c>
      <c r="AW48" s="19">
        <v>7676.8246084834163</v>
      </c>
      <c r="AX48" s="20">
        <v>13</v>
      </c>
      <c r="AY48" s="19">
        <v>0.5</v>
      </c>
      <c r="AZ48" s="20">
        <v>60</v>
      </c>
      <c r="BA48" s="19">
        <v>0.05</v>
      </c>
      <c r="BB48" s="19">
        <v>0.5</v>
      </c>
      <c r="BC48" s="20">
        <v>30000</v>
      </c>
      <c r="BD48" s="16">
        <v>602.66577431989163</v>
      </c>
      <c r="BE48" s="16">
        <v>22696.881472173129</v>
      </c>
      <c r="BF48" s="21" t="s">
        <v>96</v>
      </c>
      <c r="BG48" s="23">
        <v>70</v>
      </c>
      <c r="BH48" s="23">
        <v>0.95</v>
      </c>
      <c r="BI48" s="23">
        <v>67</v>
      </c>
      <c r="BJ48" s="16">
        <v>602.66577431989163</v>
      </c>
      <c r="BK48" s="16">
        <v>22696.881472173129</v>
      </c>
      <c r="BL48" s="23">
        <v>1</v>
      </c>
      <c r="BM48" s="22">
        <f t="shared" si="5"/>
        <v>34.910402695548278</v>
      </c>
      <c r="BN48" s="22">
        <f t="shared" si="1"/>
        <v>34.910402695548278</v>
      </c>
      <c r="BO48" s="22">
        <f t="shared" si="6"/>
        <v>34.910402695548278</v>
      </c>
      <c r="BP48" s="22">
        <f t="shared" si="7"/>
        <v>0</v>
      </c>
      <c r="BQ48" s="22">
        <f t="shared" si="8"/>
        <v>0</v>
      </c>
    </row>
    <row r="49" spans="1:69" x14ac:dyDescent="0.25">
      <c r="A49" s="15">
        <v>15001008</v>
      </c>
      <c r="B49" s="16" t="s">
        <v>154</v>
      </c>
      <c r="C49" s="16"/>
      <c r="D49" s="16"/>
      <c r="E49" s="16"/>
      <c r="F49" s="16" t="s">
        <v>1264</v>
      </c>
      <c r="G49" s="16" t="s">
        <v>155</v>
      </c>
      <c r="H49" s="16">
        <v>1.917136993</v>
      </c>
      <c r="I49" s="17">
        <v>1956</v>
      </c>
      <c r="J49" s="17">
        <v>1116</v>
      </c>
      <c r="K49" s="16">
        <v>0.20294598999999999</v>
      </c>
      <c r="L49" s="16" t="s">
        <v>78</v>
      </c>
      <c r="M49" s="17">
        <v>1</v>
      </c>
      <c r="N49" s="17">
        <v>0</v>
      </c>
      <c r="O49" s="16" t="s">
        <v>79</v>
      </c>
      <c r="P49" s="16" t="s">
        <v>80</v>
      </c>
      <c r="Q49" s="18">
        <v>0.12625489669798964</v>
      </c>
      <c r="R49" s="16" t="s">
        <v>2277</v>
      </c>
      <c r="S49" s="16" t="s">
        <v>2278</v>
      </c>
      <c r="T49" s="16" t="s">
        <v>83</v>
      </c>
      <c r="U49" s="16" t="s">
        <v>84</v>
      </c>
      <c r="V49" s="16" t="s">
        <v>2087</v>
      </c>
      <c r="W49" s="16" t="s">
        <v>129</v>
      </c>
      <c r="X49" s="16"/>
      <c r="Y49" s="16" t="s">
        <v>1268</v>
      </c>
      <c r="Z49" s="16" t="s">
        <v>2279</v>
      </c>
      <c r="AA49" s="16"/>
      <c r="AB49" s="16"/>
      <c r="AC49" s="16" t="s">
        <v>1464</v>
      </c>
      <c r="AD49" s="16" t="s">
        <v>152</v>
      </c>
      <c r="AE49" s="16"/>
      <c r="AF49" s="16" t="s">
        <v>91</v>
      </c>
      <c r="AG49" s="16" t="s">
        <v>92</v>
      </c>
      <c r="AH49" s="16" t="s">
        <v>2089</v>
      </c>
      <c r="AI49" s="17">
        <v>1</v>
      </c>
      <c r="AJ49" s="17">
        <v>1</v>
      </c>
      <c r="AK49" s="16" t="s">
        <v>136</v>
      </c>
      <c r="AL49" s="16"/>
      <c r="AM49" s="17">
        <v>25</v>
      </c>
      <c r="AN49" s="16" t="s">
        <v>137</v>
      </c>
      <c r="AO49" s="16" t="s">
        <v>138</v>
      </c>
      <c r="AP49" s="17">
        <v>0</v>
      </c>
      <c r="AQ49" s="17">
        <v>0</v>
      </c>
      <c r="AR49" s="17">
        <v>0</v>
      </c>
      <c r="AS49" s="16">
        <v>5499.6440829599997</v>
      </c>
      <c r="AT49" s="19">
        <v>7.9205125537060725</v>
      </c>
      <c r="AU49" s="19">
        <v>0</v>
      </c>
      <c r="AV49" s="19">
        <v>0</v>
      </c>
      <c r="AW49" s="19">
        <v>3960.2562768530361</v>
      </c>
      <c r="AX49" s="20">
        <v>7</v>
      </c>
      <c r="AY49" s="19">
        <v>0</v>
      </c>
      <c r="AZ49" s="20">
        <v>25</v>
      </c>
      <c r="BA49" s="19">
        <v>0</v>
      </c>
      <c r="BB49" s="19">
        <v>0.5</v>
      </c>
      <c r="BC49" s="20">
        <v>12500</v>
      </c>
      <c r="BD49" s="16">
        <v>320.01684742316161</v>
      </c>
      <c r="BE49" s="16">
        <v>5499.6413015332255</v>
      </c>
      <c r="BF49" s="21" t="s">
        <v>96</v>
      </c>
      <c r="BG49" s="22">
        <v>25</v>
      </c>
      <c r="BH49" s="23">
        <v>0.7</v>
      </c>
      <c r="BI49" s="23">
        <v>18</v>
      </c>
      <c r="BJ49" s="16">
        <v>320.01684742316161</v>
      </c>
      <c r="BK49" s="16">
        <v>5499.6413015332255</v>
      </c>
      <c r="BL49" s="23">
        <v>0.15</v>
      </c>
      <c r="BM49" s="22">
        <f t="shared" si="5"/>
        <v>2.2725881405638138</v>
      </c>
      <c r="BN49" s="22">
        <f t="shared" si="1"/>
        <v>1.2725881405638138</v>
      </c>
      <c r="BO49" s="22">
        <f t="shared" si="6"/>
        <v>0.19088822108457207</v>
      </c>
      <c r="BP49" s="22">
        <f t="shared" si="7"/>
        <v>0.10816999194792416</v>
      </c>
      <c r="BQ49" s="22">
        <f t="shared" si="8"/>
        <v>0.97352992753131751</v>
      </c>
    </row>
    <row r="50" spans="1:69" x14ac:dyDescent="0.25">
      <c r="A50" s="15">
        <v>15001009</v>
      </c>
      <c r="B50" s="16" t="s">
        <v>154</v>
      </c>
      <c r="C50" s="16"/>
      <c r="D50" s="16"/>
      <c r="E50" s="16"/>
      <c r="F50" s="16" t="s">
        <v>1264</v>
      </c>
      <c r="G50" s="16" t="s">
        <v>155</v>
      </c>
      <c r="H50" s="16">
        <v>3.4919506170000001</v>
      </c>
      <c r="I50" s="17">
        <v>1956</v>
      </c>
      <c r="J50" s="17">
        <v>1333</v>
      </c>
      <c r="K50" s="16">
        <v>0.210418311</v>
      </c>
      <c r="L50" s="16" t="s">
        <v>78</v>
      </c>
      <c r="M50" s="17">
        <v>1</v>
      </c>
      <c r="N50" s="17">
        <v>0</v>
      </c>
      <c r="O50" s="16" t="s">
        <v>79</v>
      </c>
      <c r="P50" s="16" t="s">
        <v>80</v>
      </c>
      <c r="Q50" s="18">
        <v>0.14544461641376313</v>
      </c>
      <c r="R50" s="16" t="s">
        <v>2085</v>
      </c>
      <c r="S50" s="16" t="s">
        <v>2086</v>
      </c>
      <c r="T50" s="16" t="s">
        <v>83</v>
      </c>
      <c r="U50" s="16" t="s">
        <v>84</v>
      </c>
      <c r="V50" s="16" t="s">
        <v>2087</v>
      </c>
      <c r="W50" s="16" t="s">
        <v>129</v>
      </c>
      <c r="X50" s="16"/>
      <c r="Y50" s="16" t="s">
        <v>1268</v>
      </c>
      <c r="Z50" s="16" t="s">
        <v>2088</v>
      </c>
      <c r="AA50" s="16"/>
      <c r="AB50" s="16"/>
      <c r="AC50" s="16" t="s">
        <v>1464</v>
      </c>
      <c r="AD50" s="16" t="s">
        <v>152</v>
      </c>
      <c r="AE50" s="16"/>
      <c r="AF50" s="16" t="s">
        <v>91</v>
      </c>
      <c r="AG50" s="16" t="s">
        <v>92</v>
      </c>
      <c r="AH50" s="16" t="s">
        <v>2089</v>
      </c>
      <c r="AI50" s="17">
        <v>1</v>
      </c>
      <c r="AJ50" s="17">
        <v>1</v>
      </c>
      <c r="AK50" s="16" t="s">
        <v>136</v>
      </c>
      <c r="AL50" s="16"/>
      <c r="AM50" s="17">
        <v>25</v>
      </c>
      <c r="AN50" s="16" t="s">
        <v>137</v>
      </c>
      <c r="AO50" s="16" t="s">
        <v>138</v>
      </c>
      <c r="AP50" s="17">
        <v>0</v>
      </c>
      <c r="AQ50" s="17">
        <v>0</v>
      </c>
      <c r="AR50" s="17">
        <v>0</v>
      </c>
      <c r="AS50" s="16">
        <v>6335.55372635</v>
      </c>
      <c r="AT50" s="19">
        <v>6.8754842720109828</v>
      </c>
      <c r="AU50" s="19">
        <v>0</v>
      </c>
      <c r="AV50" s="19">
        <v>0</v>
      </c>
      <c r="AW50" s="19">
        <v>3437.7421360054914</v>
      </c>
      <c r="AX50" s="20">
        <v>7</v>
      </c>
      <c r="AY50" s="19">
        <v>0</v>
      </c>
      <c r="AZ50" s="20">
        <v>25</v>
      </c>
      <c r="BA50" s="19">
        <v>0</v>
      </c>
      <c r="BB50" s="19">
        <v>0.5</v>
      </c>
      <c r="BC50" s="20">
        <v>12500</v>
      </c>
      <c r="BD50" s="16">
        <v>335.66782093890703</v>
      </c>
      <c r="BE50" s="16">
        <v>6335.5421487388985</v>
      </c>
      <c r="BF50" s="21" t="s">
        <v>96</v>
      </c>
      <c r="BG50" s="22">
        <v>25</v>
      </c>
      <c r="BH50" s="23">
        <v>0.7</v>
      </c>
      <c r="BI50" s="23">
        <v>18</v>
      </c>
      <c r="BJ50" s="16">
        <v>335.66782093890703</v>
      </c>
      <c r="BK50" s="16">
        <v>6335.5421487388985</v>
      </c>
      <c r="BL50" s="23">
        <v>0.15</v>
      </c>
      <c r="BM50" s="22">
        <f t="shared" si="5"/>
        <v>2.6180030954477362</v>
      </c>
      <c r="BN50" s="22">
        <f t="shared" si="1"/>
        <v>1.6180030954477362</v>
      </c>
      <c r="BO50" s="22">
        <f t="shared" si="6"/>
        <v>0.24270046431716041</v>
      </c>
      <c r="BP50" s="22">
        <f t="shared" si="7"/>
        <v>0.13753026311305758</v>
      </c>
      <c r="BQ50" s="22">
        <f t="shared" si="8"/>
        <v>1.2377723680175183</v>
      </c>
    </row>
    <row r="51" spans="1:69" x14ac:dyDescent="0.25">
      <c r="A51" s="15">
        <v>15002011</v>
      </c>
      <c r="B51" s="16" t="s">
        <v>154</v>
      </c>
      <c r="C51" s="16"/>
      <c r="D51" s="16"/>
      <c r="E51" s="16"/>
      <c r="F51" s="16" t="s">
        <v>1264</v>
      </c>
      <c r="G51" s="16" t="s">
        <v>155</v>
      </c>
      <c r="H51" s="16">
        <v>1.2787599700000001</v>
      </c>
      <c r="I51" s="17">
        <v>1996</v>
      </c>
      <c r="J51" s="17">
        <v>900</v>
      </c>
      <c r="K51" s="16">
        <v>0.106408134</v>
      </c>
      <c r="L51" s="16" t="s">
        <v>78</v>
      </c>
      <c r="M51" s="17">
        <v>1</v>
      </c>
      <c r="N51" s="17">
        <v>0</v>
      </c>
      <c r="O51" s="16" t="s">
        <v>79</v>
      </c>
      <c r="P51" s="16" t="s">
        <v>80</v>
      </c>
      <c r="Q51" s="18">
        <v>0.19418722617078554</v>
      </c>
      <c r="R51" s="16" t="s">
        <v>1933</v>
      </c>
      <c r="S51" s="16" t="s">
        <v>1934</v>
      </c>
      <c r="T51" s="16" t="s">
        <v>274</v>
      </c>
      <c r="U51" s="16" t="s">
        <v>898</v>
      </c>
      <c r="V51" s="16" t="s">
        <v>1834</v>
      </c>
      <c r="W51" s="16" t="s">
        <v>129</v>
      </c>
      <c r="X51" s="16"/>
      <c r="Y51" s="16" t="s">
        <v>1268</v>
      </c>
      <c r="Z51" s="16" t="s">
        <v>1935</v>
      </c>
      <c r="AA51" s="16"/>
      <c r="AB51" s="16"/>
      <c r="AC51" s="16" t="s">
        <v>1936</v>
      </c>
      <c r="AD51" s="16" t="s">
        <v>152</v>
      </c>
      <c r="AE51" s="16"/>
      <c r="AF51" s="16" t="s">
        <v>91</v>
      </c>
      <c r="AG51" s="16" t="s">
        <v>92</v>
      </c>
      <c r="AH51" s="16" t="s">
        <v>1937</v>
      </c>
      <c r="AI51" s="17">
        <v>1</v>
      </c>
      <c r="AJ51" s="17">
        <v>1</v>
      </c>
      <c r="AK51" s="16" t="s">
        <v>136</v>
      </c>
      <c r="AL51" s="16"/>
      <c r="AM51" s="17">
        <v>25</v>
      </c>
      <c r="AN51" s="16" t="s">
        <v>137</v>
      </c>
      <c r="AO51" s="16" t="s">
        <v>138</v>
      </c>
      <c r="AP51" s="17">
        <v>0</v>
      </c>
      <c r="AQ51" s="17">
        <v>0</v>
      </c>
      <c r="AR51" s="17">
        <v>0</v>
      </c>
      <c r="AS51" s="16">
        <v>8458.7779765199994</v>
      </c>
      <c r="AT51" s="19">
        <v>5.1496800271758509</v>
      </c>
      <c r="AU51" s="19">
        <v>0</v>
      </c>
      <c r="AV51" s="19">
        <v>0</v>
      </c>
      <c r="AW51" s="19">
        <v>2574.8400135879256</v>
      </c>
      <c r="AX51" s="20">
        <v>7</v>
      </c>
      <c r="AY51" s="19">
        <v>0</v>
      </c>
      <c r="AZ51" s="20">
        <v>25</v>
      </c>
      <c r="BA51" s="19">
        <v>0</v>
      </c>
      <c r="BB51" s="19">
        <v>0.5</v>
      </c>
      <c r="BC51" s="20">
        <v>12500</v>
      </c>
      <c r="BD51" s="16">
        <v>373.28323512994461</v>
      </c>
      <c r="BE51" s="16">
        <v>8458.7617368509636</v>
      </c>
      <c r="BF51" s="21" t="s">
        <v>96</v>
      </c>
      <c r="BG51" s="22">
        <v>25</v>
      </c>
      <c r="BH51" s="23">
        <v>0.7</v>
      </c>
      <c r="BI51" s="23">
        <v>18</v>
      </c>
      <c r="BJ51" s="16">
        <v>373.28323512994461</v>
      </c>
      <c r="BK51" s="16">
        <v>8458.7617368509636</v>
      </c>
      <c r="BL51" s="23">
        <v>0.15</v>
      </c>
      <c r="BM51" s="22">
        <f t="shared" si="5"/>
        <v>3.4953700710741398</v>
      </c>
      <c r="BN51" s="22">
        <f t="shared" si="1"/>
        <v>2.4953700710741398</v>
      </c>
      <c r="BO51" s="22">
        <f t="shared" si="6"/>
        <v>0.37430551066112094</v>
      </c>
      <c r="BP51" s="22">
        <f t="shared" si="7"/>
        <v>0.21210645604130188</v>
      </c>
      <c r="BQ51" s="22">
        <f t="shared" si="8"/>
        <v>1.908958104371717</v>
      </c>
    </row>
    <row r="52" spans="1:69" x14ac:dyDescent="0.25">
      <c r="A52" s="15">
        <v>15002012</v>
      </c>
      <c r="B52" s="16" t="s">
        <v>154</v>
      </c>
      <c r="C52" s="16"/>
      <c r="D52" s="16"/>
      <c r="E52" s="16"/>
      <c r="F52" s="16" t="s">
        <v>1264</v>
      </c>
      <c r="G52" s="16" t="s">
        <v>155</v>
      </c>
      <c r="H52" s="16">
        <v>1.756697261</v>
      </c>
      <c r="I52" s="17">
        <v>1971</v>
      </c>
      <c r="J52" s="17">
        <v>1165</v>
      </c>
      <c r="K52" s="16">
        <v>0.137139494</v>
      </c>
      <c r="L52" s="16" t="s">
        <v>78</v>
      </c>
      <c r="M52" s="17">
        <v>1</v>
      </c>
      <c r="N52" s="17">
        <v>0</v>
      </c>
      <c r="O52" s="16" t="s">
        <v>79</v>
      </c>
      <c r="P52" s="16" t="s">
        <v>80</v>
      </c>
      <c r="Q52" s="18">
        <v>0.19502203198895462</v>
      </c>
      <c r="R52" s="16" t="s">
        <v>2047</v>
      </c>
      <c r="S52" s="16" t="s">
        <v>2048</v>
      </c>
      <c r="T52" s="16" t="s">
        <v>83</v>
      </c>
      <c r="U52" s="16" t="s">
        <v>84</v>
      </c>
      <c r="V52" s="16" t="s">
        <v>2049</v>
      </c>
      <c r="W52" s="16" t="s">
        <v>129</v>
      </c>
      <c r="X52" s="16"/>
      <c r="Y52" s="16" t="s">
        <v>1268</v>
      </c>
      <c r="Z52" s="16" t="s">
        <v>2050</v>
      </c>
      <c r="AA52" s="16"/>
      <c r="AB52" s="16"/>
      <c r="AC52" s="16" t="s">
        <v>1936</v>
      </c>
      <c r="AD52" s="16" t="s">
        <v>152</v>
      </c>
      <c r="AE52" s="16"/>
      <c r="AF52" s="16" t="s">
        <v>91</v>
      </c>
      <c r="AG52" s="16" t="s">
        <v>92</v>
      </c>
      <c r="AH52" s="16" t="s">
        <v>1937</v>
      </c>
      <c r="AI52" s="17">
        <v>1</v>
      </c>
      <c r="AJ52" s="17">
        <v>1</v>
      </c>
      <c r="AK52" s="16" t="s">
        <v>136</v>
      </c>
      <c r="AL52" s="16"/>
      <c r="AM52" s="17">
        <v>25</v>
      </c>
      <c r="AN52" s="16" t="s">
        <v>137</v>
      </c>
      <c r="AO52" s="16" t="s">
        <v>138</v>
      </c>
      <c r="AP52" s="17">
        <v>0</v>
      </c>
      <c r="AQ52" s="17">
        <v>0</v>
      </c>
      <c r="AR52" s="17">
        <v>0</v>
      </c>
      <c r="AS52" s="16">
        <v>8495.1342327300008</v>
      </c>
      <c r="AT52" s="19">
        <v>5.1276411657125207</v>
      </c>
      <c r="AU52" s="19">
        <v>0</v>
      </c>
      <c r="AV52" s="19">
        <v>0</v>
      </c>
      <c r="AW52" s="19">
        <v>2563.8205828562604</v>
      </c>
      <c r="AX52" s="20">
        <v>7</v>
      </c>
      <c r="AY52" s="19">
        <v>0</v>
      </c>
      <c r="AZ52" s="20">
        <v>25</v>
      </c>
      <c r="BA52" s="19">
        <v>0</v>
      </c>
      <c r="BB52" s="19">
        <v>0.5</v>
      </c>
      <c r="BC52" s="20">
        <v>12500</v>
      </c>
      <c r="BD52" s="16">
        <v>374.11361070827536</v>
      </c>
      <c r="BE52" s="16">
        <v>8495.1257328339889</v>
      </c>
      <c r="BF52" s="21" t="s">
        <v>96</v>
      </c>
      <c r="BG52" s="22">
        <v>25</v>
      </c>
      <c r="BH52" s="23">
        <v>0.7</v>
      </c>
      <c r="BI52" s="23">
        <v>18</v>
      </c>
      <c r="BJ52" s="16">
        <v>374.11361070827536</v>
      </c>
      <c r="BK52" s="16">
        <v>8495.1257328339889</v>
      </c>
      <c r="BL52" s="23">
        <v>0.15</v>
      </c>
      <c r="BM52" s="22">
        <f t="shared" si="5"/>
        <v>3.5103965758011832</v>
      </c>
      <c r="BN52" s="22">
        <f t="shared" si="1"/>
        <v>2.5103965758011832</v>
      </c>
      <c r="BO52" s="22">
        <f t="shared" si="6"/>
        <v>0.3765594863701775</v>
      </c>
      <c r="BP52" s="22">
        <f t="shared" si="7"/>
        <v>0.2133837089431006</v>
      </c>
      <c r="BQ52" s="22">
        <f t="shared" si="8"/>
        <v>1.9204533804879054</v>
      </c>
    </row>
    <row r="53" spans="1:69" x14ac:dyDescent="0.25">
      <c r="A53" s="15">
        <v>15002013</v>
      </c>
      <c r="B53" s="16" t="s">
        <v>154</v>
      </c>
      <c r="C53" s="16"/>
      <c r="D53" s="16"/>
      <c r="E53" s="16"/>
      <c r="F53" s="16" t="s">
        <v>2964</v>
      </c>
      <c r="G53" s="16" t="s">
        <v>155</v>
      </c>
      <c r="H53" s="16">
        <v>1.5043280349999999</v>
      </c>
      <c r="I53" s="17">
        <v>1962</v>
      </c>
      <c r="J53" s="17">
        <v>1450</v>
      </c>
      <c r="K53" s="16">
        <v>0.18403350700000001</v>
      </c>
      <c r="L53" s="16" t="s">
        <v>78</v>
      </c>
      <c r="M53" s="17">
        <v>1</v>
      </c>
      <c r="N53" s="17">
        <v>0</v>
      </c>
      <c r="O53" s="16" t="s">
        <v>79</v>
      </c>
      <c r="P53" s="16" t="s">
        <v>80</v>
      </c>
      <c r="Q53" s="18">
        <v>0.18087905763387901</v>
      </c>
      <c r="R53" s="16" t="s">
        <v>3240</v>
      </c>
      <c r="S53" s="16" t="s">
        <v>3241</v>
      </c>
      <c r="T53" s="16" t="s">
        <v>769</v>
      </c>
      <c r="U53" s="16" t="s">
        <v>960</v>
      </c>
      <c r="V53" s="16" t="s">
        <v>3242</v>
      </c>
      <c r="W53" s="16" t="s">
        <v>129</v>
      </c>
      <c r="X53" s="16"/>
      <c r="Y53" s="16" t="s">
        <v>3060</v>
      </c>
      <c r="Z53" s="16" t="s">
        <v>2547</v>
      </c>
      <c r="AA53" s="16"/>
      <c r="AB53" s="16"/>
      <c r="AC53" s="16" t="s">
        <v>1936</v>
      </c>
      <c r="AD53" s="16" t="s">
        <v>152</v>
      </c>
      <c r="AE53" s="16"/>
      <c r="AF53" s="16" t="s">
        <v>91</v>
      </c>
      <c r="AG53" s="16" t="s">
        <v>92</v>
      </c>
      <c r="AH53" s="16" t="s">
        <v>1937</v>
      </c>
      <c r="AI53" s="17">
        <v>2</v>
      </c>
      <c r="AJ53" s="17">
        <v>2</v>
      </c>
      <c r="AK53" s="16" t="s">
        <v>136</v>
      </c>
      <c r="AL53" s="16"/>
      <c r="AM53" s="17">
        <v>25</v>
      </c>
      <c r="AN53" s="16" t="s">
        <v>137</v>
      </c>
      <c r="AO53" s="16" t="s">
        <v>138</v>
      </c>
      <c r="AP53" s="17">
        <v>0</v>
      </c>
      <c r="AQ53" s="17">
        <v>0</v>
      </c>
      <c r="AR53" s="17">
        <v>0</v>
      </c>
      <c r="AS53" s="16">
        <v>7879.0804853199998</v>
      </c>
      <c r="AT53" s="19">
        <v>11.057127816160609</v>
      </c>
      <c r="AU53" s="19">
        <v>0</v>
      </c>
      <c r="AV53" s="19">
        <v>0</v>
      </c>
      <c r="AW53" s="19">
        <v>5528.5639080803048</v>
      </c>
      <c r="AX53" s="20">
        <v>7</v>
      </c>
      <c r="AY53" s="19">
        <v>0</v>
      </c>
      <c r="AZ53" s="20">
        <v>25</v>
      </c>
      <c r="BA53" s="19">
        <v>0</v>
      </c>
      <c r="BB53" s="19">
        <v>0.5</v>
      </c>
      <c r="BC53" s="20">
        <v>12500</v>
      </c>
      <c r="BD53" s="16">
        <v>363.18732608097258</v>
      </c>
      <c r="BE53" s="16">
        <v>7879.0602341962822</v>
      </c>
      <c r="BF53" s="21" t="s">
        <v>96</v>
      </c>
      <c r="BG53" s="22">
        <v>25</v>
      </c>
      <c r="BH53" s="23">
        <v>0.7</v>
      </c>
      <c r="BI53" s="23">
        <v>18</v>
      </c>
      <c r="BJ53" s="16">
        <v>363.18732608097258</v>
      </c>
      <c r="BK53" s="16">
        <v>7879.0602341962822</v>
      </c>
      <c r="BL53" s="23">
        <v>0.15</v>
      </c>
      <c r="BM53" s="22">
        <f t="shared" si="5"/>
        <v>3.2558230374098223</v>
      </c>
      <c r="BN53" s="22">
        <f t="shared" si="1"/>
        <v>1.2558230374098223</v>
      </c>
      <c r="BO53" s="22">
        <f t="shared" si="6"/>
        <v>0.18837345561147334</v>
      </c>
      <c r="BP53" s="22">
        <f t="shared" si="7"/>
        <v>0.1067449581798349</v>
      </c>
      <c r="BQ53" s="22">
        <f t="shared" si="8"/>
        <v>0.96070462361851405</v>
      </c>
    </row>
    <row r="54" spans="1:69" x14ac:dyDescent="0.25">
      <c r="A54" s="15">
        <v>15002014</v>
      </c>
      <c r="B54" s="16" t="s">
        <v>154</v>
      </c>
      <c r="C54" s="16"/>
      <c r="D54" s="16"/>
      <c r="E54" s="16"/>
      <c r="F54" s="16" t="s">
        <v>2964</v>
      </c>
      <c r="G54" s="16" t="s">
        <v>155</v>
      </c>
      <c r="H54" s="16">
        <v>1.5043280349999999</v>
      </c>
      <c r="I54" s="17">
        <v>1962</v>
      </c>
      <c r="J54" s="17">
        <v>1450</v>
      </c>
      <c r="K54" s="16">
        <v>0.18345141700000001</v>
      </c>
      <c r="L54" s="16" t="s">
        <v>78</v>
      </c>
      <c r="M54" s="17">
        <v>1</v>
      </c>
      <c r="N54" s="17">
        <v>0</v>
      </c>
      <c r="O54" s="16" t="s">
        <v>79</v>
      </c>
      <c r="P54" s="16" t="s">
        <v>80</v>
      </c>
      <c r="Q54" s="18">
        <v>0.18152342169988128</v>
      </c>
      <c r="R54" s="16" t="s">
        <v>3377</v>
      </c>
      <c r="S54" s="16" t="s">
        <v>3378</v>
      </c>
      <c r="T54" s="16" t="s">
        <v>2242</v>
      </c>
      <c r="U54" s="16" t="s">
        <v>2243</v>
      </c>
      <c r="V54" s="16"/>
      <c r="W54" s="16" t="s">
        <v>129</v>
      </c>
      <c r="X54" s="16"/>
      <c r="Y54" s="16" t="s">
        <v>3060</v>
      </c>
      <c r="Z54" s="16" t="s">
        <v>1685</v>
      </c>
      <c r="AA54" s="16"/>
      <c r="AB54" s="16"/>
      <c r="AC54" s="16" t="s">
        <v>1473</v>
      </c>
      <c r="AD54" s="16" t="s">
        <v>152</v>
      </c>
      <c r="AE54" s="16"/>
      <c r="AF54" s="16" t="s">
        <v>91</v>
      </c>
      <c r="AG54" s="16" t="s">
        <v>92</v>
      </c>
      <c r="AH54" s="16" t="s">
        <v>3379</v>
      </c>
      <c r="AI54" s="17">
        <v>2</v>
      </c>
      <c r="AJ54" s="17">
        <v>2</v>
      </c>
      <c r="AK54" s="16" t="s">
        <v>136</v>
      </c>
      <c r="AL54" s="16"/>
      <c r="AM54" s="17">
        <v>25</v>
      </c>
      <c r="AN54" s="16" t="s">
        <v>137</v>
      </c>
      <c r="AO54" s="16" t="s">
        <v>138</v>
      </c>
      <c r="AP54" s="17">
        <v>0</v>
      </c>
      <c r="AQ54" s="17">
        <v>0</v>
      </c>
      <c r="AR54" s="17">
        <v>0</v>
      </c>
      <c r="AS54" s="16">
        <v>7907.1509936399998</v>
      </c>
      <c r="AT54" s="19">
        <v>11.017874841402888</v>
      </c>
      <c r="AU54" s="19">
        <v>0</v>
      </c>
      <c r="AV54" s="19">
        <v>0</v>
      </c>
      <c r="AW54" s="19">
        <v>5508.9374207014434</v>
      </c>
      <c r="AX54" s="20">
        <v>7</v>
      </c>
      <c r="AY54" s="19">
        <v>0</v>
      </c>
      <c r="AZ54" s="20">
        <v>25</v>
      </c>
      <c r="BA54" s="19">
        <v>0</v>
      </c>
      <c r="BB54" s="19">
        <v>0.5</v>
      </c>
      <c r="BC54" s="20">
        <v>12500</v>
      </c>
      <c r="BD54" s="16">
        <v>356.00901338026404</v>
      </c>
      <c r="BE54" s="16">
        <v>7907.1286206374589</v>
      </c>
      <c r="BF54" s="21" t="s">
        <v>96</v>
      </c>
      <c r="BG54" s="22">
        <v>25</v>
      </c>
      <c r="BH54" s="23">
        <v>0.7</v>
      </c>
      <c r="BI54" s="23">
        <v>18</v>
      </c>
      <c r="BJ54" s="16">
        <v>356.00901338026404</v>
      </c>
      <c r="BK54" s="16">
        <v>7907.1286206374589</v>
      </c>
      <c r="BL54" s="23">
        <v>0.15</v>
      </c>
      <c r="BM54" s="22">
        <f t="shared" si="5"/>
        <v>3.2674215905978632</v>
      </c>
      <c r="BN54" s="22">
        <f t="shared" si="1"/>
        <v>1.2674215905978632</v>
      </c>
      <c r="BO54" s="22">
        <f t="shared" si="6"/>
        <v>0.19011323858967946</v>
      </c>
      <c r="BP54" s="22">
        <f t="shared" si="7"/>
        <v>0.10773083520081837</v>
      </c>
      <c r="BQ54" s="22">
        <f t="shared" si="8"/>
        <v>0.96957751680736526</v>
      </c>
    </row>
    <row r="55" spans="1:69" x14ac:dyDescent="0.25">
      <c r="A55" s="15">
        <v>15003007</v>
      </c>
      <c r="B55" s="16" t="s">
        <v>154</v>
      </c>
      <c r="C55" s="16"/>
      <c r="D55" s="16"/>
      <c r="E55" s="16"/>
      <c r="F55" s="16" t="s">
        <v>2964</v>
      </c>
      <c r="G55" s="16" t="s">
        <v>155</v>
      </c>
      <c r="H55" s="16">
        <v>1.480001742</v>
      </c>
      <c r="I55" s="17">
        <v>2018</v>
      </c>
      <c r="J55" s="17">
        <v>3152</v>
      </c>
      <c r="K55" s="16">
        <v>0.41654552700000003</v>
      </c>
      <c r="L55" s="16" t="s">
        <v>78</v>
      </c>
      <c r="M55" s="17">
        <v>1</v>
      </c>
      <c r="N55" s="17">
        <v>0</v>
      </c>
      <c r="O55" s="16" t="s">
        <v>79</v>
      </c>
      <c r="P55" s="16" t="s">
        <v>80</v>
      </c>
      <c r="Q55" s="18">
        <v>0.1737340807878936</v>
      </c>
      <c r="R55" s="16" t="s">
        <v>3243</v>
      </c>
      <c r="S55" s="16" t="s">
        <v>3274</v>
      </c>
      <c r="T55" s="16" t="s">
        <v>705</v>
      </c>
      <c r="U55" s="16" t="s">
        <v>706</v>
      </c>
      <c r="V55" s="16"/>
      <c r="W55" s="16" t="s">
        <v>129</v>
      </c>
      <c r="X55" s="16"/>
      <c r="Y55" s="16" t="s">
        <v>3060</v>
      </c>
      <c r="Z55" s="16" t="s">
        <v>490</v>
      </c>
      <c r="AA55" s="16"/>
      <c r="AB55" s="16"/>
      <c r="AC55" s="16" t="s">
        <v>370</v>
      </c>
      <c r="AD55" s="16" t="s">
        <v>152</v>
      </c>
      <c r="AE55" s="16"/>
      <c r="AF55" s="16" t="s">
        <v>91</v>
      </c>
      <c r="AG55" s="16" t="s">
        <v>92</v>
      </c>
      <c r="AH55" s="16" t="s">
        <v>3239</v>
      </c>
      <c r="AI55" s="17">
        <v>2</v>
      </c>
      <c r="AJ55" s="17">
        <v>2</v>
      </c>
      <c r="AK55" s="16" t="s">
        <v>136</v>
      </c>
      <c r="AL55" s="16"/>
      <c r="AM55" s="17">
        <v>25</v>
      </c>
      <c r="AN55" s="16" t="s">
        <v>137</v>
      </c>
      <c r="AO55" s="16" t="s">
        <v>138</v>
      </c>
      <c r="AP55" s="17">
        <v>0</v>
      </c>
      <c r="AQ55" s="17">
        <v>0</v>
      </c>
      <c r="AR55" s="17">
        <v>0</v>
      </c>
      <c r="AS55" s="16">
        <v>7567.8200703100001</v>
      </c>
      <c r="AT55" s="19">
        <v>11.511901603182713</v>
      </c>
      <c r="AU55" s="19">
        <v>0</v>
      </c>
      <c r="AV55" s="19">
        <v>0</v>
      </c>
      <c r="AW55" s="19">
        <v>5755.9508015913561</v>
      </c>
      <c r="AX55" s="20">
        <v>7</v>
      </c>
      <c r="AY55" s="19">
        <v>0</v>
      </c>
      <c r="AZ55" s="20">
        <v>25</v>
      </c>
      <c r="BA55" s="19">
        <v>0</v>
      </c>
      <c r="BB55" s="19">
        <v>0.5</v>
      </c>
      <c r="BC55" s="20">
        <v>12500</v>
      </c>
      <c r="BD55" s="16">
        <v>358.18261837584896</v>
      </c>
      <c r="BE55" s="16">
        <v>7567.826287724678</v>
      </c>
      <c r="BF55" s="21" t="s">
        <v>96</v>
      </c>
      <c r="BG55" s="22">
        <v>25</v>
      </c>
      <c r="BH55" s="23">
        <v>0.7</v>
      </c>
      <c r="BI55" s="23">
        <v>18</v>
      </c>
      <c r="BJ55" s="16">
        <v>358.18261837584896</v>
      </c>
      <c r="BK55" s="16">
        <v>7567.826287724678</v>
      </c>
      <c r="BL55" s="23">
        <v>0.15</v>
      </c>
      <c r="BM55" s="22">
        <f t="shared" si="5"/>
        <v>3.1272134541820846</v>
      </c>
      <c r="BN55" s="22">
        <f t="shared" si="1"/>
        <v>1.1272134541820846</v>
      </c>
      <c r="BO55" s="22">
        <f t="shared" si="6"/>
        <v>0.16908201812731269</v>
      </c>
      <c r="BP55" s="22">
        <f t="shared" si="7"/>
        <v>9.58131436054772E-2</v>
      </c>
      <c r="BQ55" s="22">
        <f t="shared" si="8"/>
        <v>0.8623182924492947</v>
      </c>
    </row>
    <row r="56" spans="1:69" x14ac:dyDescent="0.25">
      <c r="A56" s="15">
        <v>15003009</v>
      </c>
      <c r="B56" s="16" t="s">
        <v>154</v>
      </c>
      <c r="C56" s="16"/>
      <c r="D56" s="16"/>
      <c r="E56" s="16"/>
      <c r="F56" s="16" t="s">
        <v>2964</v>
      </c>
      <c r="G56" s="16" t="s">
        <v>155</v>
      </c>
      <c r="H56" s="16">
        <v>2.087605403</v>
      </c>
      <c r="I56" s="17">
        <v>1962</v>
      </c>
      <c r="J56" s="17">
        <v>1696</v>
      </c>
      <c r="K56" s="16">
        <v>0.229096312</v>
      </c>
      <c r="L56" s="16" t="s">
        <v>78</v>
      </c>
      <c r="M56" s="17">
        <v>1</v>
      </c>
      <c r="N56" s="17">
        <v>0</v>
      </c>
      <c r="O56" s="16" t="s">
        <v>79</v>
      </c>
      <c r="P56" s="16" t="s">
        <v>80</v>
      </c>
      <c r="Q56" s="18">
        <v>0.16995428114423666</v>
      </c>
      <c r="R56" s="16" t="s">
        <v>3237</v>
      </c>
      <c r="S56" s="16" t="s">
        <v>3238</v>
      </c>
      <c r="T56" s="16" t="s">
        <v>83</v>
      </c>
      <c r="U56" s="16" t="s">
        <v>84</v>
      </c>
      <c r="V56" s="16"/>
      <c r="W56" s="16" t="s">
        <v>129</v>
      </c>
      <c r="X56" s="16"/>
      <c r="Y56" s="16" t="s">
        <v>3060</v>
      </c>
      <c r="Z56" s="16" t="s">
        <v>2571</v>
      </c>
      <c r="AA56" s="16"/>
      <c r="AB56" s="16"/>
      <c r="AC56" s="16" t="s">
        <v>370</v>
      </c>
      <c r="AD56" s="16" t="s">
        <v>152</v>
      </c>
      <c r="AE56" s="16"/>
      <c r="AF56" s="16" t="s">
        <v>91</v>
      </c>
      <c r="AG56" s="16" t="s">
        <v>92</v>
      </c>
      <c r="AH56" s="16" t="s">
        <v>3239</v>
      </c>
      <c r="AI56" s="17">
        <v>2</v>
      </c>
      <c r="AJ56" s="17">
        <v>2</v>
      </c>
      <c r="AK56" s="16" t="s">
        <v>136</v>
      </c>
      <c r="AL56" s="16"/>
      <c r="AM56" s="17">
        <v>25</v>
      </c>
      <c r="AN56" s="16" t="s">
        <v>137</v>
      </c>
      <c r="AO56" s="16" t="s">
        <v>138</v>
      </c>
      <c r="AP56" s="17">
        <v>0</v>
      </c>
      <c r="AQ56" s="17">
        <v>0</v>
      </c>
      <c r="AR56" s="17">
        <v>0</v>
      </c>
      <c r="AS56" s="16">
        <v>7403.2023014699998</v>
      </c>
      <c r="AT56" s="19">
        <v>11.767880499861691</v>
      </c>
      <c r="AU56" s="19">
        <v>0</v>
      </c>
      <c r="AV56" s="19">
        <v>0</v>
      </c>
      <c r="AW56" s="19">
        <v>5883.9402499308453</v>
      </c>
      <c r="AX56" s="20">
        <v>7</v>
      </c>
      <c r="AY56" s="19">
        <v>0</v>
      </c>
      <c r="AZ56" s="20">
        <v>25</v>
      </c>
      <c r="BA56" s="19">
        <v>0</v>
      </c>
      <c r="BB56" s="19">
        <v>0.5</v>
      </c>
      <c r="BC56" s="20">
        <v>12500</v>
      </c>
      <c r="BD56" s="16">
        <v>354.35591334737273</v>
      </c>
      <c r="BE56" s="16">
        <v>7403.178873838614</v>
      </c>
      <c r="BF56" s="21" t="s">
        <v>96</v>
      </c>
      <c r="BG56" s="22">
        <v>25</v>
      </c>
      <c r="BH56" s="23">
        <v>0.7</v>
      </c>
      <c r="BI56" s="23">
        <v>18</v>
      </c>
      <c r="BJ56" s="16">
        <v>354.35591334737273</v>
      </c>
      <c r="BK56" s="16">
        <v>7403.178873838614</v>
      </c>
      <c r="BL56" s="23">
        <v>0.15</v>
      </c>
      <c r="BM56" s="22">
        <f t="shared" si="5"/>
        <v>3.05917706059626</v>
      </c>
      <c r="BN56" s="22">
        <f t="shared" si="1"/>
        <v>1.05917706059626</v>
      </c>
      <c r="BO56" s="22">
        <f t="shared" si="6"/>
        <v>0.15887655908943901</v>
      </c>
      <c r="BP56" s="22">
        <f t="shared" si="7"/>
        <v>9.0030050150682106E-2</v>
      </c>
      <c r="BQ56" s="22">
        <f t="shared" si="8"/>
        <v>0.81027045135613895</v>
      </c>
    </row>
    <row r="57" spans="1:69" x14ac:dyDescent="0.25">
      <c r="A57" s="15">
        <v>15003010</v>
      </c>
      <c r="B57" s="16" t="s">
        <v>154</v>
      </c>
      <c r="C57" s="16"/>
      <c r="D57" s="16"/>
      <c r="E57" s="16"/>
      <c r="F57" s="16" t="s">
        <v>2964</v>
      </c>
      <c r="G57" s="16" t="s">
        <v>155</v>
      </c>
      <c r="H57" s="16">
        <v>1.416831827</v>
      </c>
      <c r="I57" s="17">
        <v>1962</v>
      </c>
      <c r="J57" s="17">
        <v>1696</v>
      </c>
      <c r="K57" s="16">
        <v>0.17757302899999999</v>
      </c>
      <c r="L57" s="16" t="s">
        <v>78</v>
      </c>
      <c r="M57" s="17">
        <v>1</v>
      </c>
      <c r="N57" s="17">
        <v>0</v>
      </c>
      <c r="O57" s="16" t="s">
        <v>79</v>
      </c>
      <c r="P57" s="16" t="s">
        <v>80</v>
      </c>
      <c r="Q57" s="18">
        <v>0.2193427120044715</v>
      </c>
      <c r="R57" s="16" t="s">
        <v>3232</v>
      </c>
      <c r="S57" s="16" t="s">
        <v>3233</v>
      </c>
      <c r="T57" s="16" t="s">
        <v>83</v>
      </c>
      <c r="U57" s="16" t="s">
        <v>84</v>
      </c>
      <c r="V57" s="16" t="s">
        <v>3234</v>
      </c>
      <c r="W57" s="16" t="s">
        <v>129</v>
      </c>
      <c r="X57" s="16"/>
      <c r="Y57" s="16" t="s">
        <v>3060</v>
      </c>
      <c r="Z57" s="16" t="s">
        <v>3235</v>
      </c>
      <c r="AA57" s="16"/>
      <c r="AB57" s="16"/>
      <c r="AC57" s="16" t="s">
        <v>1473</v>
      </c>
      <c r="AD57" s="16" t="s">
        <v>152</v>
      </c>
      <c r="AE57" s="16"/>
      <c r="AF57" s="16" t="s">
        <v>91</v>
      </c>
      <c r="AG57" s="16" t="s">
        <v>92</v>
      </c>
      <c r="AH57" s="16" t="s">
        <v>3236</v>
      </c>
      <c r="AI57" s="17">
        <v>2</v>
      </c>
      <c r="AJ57" s="17">
        <v>2</v>
      </c>
      <c r="AK57" s="16" t="s">
        <v>136</v>
      </c>
      <c r="AL57" s="16"/>
      <c r="AM57" s="17">
        <v>25</v>
      </c>
      <c r="AN57" s="16" t="s">
        <v>137</v>
      </c>
      <c r="AO57" s="16" t="s">
        <v>138</v>
      </c>
      <c r="AP57" s="17">
        <v>0</v>
      </c>
      <c r="AQ57" s="17">
        <v>0</v>
      </c>
      <c r="AR57" s="17">
        <v>0</v>
      </c>
      <c r="AS57" s="16">
        <v>9554.5173759600002</v>
      </c>
      <c r="AT57" s="19">
        <v>9.1181999646786469</v>
      </c>
      <c r="AU57" s="19">
        <v>0</v>
      </c>
      <c r="AV57" s="19">
        <v>0</v>
      </c>
      <c r="AW57" s="19">
        <v>4559.0999823393231</v>
      </c>
      <c r="AX57" s="20">
        <v>7</v>
      </c>
      <c r="AY57" s="19">
        <v>0</v>
      </c>
      <c r="AZ57" s="20">
        <v>25</v>
      </c>
      <c r="BA57" s="19">
        <v>0</v>
      </c>
      <c r="BB57" s="19">
        <v>0.5</v>
      </c>
      <c r="BC57" s="20">
        <v>12500</v>
      </c>
      <c r="BD57" s="16">
        <v>387.34359773154091</v>
      </c>
      <c r="BE57" s="16">
        <v>9554.5303166788544</v>
      </c>
      <c r="BF57" s="21" t="s">
        <v>96</v>
      </c>
      <c r="BG57" s="22">
        <v>25</v>
      </c>
      <c r="BH57" s="23">
        <v>0.7</v>
      </c>
      <c r="BI57" s="23">
        <v>18</v>
      </c>
      <c r="BJ57" s="16">
        <v>387.34359773154091</v>
      </c>
      <c r="BK57" s="16">
        <v>9554.5303166788544</v>
      </c>
      <c r="BL57" s="23">
        <v>0.15</v>
      </c>
      <c r="BM57" s="22">
        <f t="shared" si="5"/>
        <v>3.9481688160804871</v>
      </c>
      <c r="BN57" s="22">
        <f t="shared" si="1"/>
        <v>1.9481688160804871</v>
      </c>
      <c r="BO57" s="22">
        <f t="shared" si="6"/>
        <v>0.29222532241207305</v>
      </c>
      <c r="BP57" s="22">
        <f t="shared" si="7"/>
        <v>0.16559434936684142</v>
      </c>
      <c r="BQ57" s="22">
        <f t="shared" si="8"/>
        <v>1.4903491443015726</v>
      </c>
    </row>
    <row r="58" spans="1:69" x14ac:dyDescent="0.25">
      <c r="A58" s="15">
        <v>15003022</v>
      </c>
      <c r="B58" s="16" t="s">
        <v>154</v>
      </c>
      <c r="C58" s="16"/>
      <c r="D58" s="16"/>
      <c r="E58" s="16"/>
      <c r="F58" s="16" t="s">
        <v>2964</v>
      </c>
      <c r="G58" s="16" t="s">
        <v>155</v>
      </c>
      <c r="H58" s="16">
        <v>2.8941496899999999</v>
      </c>
      <c r="I58" s="17">
        <v>1952</v>
      </c>
      <c r="J58" s="17">
        <v>2295</v>
      </c>
      <c r="K58" s="16">
        <v>0.272209702</v>
      </c>
      <c r="L58" s="16" t="s">
        <v>78</v>
      </c>
      <c r="M58" s="17">
        <v>1</v>
      </c>
      <c r="N58" s="17">
        <v>0</v>
      </c>
      <c r="O58" s="16" t="s">
        <v>79</v>
      </c>
      <c r="P58" s="16" t="s">
        <v>80</v>
      </c>
      <c r="Q58" s="18">
        <v>0.19355522720152599</v>
      </c>
      <c r="R58" s="16" t="s">
        <v>3204</v>
      </c>
      <c r="S58" s="16" t="s">
        <v>3205</v>
      </c>
      <c r="T58" s="16" t="s">
        <v>280</v>
      </c>
      <c r="U58" s="16" t="s">
        <v>925</v>
      </c>
      <c r="V58" s="16" t="s">
        <v>3206</v>
      </c>
      <c r="W58" s="16" t="s">
        <v>129</v>
      </c>
      <c r="X58" s="16"/>
      <c r="Y58" s="16" t="s">
        <v>3060</v>
      </c>
      <c r="Z58" s="16" t="s">
        <v>3207</v>
      </c>
      <c r="AA58" s="16"/>
      <c r="AB58" s="16"/>
      <c r="AC58" s="16" t="s">
        <v>1936</v>
      </c>
      <c r="AD58" s="16" t="s">
        <v>152</v>
      </c>
      <c r="AE58" s="16"/>
      <c r="AF58" s="16" t="s">
        <v>91</v>
      </c>
      <c r="AG58" s="16" t="s">
        <v>92</v>
      </c>
      <c r="AH58" s="16" t="s">
        <v>2029</v>
      </c>
      <c r="AI58" s="17">
        <v>2</v>
      </c>
      <c r="AJ58" s="17">
        <v>2</v>
      </c>
      <c r="AK58" s="16" t="s">
        <v>136</v>
      </c>
      <c r="AL58" s="16"/>
      <c r="AM58" s="17">
        <v>25</v>
      </c>
      <c r="AN58" s="16" t="s">
        <v>137</v>
      </c>
      <c r="AO58" s="16" t="s">
        <v>138</v>
      </c>
      <c r="AP58" s="17">
        <v>0</v>
      </c>
      <c r="AQ58" s="17">
        <v>0</v>
      </c>
      <c r="AR58" s="17">
        <v>0</v>
      </c>
      <c r="AS58" s="16">
        <v>8431.2314007500008</v>
      </c>
      <c r="AT58" s="19">
        <v>10.333010192585894</v>
      </c>
      <c r="AU58" s="19">
        <v>0</v>
      </c>
      <c r="AV58" s="19">
        <v>0</v>
      </c>
      <c r="AW58" s="19">
        <v>5166.5050962929472</v>
      </c>
      <c r="AX58" s="20">
        <v>7</v>
      </c>
      <c r="AY58" s="19">
        <v>0</v>
      </c>
      <c r="AZ58" s="20">
        <v>25</v>
      </c>
      <c r="BA58" s="19">
        <v>0</v>
      </c>
      <c r="BB58" s="19">
        <v>0.5</v>
      </c>
      <c r="BC58" s="20">
        <v>12500</v>
      </c>
      <c r="BD58" s="16">
        <v>371.46608730770623</v>
      </c>
      <c r="BE58" s="16">
        <v>8431.2319718694071</v>
      </c>
      <c r="BF58" s="21" t="s">
        <v>96</v>
      </c>
      <c r="BG58" s="22">
        <v>25</v>
      </c>
      <c r="BH58" s="23">
        <v>0.7</v>
      </c>
      <c r="BI58" s="23">
        <v>18</v>
      </c>
      <c r="BJ58" s="16">
        <v>371.46608730770623</v>
      </c>
      <c r="BK58" s="16">
        <v>8431.2319718694071</v>
      </c>
      <c r="BL58" s="23">
        <v>0.15</v>
      </c>
      <c r="BM58" s="22">
        <f t="shared" si="5"/>
        <v>3.4839940896274677</v>
      </c>
      <c r="BN58" s="22">
        <f t="shared" si="1"/>
        <v>1.4839940896274677</v>
      </c>
      <c r="BO58" s="22">
        <f t="shared" si="6"/>
        <v>0.22259911344412014</v>
      </c>
      <c r="BP58" s="22">
        <f t="shared" si="7"/>
        <v>0.12613949761833476</v>
      </c>
      <c r="BQ58" s="22">
        <f t="shared" si="8"/>
        <v>1.1352554785650129</v>
      </c>
    </row>
    <row r="59" spans="1:69" x14ac:dyDescent="0.25">
      <c r="A59" s="15">
        <v>15003032</v>
      </c>
      <c r="B59" s="16" t="s">
        <v>154</v>
      </c>
      <c r="C59" s="16"/>
      <c r="D59" s="16"/>
      <c r="E59" s="16"/>
      <c r="F59" s="16" t="s">
        <v>125</v>
      </c>
      <c r="G59" s="16" t="s">
        <v>155</v>
      </c>
      <c r="H59" s="16">
        <v>1</v>
      </c>
      <c r="I59" s="17">
        <v>1990</v>
      </c>
      <c r="J59" s="17">
        <v>1659</v>
      </c>
      <c r="K59" s="16">
        <v>0.38934522399999999</v>
      </c>
      <c r="L59" s="16" t="s">
        <v>78</v>
      </c>
      <c r="M59" s="17">
        <v>1</v>
      </c>
      <c r="N59" s="17">
        <v>0</v>
      </c>
      <c r="O59" s="16" t="s">
        <v>79</v>
      </c>
      <c r="P59" s="16" t="s">
        <v>80</v>
      </c>
      <c r="Q59" s="18">
        <v>9.7834742315181702E-2</v>
      </c>
      <c r="R59" s="16" t="s">
        <v>168</v>
      </c>
      <c r="S59" s="16" t="s">
        <v>169</v>
      </c>
      <c r="T59" s="16" t="s">
        <v>83</v>
      </c>
      <c r="U59" s="16" t="s">
        <v>84</v>
      </c>
      <c r="V59" s="16" t="s">
        <v>170</v>
      </c>
      <c r="W59" s="16" t="s">
        <v>129</v>
      </c>
      <c r="X59" s="16"/>
      <c r="Y59" s="16" t="s">
        <v>131</v>
      </c>
      <c r="Z59" s="16" t="s">
        <v>171</v>
      </c>
      <c r="AA59" s="16"/>
      <c r="AB59" s="16"/>
      <c r="AC59" s="16" t="s">
        <v>172</v>
      </c>
      <c r="AD59" s="16" t="s">
        <v>161</v>
      </c>
      <c r="AE59" s="16"/>
      <c r="AF59" s="16" t="s">
        <v>91</v>
      </c>
      <c r="AG59" s="16" t="s">
        <v>92</v>
      </c>
      <c r="AH59" s="16" t="s">
        <v>173</v>
      </c>
      <c r="AI59" s="17">
        <v>1</v>
      </c>
      <c r="AJ59" s="17">
        <v>1</v>
      </c>
      <c r="AK59" s="16" t="s">
        <v>136</v>
      </c>
      <c r="AL59" s="16"/>
      <c r="AM59" s="17">
        <v>25</v>
      </c>
      <c r="AN59" s="16" t="s">
        <v>137</v>
      </c>
      <c r="AO59" s="16" t="s">
        <v>138</v>
      </c>
      <c r="AP59" s="17">
        <v>0</v>
      </c>
      <c r="AQ59" s="17">
        <v>0</v>
      </c>
      <c r="AR59" s="17">
        <v>0</v>
      </c>
      <c r="AS59" s="16">
        <v>4261.6760714900001</v>
      </c>
      <c r="AT59" s="19">
        <v>10.2213305913629</v>
      </c>
      <c r="AU59" s="19">
        <v>0</v>
      </c>
      <c r="AV59" s="19">
        <v>0</v>
      </c>
      <c r="AW59" s="19">
        <v>5110.6652956814496</v>
      </c>
      <c r="AX59" s="20">
        <v>7</v>
      </c>
      <c r="AY59" s="19">
        <v>0</v>
      </c>
      <c r="AZ59" s="20">
        <v>25</v>
      </c>
      <c r="BA59" s="19">
        <v>0</v>
      </c>
      <c r="BB59" s="19">
        <v>0.5</v>
      </c>
      <c r="BC59" s="20">
        <v>12500</v>
      </c>
      <c r="BD59" s="16">
        <v>278.3717642335987</v>
      </c>
      <c r="BE59" s="16">
        <v>4261.66432854086</v>
      </c>
      <c r="BF59" s="21" t="s">
        <v>96</v>
      </c>
      <c r="BG59" s="22">
        <v>25</v>
      </c>
      <c r="BH59" s="23">
        <v>0.7</v>
      </c>
      <c r="BI59" s="23">
        <v>18</v>
      </c>
      <c r="BJ59" s="16">
        <v>278.3717642335987</v>
      </c>
      <c r="BK59" s="16">
        <v>4261.66432854086</v>
      </c>
      <c r="BL59" s="23">
        <v>0.15</v>
      </c>
      <c r="BM59" s="22">
        <f t="shared" si="5"/>
        <v>1.7610253616732707</v>
      </c>
      <c r="BN59" s="22">
        <f t="shared" si="1"/>
        <v>0.76102536167327073</v>
      </c>
      <c r="BO59" s="22">
        <f t="shared" si="6"/>
        <v>0.1141538042509906</v>
      </c>
      <c r="BP59" s="22">
        <f t="shared" si="7"/>
        <v>6.4687155742228011E-2</v>
      </c>
      <c r="BQ59" s="22">
        <f t="shared" si="8"/>
        <v>0.58218440168005214</v>
      </c>
    </row>
    <row r="60" spans="1:69" x14ac:dyDescent="0.25">
      <c r="A60" s="15">
        <v>15007053</v>
      </c>
      <c r="B60" s="16" t="s">
        <v>154</v>
      </c>
      <c r="C60" s="16"/>
      <c r="D60" s="16"/>
      <c r="E60" s="16"/>
      <c r="F60" s="16" t="s">
        <v>256</v>
      </c>
      <c r="G60" s="16" t="s">
        <v>366</v>
      </c>
      <c r="H60" s="16">
        <v>1.002504979</v>
      </c>
      <c r="I60" s="17">
        <v>1963</v>
      </c>
      <c r="J60" s="17">
        <v>4334</v>
      </c>
      <c r="K60" s="16">
        <v>0.71743088899999996</v>
      </c>
      <c r="L60" s="16" t="s">
        <v>78</v>
      </c>
      <c r="M60" s="17">
        <v>1</v>
      </c>
      <c r="N60" s="17">
        <v>0</v>
      </c>
      <c r="O60" s="16" t="s">
        <v>79</v>
      </c>
      <c r="P60" s="16" t="s">
        <v>80</v>
      </c>
      <c r="Q60" s="18">
        <v>0.13868732349984525</v>
      </c>
      <c r="R60" s="16" t="s">
        <v>367</v>
      </c>
      <c r="S60" s="16" t="s">
        <v>368</v>
      </c>
      <c r="T60" s="16" t="s">
        <v>340</v>
      </c>
      <c r="U60" s="16" t="s">
        <v>369</v>
      </c>
      <c r="V60" s="16"/>
      <c r="W60" s="16" t="s">
        <v>129</v>
      </c>
      <c r="X60" s="16"/>
      <c r="Y60" s="16" t="s">
        <v>263</v>
      </c>
      <c r="Z60" s="16"/>
      <c r="AA60" s="16"/>
      <c r="AB60" s="16"/>
      <c r="AC60" s="16"/>
      <c r="AD60" s="16"/>
      <c r="AE60" s="16"/>
      <c r="AF60" s="16"/>
      <c r="AG60" s="16"/>
      <c r="AH60" s="16"/>
      <c r="AI60" s="17">
        <v>0</v>
      </c>
      <c r="AJ60" s="17">
        <v>0</v>
      </c>
      <c r="AK60" s="16" t="s">
        <v>136</v>
      </c>
      <c r="AL60" s="16"/>
      <c r="AM60" s="17">
        <v>25</v>
      </c>
      <c r="AN60" s="16" t="s">
        <v>137</v>
      </c>
      <c r="AO60" s="16" t="s">
        <v>138</v>
      </c>
      <c r="AP60" s="17">
        <v>0</v>
      </c>
      <c r="AQ60" s="17">
        <v>0</v>
      </c>
      <c r="AR60" s="17">
        <v>0</v>
      </c>
      <c r="AS60" s="16">
        <v>6041.2192150800001</v>
      </c>
      <c r="AT60" s="19">
        <v>0</v>
      </c>
      <c r="AU60" s="19">
        <v>0</v>
      </c>
      <c r="AV60" s="19">
        <v>0</v>
      </c>
      <c r="AW60" s="19">
        <v>0</v>
      </c>
      <c r="AX60" s="20">
        <v>7</v>
      </c>
      <c r="AY60" s="19">
        <v>0</v>
      </c>
      <c r="AZ60" s="20">
        <v>25</v>
      </c>
      <c r="BA60" s="19">
        <v>0</v>
      </c>
      <c r="BB60" s="19">
        <v>0.5</v>
      </c>
      <c r="BC60" s="20">
        <v>12500</v>
      </c>
      <c r="BD60" s="16">
        <v>324.65908411247153</v>
      </c>
      <c r="BE60" s="16">
        <v>6041.1956467981754</v>
      </c>
      <c r="BF60" s="21" t="s">
        <v>96</v>
      </c>
      <c r="BG60" s="22">
        <v>25</v>
      </c>
      <c r="BH60" s="23">
        <v>0.7</v>
      </c>
      <c r="BI60" s="23">
        <v>18</v>
      </c>
      <c r="BJ60" s="16">
        <v>324.65908411247153</v>
      </c>
      <c r="BK60" s="16">
        <v>6041.1956467981754</v>
      </c>
      <c r="BL60" s="23">
        <v>0.15</v>
      </c>
      <c r="BM60" s="22">
        <f t="shared" si="5"/>
        <v>2.4963718229972143</v>
      </c>
      <c r="BN60" s="22">
        <f t="shared" si="1"/>
        <v>2.4963718229972143</v>
      </c>
      <c r="BO60" s="22">
        <f t="shared" si="6"/>
        <v>0.37445577344958214</v>
      </c>
      <c r="BP60" s="22">
        <f t="shared" si="7"/>
        <v>0.21219160495476325</v>
      </c>
      <c r="BQ60" s="22">
        <f t="shared" si="8"/>
        <v>1.9097244445928692</v>
      </c>
    </row>
    <row r="61" spans="1:69" x14ac:dyDescent="0.25">
      <c r="A61" s="15">
        <v>15007054</v>
      </c>
      <c r="B61" s="16" t="s">
        <v>154</v>
      </c>
      <c r="C61" s="16"/>
      <c r="D61" s="16"/>
      <c r="E61" s="16"/>
      <c r="F61" s="16" t="s">
        <v>256</v>
      </c>
      <c r="G61" s="16" t="s">
        <v>366</v>
      </c>
      <c r="H61" s="16">
        <v>1.3605512230000001</v>
      </c>
      <c r="I61" s="17">
        <v>1963</v>
      </c>
      <c r="J61" s="17">
        <v>4334</v>
      </c>
      <c r="K61" s="16">
        <v>0.97899254599999996</v>
      </c>
      <c r="L61" s="16" t="s">
        <v>78</v>
      </c>
      <c r="M61" s="17">
        <v>1</v>
      </c>
      <c r="N61" s="17">
        <v>0</v>
      </c>
      <c r="O61" s="16" t="s">
        <v>79</v>
      </c>
      <c r="P61" s="16" t="s">
        <v>80</v>
      </c>
      <c r="Q61" s="18">
        <v>0.1016342306691866</v>
      </c>
      <c r="R61" s="16" t="s">
        <v>367</v>
      </c>
      <c r="S61" s="16" t="s">
        <v>368</v>
      </c>
      <c r="T61" s="16" t="s">
        <v>340</v>
      </c>
      <c r="U61" s="16" t="s">
        <v>369</v>
      </c>
      <c r="V61" s="16"/>
      <c r="W61" s="16" t="s">
        <v>129</v>
      </c>
      <c r="X61" s="16"/>
      <c r="Y61" s="16" t="s">
        <v>263</v>
      </c>
      <c r="Z61" s="16"/>
      <c r="AA61" s="16"/>
      <c r="AB61" s="16"/>
      <c r="AC61" s="16" t="s">
        <v>370</v>
      </c>
      <c r="AD61" s="16" t="s">
        <v>152</v>
      </c>
      <c r="AE61" s="16"/>
      <c r="AF61" s="16" t="s">
        <v>91</v>
      </c>
      <c r="AG61" s="16" t="s">
        <v>92</v>
      </c>
      <c r="AH61" s="16" t="s">
        <v>84</v>
      </c>
      <c r="AI61" s="17">
        <v>1</v>
      </c>
      <c r="AJ61" s="17">
        <v>0</v>
      </c>
      <c r="AK61" s="16" t="s">
        <v>136</v>
      </c>
      <c r="AL61" s="16"/>
      <c r="AM61" s="17">
        <v>25</v>
      </c>
      <c r="AN61" s="16" t="s">
        <v>137</v>
      </c>
      <c r="AO61" s="16" t="s">
        <v>138</v>
      </c>
      <c r="AP61" s="17">
        <v>0</v>
      </c>
      <c r="AQ61" s="17">
        <v>0</v>
      </c>
      <c r="AR61" s="17">
        <v>0</v>
      </c>
      <c r="AS61" s="16">
        <v>4427.1587606200001</v>
      </c>
      <c r="AT61" s="19">
        <v>0</v>
      </c>
      <c r="AU61" s="19">
        <v>0</v>
      </c>
      <c r="AV61" s="19">
        <v>0</v>
      </c>
      <c r="AW61" s="19">
        <v>0</v>
      </c>
      <c r="AX61" s="20">
        <v>7</v>
      </c>
      <c r="AY61" s="19">
        <v>0</v>
      </c>
      <c r="AZ61" s="20">
        <v>25</v>
      </c>
      <c r="BA61" s="19">
        <v>0</v>
      </c>
      <c r="BB61" s="19">
        <v>0.5</v>
      </c>
      <c r="BC61" s="20">
        <v>12500</v>
      </c>
      <c r="BD61" s="16">
        <v>292.0699878193447</v>
      </c>
      <c r="BE61" s="16">
        <v>4427.1693792191245</v>
      </c>
      <c r="BF61" s="21" t="s">
        <v>96</v>
      </c>
      <c r="BG61" s="22">
        <v>25</v>
      </c>
      <c r="BH61" s="23">
        <v>0.7</v>
      </c>
      <c r="BI61" s="23">
        <v>18</v>
      </c>
      <c r="BJ61" s="16">
        <v>292.0699878193447</v>
      </c>
      <c r="BK61" s="16">
        <v>4427.1693792191245</v>
      </c>
      <c r="BL61" s="23">
        <v>0.15</v>
      </c>
      <c r="BM61" s="22">
        <f t="shared" si="5"/>
        <v>1.8294161520453589</v>
      </c>
      <c r="BN61" s="22">
        <f t="shared" si="1"/>
        <v>1.8294161520453589</v>
      </c>
      <c r="BO61" s="22">
        <f t="shared" si="6"/>
        <v>0.27441242280680384</v>
      </c>
      <c r="BP61" s="22">
        <f t="shared" si="7"/>
        <v>0.15550037292385552</v>
      </c>
      <c r="BQ61" s="22">
        <f t="shared" si="8"/>
        <v>1.3995033563146995</v>
      </c>
    </row>
    <row r="62" spans="1:69" x14ac:dyDescent="0.25">
      <c r="A62" s="15">
        <v>15008007</v>
      </c>
      <c r="B62" s="16" t="s">
        <v>154</v>
      </c>
      <c r="C62" s="16"/>
      <c r="D62" s="16"/>
      <c r="E62" s="16"/>
      <c r="F62" s="16" t="s">
        <v>1264</v>
      </c>
      <c r="G62" s="16" t="s">
        <v>155</v>
      </c>
      <c r="H62" s="16">
        <v>1</v>
      </c>
      <c r="I62" s="17">
        <v>1955</v>
      </c>
      <c r="J62" s="17">
        <v>1529</v>
      </c>
      <c r="K62" s="16">
        <v>0.22581598</v>
      </c>
      <c r="L62" s="16" t="s">
        <v>78</v>
      </c>
      <c r="M62" s="17">
        <v>1</v>
      </c>
      <c r="N62" s="17">
        <v>0</v>
      </c>
      <c r="O62" s="16" t="s">
        <v>79</v>
      </c>
      <c r="P62" s="16" t="s">
        <v>80</v>
      </c>
      <c r="Q62" s="18">
        <v>0.15545671212546089</v>
      </c>
      <c r="R62" s="16" t="s">
        <v>1541</v>
      </c>
      <c r="S62" s="16" t="s">
        <v>1542</v>
      </c>
      <c r="T62" s="16" t="s">
        <v>83</v>
      </c>
      <c r="U62" s="16" t="s">
        <v>84</v>
      </c>
      <c r="V62" s="16" t="s">
        <v>1462</v>
      </c>
      <c r="W62" s="16" t="s">
        <v>129</v>
      </c>
      <c r="X62" s="16" t="s">
        <v>1267</v>
      </c>
      <c r="Y62" s="16" t="s">
        <v>1268</v>
      </c>
      <c r="Z62" s="16" t="s">
        <v>1543</v>
      </c>
      <c r="AA62" s="16"/>
      <c r="AB62" s="16"/>
      <c r="AC62" s="16" t="s">
        <v>1464</v>
      </c>
      <c r="AD62" s="16" t="s">
        <v>152</v>
      </c>
      <c r="AE62" s="16"/>
      <c r="AF62" s="16" t="s">
        <v>91</v>
      </c>
      <c r="AG62" s="16" t="s">
        <v>92</v>
      </c>
      <c r="AH62" s="16" t="s">
        <v>1465</v>
      </c>
      <c r="AI62" s="17">
        <v>1</v>
      </c>
      <c r="AJ62" s="17">
        <v>1</v>
      </c>
      <c r="AK62" s="16" t="s">
        <v>136</v>
      </c>
      <c r="AL62" s="16"/>
      <c r="AM62" s="17">
        <v>25</v>
      </c>
      <c r="AN62" s="16" t="s">
        <v>137</v>
      </c>
      <c r="AO62" s="16" t="s">
        <v>138</v>
      </c>
      <c r="AP62" s="17">
        <v>0</v>
      </c>
      <c r="AQ62" s="17">
        <v>0</v>
      </c>
      <c r="AR62" s="17">
        <v>0</v>
      </c>
      <c r="AS62" s="16">
        <v>6771.6800874999999</v>
      </c>
      <c r="AT62" s="19">
        <v>6.4326724589970521</v>
      </c>
      <c r="AU62" s="19">
        <v>0</v>
      </c>
      <c r="AV62" s="19">
        <v>0</v>
      </c>
      <c r="AW62" s="19">
        <v>3216.3362294985259</v>
      </c>
      <c r="AX62" s="20">
        <v>7</v>
      </c>
      <c r="AY62" s="19">
        <v>0</v>
      </c>
      <c r="AZ62" s="20">
        <v>25</v>
      </c>
      <c r="BA62" s="19">
        <v>0</v>
      </c>
      <c r="BB62" s="19">
        <v>0.5</v>
      </c>
      <c r="BC62" s="20">
        <v>12500</v>
      </c>
      <c r="BD62" s="16"/>
      <c r="BE62" s="16"/>
      <c r="BF62" s="21" t="s">
        <v>96</v>
      </c>
      <c r="BG62" s="22">
        <v>25</v>
      </c>
      <c r="BH62" s="23">
        <v>0.7</v>
      </c>
      <c r="BI62" s="23">
        <v>18</v>
      </c>
      <c r="BJ62" s="16">
        <v>345.77118595620988</v>
      </c>
      <c r="BK62" s="16">
        <v>6771.6672934346407</v>
      </c>
      <c r="BL62" s="23">
        <v>0.15</v>
      </c>
      <c r="BM62" s="22">
        <f t="shared" si="5"/>
        <v>2.7982208182582959</v>
      </c>
      <c r="BN62" s="22">
        <f t="shared" si="1"/>
        <v>1.7982208182582959</v>
      </c>
      <c r="BO62" s="22">
        <f t="shared" si="6"/>
        <v>0.26973312273874439</v>
      </c>
      <c r="BP62" s="22">
        <f t="shared" si="7"/>
        <v>0.15284876955195514</v>
      </c>
      <c r="BQ62" s="22">
        <f t="shared" si="8"/>
        <v>1.3756389259675963</v>
      </c>
    </row>
    <row r="63" spans="1:69" x14ac:dyDescent="0.25">
      <c r="A63" s="15">
        <v>15008042</v>
      </c>
      <c r="B63" s="16" t="s">
        <v>154</v>
      </c>
      <c r="C63" s="16"/>
      <c r="D63" s="16"/>
      <c r="E63" s="16"/>
      <c r="F63" s="16" t="s">
        <v>2964</v>
      </c>
      <c r="G63" s="16" t="s">
        <v>155</v>
      </c>
      <c r="H63" s="16">
        <v>2.0305450829999998</v>
      </c>
      <c r="I63" s="17">
        <v>1954</v>
      </c>
      <c r="J63" s="17">
        <v>1870</v>
      </c>
      <c r="K63" s="16">
        <v>0.218687873</v>
      </c>
      <c r="L63" s="16" t="s">
        <v>78</v>
      </c>
      <c r="M63" s="17">
        <v>1</v>
      </c>
      <c r="N63" s="17">
        <v>0</v>
      </c>
      <c r="O63" s="16" t="s">
        <v>79</v>
      </c>
      <c r="P63" s="16" t="s">
        <v>80</v>
      </c>
      <c r="Q63" s="18">
        <v>0.19632078590289681</v>
      </c>
      <c r="R63" s="16" t="s">
        <v>3383</v>
      </c>
      <c r="S63" s="16" t="s">
        <v>3384</v>
      </c>
      <c r="T63" s="16" t="s">
        <v>83</v>
      </c>
      <c r="U63" s="16" t="s">
        <v>84</v>
      </c>
      <c r="V63" s="16" t="s">
        <v>3385</v>
      </c>
      <c r="W63" s="16" t="s">
        <v>129</v>
      </c>
      <c r="X63" s="16"/>
      <c r="Y63" s="16" t="s">
        <v>3060</v>
      </c>
      <c r="Z63" s="16" t="s">
        <v>3386</v>
      </c>
      <c r="AA63" s="16"/>
      <c r="AB63" s="16"/>
      <c r="AC63" s="16" t="s">
        <v>224</v>
      </c>
      <c r="AD63" s="16" t="s">
        <v>152</v>
      </c>
      <c r="AE63" s="16"/>
      <c r="AF63" s="16" t="s">
        <v>91</v>
      </c>
      <c r="AG63" s="16" t="s">
        <v>92</v>
      </c>
      <c r="AH63" s="16" t="s">
        <v>2378</v>
      </c>
      <c r="AI63" s="17">
        <v>1</v>
      </c>
      <c r="AJ63" s="17">
        <v>2</v>
      </c>
      <c r="AK63" s="16" t="s">
        <v>136</v>
      </c>
      <c r="AL63" s="16"/>
      <c r="AM63" s="17">
        <v>25</v>
      </c>
      <c r="AN63" s="16" t="s">
        <v>137</v>
      </c>
      <c r="AO63" s="16" t="s">
        <v>138</v>
      </c>
      <c r="AP63" s="17">
        <v>0</v>
      </c>
      <c r="AQ63" s="17">
        <v>0</v>
      </c>
      <c r="AR63" s="17">
        <v>0</v>
      </c>
      <c r="AS63" s="16">
        <v>8551.7079863599993</v>
      </c>
      <c r="AT63" s="19">
        <v>10.187438595770187</v>
      </c>
      <c r="AU63" s="19">
        <v>0</v>
      </c>
      <c r="AV63" s="19">
        <v>0</v>
      </c>
      <c r="AW63" s="19">
        <v>5093.7192978850935</v>
      </c>
      <c r="AX63" s="20">
        <v>7</v>
      </c>
      <c r="AY63" s="19">
        <v>0</v>
      </c>
      <c r="AZ63" s="20">
        <v>25</v>
      </c>
      <c r="BA63" s="19">
        <v>0</v>
      </c>
      <c r="BB63" s="19">
        <v>0.5</v>
      </c>
      <c r="BC63" s="20">
        <v>12500</v>
      </c>
      <c r="BD63" s="16">
        <v>380.56428431505327</v>
      </c>
      <c r="BE63" s="16">
        <v>8551.6992270306546</v>
      </c>
      <c r="BF63" s="21" t="s">
        <v>96</v>
      </c>
      <c r="BG63" s="22">
        <v>25</v>
      </c>
      <c r="BH63" s="23">
        <v>0.7</v>
      </c>
      <c r="BI63" s="23">
        <v>18</v>
      </c>
      <c r="BJ63" s="16">
        <v>380.56428431505327</v>
      </c>
      <c r="BK63" s="16">
        <v>8551.6992270306546</v>
      </c>
      <c r="BL63" s="23">
        <v>0.15</v>
      </c>
      <c r="BM63" s="22">
        <f t="shared" si="5"/>
        <v>3.5337741462521426</v>
      </c>
      <c r="BN63" s="22">
        <f t="shared" si="1"/>
        <v>1.5337741462521426</v>
      </c>
      <c r="BO63" s="22">
        <f t="shared" si="6"/>
        <v>0.23006612193782139</v>
      </c>
      <c r="BP63" s="22">
        <f t="shared" si="7"/>
        <v>0.13037080243143212</v>
      </c>
      <c r="BQ63" s="22">
        <f t="shared" si="8"/>
        <v>1.173337221882889</v>
      </c>
    </row>
    <row r="64" spans="1:69" x14ac:dyDescent="0.25">
      <c r="A64" s="15">
        <v>15009014</v>
      </c>
      <c r="B64" s="16" t="s">
        <v>154</v>
      </c>
      <c r="C64" s="16"/>
      <c r="D64" s="16"/>
      <c r="E64" s="16"/>
      <c r="F64" s="16" t="s">
        <v>1264</v>
      </c>
      <c r="G64" s="16" t="s">
        <v>155</v>
      </c>
      <c r="H64" s="16">
        <v>1</v>
      </c>
      <c r="I64" s="17">
        <v>2006</v>
      </c>
      <c r="J64" s="17">
        <v>1688</v>
      </c>
      <c r="K64" s="16">
        <v>0.37452851100000001</v>
      </c>
      <c r="L64" s="16" t="s">
        <v>78</v>
      </c>
      <c r="M64" s="17">
        <v>1</v>
      </c>
      <c r="N64" s="17">
        <v>0</v>
      </c>
      <c r="O64" s="16" t="s">
        <v>79</v>
      </c>
      <c r="P64" s="16" t="s">
        <v>80</v>
      </c>
      <c r="Q64" s="18">
        <v>0.10347134256851374</v>
      </c>
      <c r="R64" s="16" t="s">
        <v>2619</v>
      </c>
      <c r="S64" s="16" t="s">
        <v>2620</v>
      </c>
      <c r="T64" s="16" t="s">
        <v>83</v>
      </c>
      <c r="U64" s="16" t="s">
        <v>84</v>
      </c>
      <c r="V64" s="16" t="s">
        <v>183</v>
      </c>
      <c r="W64" s="16" t="s">
        <v>129</v>
      </c>
      <c r="X64" s="16" t="s">
        <v>1267</v>
      </c>
      <c r="Y64" s="16" t="s">
        <v>1268</v>
      </c>
      <c r="Z64" s="16" t="s">
        <v>1935</v>
      </c>
      <c r="AA64" s="16"/>
      <c r="AB64" s="16"/>
      <c r="AC64" s="16" t="s">
        <v>1464</v>
      </c>
      <c r="AD64" s="16" t="s">
        <v>152</v>
      </c>
      <c r="AE64" s="16"/>
      <c r="AF64" s="16" t="s">
        <v>91</v>
      </c>
      <c r="AG64" s="16" t="s">
        <v>92</v>
      </c>
      <c r="AH64" s="16" t="s">
        <v>84</v>
      </c>
      <c r="AI64" s="17">
        <v>1</v>
      </c>
      <c r="AJ64" s="17">
        <v>1</v>
      </c>
      <c r="AK64" s="16" t="s">
        <v>136</v>
      </c>
      <c r="AL64" s="16"/>
      <c r="AM64" s="17">
        <v>25</v>
      </c>
      <c r="AN64" s="16" t="s">
        <v>137</v>
      </c>
      <c r="AO64" s="16" t="s">
        <v>138</v>
      </c>
      <c r="AP64" s="16"/>
      <c r="AQ64" s="16"/>
      <c r="AR64" s="16"/>
      <c r="AS64" s="16"/>
      <c r="AT64" s="19"/>
      <c r="AU64" s="19"/>
      <c r="AV64" s="19"/>
      <c r="AW64" s="19"/>
      <c r="AX64" s="19"/>
      <c r="AY64" s="19"/>
      <c r="AZ64" s="19"/>
      <c r="BA64" s="19"/>
      <c r="BB64" s="19"/>
      <c r="BC64" s="19"/>
      <c r="BD64" s="16">
        <v>275.56412122507612</v>
      </c>
      <c r="BE64" s="16">
        <v>4507.1936534557572</v>
      </c>
      <c r="BF64" s="21"/>
      <c r="BG64" s="22">
        <v>25</v>
      </c>
      <c r="BH64" s="23">
        <v>0.7</v>
      </c>
      <c r="BI64" s="23">
        <v>18</v>
      </c>
      <c r="BJ64" s="16">
        <v>275.56412122507612</v>
      </c>
      <c r="BK64" s="16">
        <v>4507.1936534557572</v>
      </c>
      <c r="BL64" s="23">
        <v>0.15</v>
      </c>
      <c r="BM64" s="22">
        <f t="shared" si="5"/>
        <v>1.8624841662332474</v>
      </c>
      <c r="BN64" s="22">
        <f t="shared" si="1"/>
        <v>0.86248416623324742</v>
      </c>
      <c r="BO64" s="22">
        <f t="shared" si="6"/>
        <v>0.12937262493498711</v>
      </c>
      <c r="BP64" s="22">
        <f t="shared" si="7"/>
        <v>7.3311154129826028E-2</v>
      </c>
      <c r="BQ64" s="22">
        <f t="shared" si="8"/>
        <v>0.65980038716843425</v>
      </c>
    </row>
    <row r="65" spans="1:69" x14ac:dyDescent="0.25">
      <c r="A65" s="15">
        <v>15009018</v>
      </c>
      <c r="B65" s="16" t="s">
        <v>154</v>
      </c>
      <c r="C65" s="16"/>
      <c r="D65" s="16"/>
      <c r="E65" s="16"/>
      <c r="F65" s="16" t="s">
        <v>1264</v>
      </c>
      <c r="G65" s="16" t="s">
        <v>155</v>
      </c>
      <c r="H65" s="16">
        <v>1</v>
      </c>
      <c r="I65" s="17">
        <v>2006</v>
      </c>
      <c r="J65" s="17">
        <v>1629</v>
      </c>
      <c r="K65" s="16">
        <v>0.422677737</v>
      </c>
      <c r="L65" s="16" t="s">
        <v>78</v>
      </c>
      <c r="M65" s="17">
        <v>1</v>
      </c>
      <c r="N65" s="17">
        <v>0</v>
      </c>
      <c r="O65" s="16" t="s">
        <v>79</v>
      </c>
      <c r="P65" s="16" t="s">
        <v>80</v>
      </c>
      <c r="Q65" s="18">
        <v>8.849411907756978E-2</v>
      </c>
      <c r="R65" s="16" t="s">
        <v>2617</v>
      </c>
      <c r="S65" s="16" t="s">
        <v>2618</v>
      </c>
      <c r="T65" s="16" t="s">
        <v>83</v>
      </c>
      <c r="U65" s="16" t="s">
        <v>84</v>
      </c>
      <c r="V65" s="16" t="s">
        <v>183</v>
      </c>
      <c r="W65" s="16" t="s">
        <v>129</v>
      </c>
      <c r="X65" s="16" t="s">
        <v>1267</v>
      </c>
      <c r="Y65" s="16" t="s">
        <v>1268</v>
      </c>
      <c r="Z65" s="16" t="s">
        <v>2561</v>
      </c>
      <c r="AA65" s="16"/>
      <c r="AB65" s="16"/>
      <c r="AC65" s="16" t="s">
        <v>1464</v>
      </c>
      <c r="AD65" s="16" t="s">
        <v>152</v>
      </c>
      <c r="AE65" s="16"/>
      <c r="AF65" s="16" t="s">
        <v>91</v>
      </c>
      <c r="AG65" s="16" t="s">
        <v>92</v>
      </c>
      <c r="AH65" s="16" t="s">
        <v>84</v>
      </c>
      <c r="AI65" s="17">
        <v>1</v>
      </c>
      <c r="AJ65" s="17">
        <v>1</v>
      </c>
      <c r="AK65" s="16" t="s">
        <v>136</v>
      </c>
      <c r="AL65" s="16"/>
      <c r="AM65" s="17">
        <v>25</v>
      </c>
      <c r="AN65" s="16" t="s">
        <v>137</v>
      </c>
      <c r="AO65" s="16" t="s">
        <v>138</v>
      </c>
      <c r="AP65" s="16"/>
      <c r="AQ65" s="16"/>
      <c r="AR65" s="16"/>
      <c r="AS65" s="16"/>
      <c r="AT65" s="19"/>
      <c r="AU65" s="19"/>
      <c r="AV65" s="19"/>
      <c r="AW65" s="19"/>
      <c r="AX65" s="19"/>
      <c r="AY65" s="19"/>
      <c r="AZ65" s="19"/>
      <c r="BA65" s="19"/>
      <c r="BB65" s="19"/>
      <c r="BC65" s="19"/>
      <c r="BD65" s="16">
        <v>260.30727914260672</v>
      </c>
      <c r="BE65" s="16">
        <v>3854.78840781905</v>
      </c>
      <c r="BF65" s="21"/>
      <c r="BG65" s="22">
        <v>25</v>
      </c>
      <c r="BH65" s="23">
        <v>0.7</v>
      </c>
      <c r="BI65" s="23">
        <v>18</v>
      </c>
      <c r="BJ65" s="16">
        <v>260.30727914260672</v>
      </c>
      <c r="BK65" s="16">
        <v>3854.78840781905</v>
      </c>
      <c r="BL65" s="23">
        <v>0.15</v>
      </c>
      <c r="BM65" s="22">
        <f t="shared" si="5"/>
        <v>1.592894143396256</v>
      </c>
      <c r="BN65" s="22">
        <f t="shared" si="1"/>
        <v>0.59289414339625601</v>
      </c>
      <c r="BO65" s="22">
        <f t="shared" si="6"/>
        <v>8.8934121509438399E-2</v>
      </c>
      <c r="BP65" s="22">
        <f t="shared" si="7"/>
        <v>5.0396002188681767E-2</v>
      </c>
      <c r="BQ65" s="22">
        <f t="shared" si="8"/>
        <v>0.45356401969813592</v>
      </c>
    </row>
    <row r="66" spans="1:69" x14ac:dyDescent="0.25">
      <c r="A66" s="15">
        <v>15009019</v>
      </c>
      <c r="B66" s="16" t="s">
        <v>154</v>
      </c>
      <c r="C66" s="16"/>
      <c r="D66" s="16"/>
      <c r="E66" s="16"/>
      <c r="F66" s="16" t="s">
        <v>1264</v>
      </c>
      <c r="G66" s="16" t="s">
        <v>155</v>
      </c>
      <c r="H66" s="16">
        <v>1</v>
      </c>
      <c r="I66" s="17">
        <v>2006</v>
      </c>
      <c r="J66" s="17">
        <v>1669</v>
      </c>
      <c r="K66" s="16">
        <v>0.432159503</v>
      </c>
      <c r="L66" s="16" t="s">
        <v>78</v>
      </c>
      <c r="M66" s="17">
        <v>1</v>
      </c>
      <c r="N66" s="17">
        <v>0</v>
      </c>
      <c r="O66" s="16" t="s">
        <v>79</v>
      </c>
      <c r="P66" s="16" t="s">
        <v>80</v>
      </c>
      <c r="Q66" s="18">
        <v>8.8662047914706874E-2</v>
      </c>
      <c r="R66" s="16" t="s">
        <v>2615</v>
      </c>
      <c r="S66" s="16" t="s">
        <v>2616</v>
      </c>
      <c r="T66" s="16" t="s">
        <v>83</v>
      </c>
      <c r="U66" s="16" t="s">
        <v>84</v>
      </c>
      <c r="V66" s="16" t="s">
        <v>183</v>
      </c>
      <c r="W66" s="16" t="s">
        <v>129</v>
      </c>
      <c r="X66" s="16" t="s">
        <v>1267</v>
      </c>
      <c r="Y66" s="16" t="s">
        <v>1268</v>
      </c>
      <c r="Z66" s="16" t="s">
        <v>2506</v>
      </c>
      <c r="AA66" s="16"/>
      <c r="AB66" s="16"/>
      <c r="AC66" s="16" t="s">
        <v>1464</v>
      </c>
      <c r="AD66" s="16" t="s">
        <v>152</v>
      </c>
      <c r="AE66" s="16"/>
      <c r="AF66" s="16" t="s">
        <v>91</v>
      </c>
      <c r="AG66" s="16" t="s">
        <v>92</v>
      </c>
      <c r="AH66" s="16" t="s">
        <v>84</v>
      </c>
      <c r="AI66" s="17">
        <v>1</v>
      </c>
      <c r="AJ66" s="17">
        <v>1</v>
      </c>
      <c r="AK66" s="16" t="s">
        <v>136</v>
      </c>
      <c r="AL66" s="16"/>
      <c r="AM66" s="17">
        <v>25</v>
      </c>
      <c r="AN66" s="16" t="s">
        <v>137</v>
      </c>
      <c r="AO66" s="16" t="s">
        <v>138</v>
      </c>
      <c r="AP66" s="16"/>
      <c r="AQ66" s="16"/>
      <c r="AR66" s="16"/>
      <c r="AS66" s="16"/>
      <c r="AT66" s="19"/>
      <c r="AU66" s="19"/>
      <c r="AV66" s="19"/>
      <c r="AW66" s="19"/>
      <c r="AX66" s="19"/>
      <c r="AY66" s="19"/>
      <c r="AZ66" s="19"/>
      <c r="BA66" s="19"/>
      <c r="BB66" s="19"/>
      <c r="BC66" s="19"/>
      <c r="BD66" s="16">
        <v>260.53050907497408</v>
      </c>
      <c r="BE66" s="16">
        <v>3862.1033587048505</v>
      </c>
      <c r="BF66" s="21"/>
      <c r="BG66" s="22">
        <v>25</v>
      </c>
      <c r="BH66" s="23">
        <v>0.7</v>
      </c>
      <c r="BI66" s="23">
        <v>18</v>
      </c>
      <c r="BJ66" s="16">
        <v>260.53050907497408</v>
      </c>
      <c r="BK66" s="16">
        <v>3862.1033587048505</v>
      </c>
      <c r="BL66" s="23">
        <v>0.15</v>
      </c>
      <c r="BM66" s="22">
        <f t="shared" si="5"/>
        <v>1.5959168624647238</v>
      </c>
      <c r="BN66" s="22">
        <f t="shared" si="1"/>
        <v>0.59591686246472375</v>
      </c>
      <c r="BO66" s="22">
        <f t="shared" si="6"/>
        <v>8.9387529369708563E-2</v>
      </c>
      <c r="BP66" s="22">
        <f t="shared" si="7"/>
        <v>5.0652933309501519E-2</v>
      </c>
      <c r="BQ66" s="22">
        <f t="shared" si="8"/>
        <v>0.45587639978551364</v>
      </c>
    </row>
    <row r="67" spans="1:69" x14ac:dyDescent="0.25">
      <c r="A67" s="15">
        <v>15009020</v>
      </c>
      <c r="B67" s="16" t="s">
        <v>154</v>
      </c>
      <c r="C67" s="16"/>
      <c r="D67" s="16"/>
      <c r="E67" s="16"/>
      <c r="F67" s="16" t="s">
        <v>1264</v>
      </c>
      <c r="G67" s="16" t="s">
        <v>155</v>
      </c>
      <c r="H67" s="16">
        <v>1</v>
      </c>
      <c r="I67" s="17">
        <v>2006</v>
      </c>
      <c r="J67" s="17">
        <v>1688</v>
      </c>
      <c r="K67" s="16">
        <v>0.43628844700000002</v>
      </c>
      <c r="L67" s="16" t="s">
        <v>78</v>
      </c>
      <c r="M67" s="17">
        <v>1</v>
      </c>
      <c r="N67" s="17">
        <v>0</v>
      </c>
      <c r="O67" s="16" t="s">
        <v>79</v>
      </c>
      <c r="P67" s="16" t="s">
        <v>80</v>
      </c>
      <c r="Q67" s="18">
        <v>8.8834057766195199E-2</v>
      </c>
      <c r="R67" s="16" t="s">
        <v>2609</v>
      </c>
      <c r="S67" s="16" t="s">
        <v>2610</v>
      </c>
      <c r="T67" s="16" t="s">
        <v>2611</v>
      </c>
      <c r="U67" s="16" t="s">
        <v>2612</v>
      </c>
      <c r="V67" s="16" t="s">
        <v>2613</v>
      </c>
      <c r="W67" s="16" t="s">
        <v>129</v>
      </c>
      <c r="X67" s="16" t="s">
        <v>1267</v>
      </c>
      <c r="Y67" s="16" t="s">
        <v>1268</v>
      </c>
      <c r="Z67" s="16" t="s">
        <v>2614</v>
      </c>
      <c r="AA67" s="16"/>
      <c r="AB67" s="16"/>
      <c r="AC67" s="16" t="s">
        <v>1464</v>
      </c>
      <c r="AD67" s="16" t="s">
        <v>152</v>
      </c>
      <c r="AE67" s="16"/>
      <c r="AF67" s="16" t="s">
        <v>91</v>
      </c>
      <c r="AG67" s="16" t="s">
        <v>92</v>
      </c>
      <c r="AH67" s="16" t="s">
        <v>84</v>
      </c>
      <c r="AI67" s="17">
        <v>1</v>
      </c>
      <c r="AJ67" s="17">
        <v>1</v>
      </c>
      <c r="AK67" s="16" t="s">
        <v>136</v>
      </c>
      <c r="AL67" s="16"/>
      <c r="AM67" s="17">
        <v>25</v>
      </c>
      <c r="AN67" s="16" t="s">
        <v>137</v>
      </c>
      <c r="AO67" s="16" t="s">
        <v>138</v>
      </c>
      <c r="AP67" s="16"/>
      <c r="AQ67" s="16"/>
      <c r="AR67" s="16"/>
      <c r="AS67" s="16"/>
      <c r="AT67" s="19"/>
      <c r="AU67" s="19"/>
      <c r="AV67" s="19"/>
      <c r="AW67" s="19"/>
      <c r="AX67" s="19"/>
      <c r="AY67" s="19"/>
      <c r="AZ67" s="19"/>
      <c r="BA67" s="19"/>
      <c r="BB67" s="19"/>
      <c r="BC67" s="19"/>
      <c r="BD67" s="16">
        <v>260.76911514122037</v>
      </c>
      <c r="BE67" s="16">
        <v>3869.5960778647154</v>
      </c>
      <c r="BF67" s="21"/>
      <c r="BG67" s="22">
        <v>25</v>
      </c>
      <c r="BH67" s="23">
        <v>0.7</v>
      </c>
      <c r="BI67" s="23">
        <v>18</v>
      </c>
      <c r="BJ67" s="16">
        <v>260.76911514122037</v>
      </c>
      <c r="BK67" s="16">
        <v>3869.5960778647154</v>
      </c>
      <c r="BL67" s="23">
        <v>0.15</v>
      </c>
      <c r="BM67" s="22">
        <f t="shared" si="5"/>
        <v>1.5990130397915137</v>
      </c>
      <c r="BN67" s="22">
        <f t="shared" ref="BN67:BN130" si="9">BM67-AJ67</f>
        <v>0.59901303979151366</v>
      </c>
      <c r="BO67" s="22">
        <f t="shared" si="6"/>
        <v>8.985195596872704E-2</v>
      </c>
      <c r="BP67" s="22">
        <f t="shared" si="7"/>
        <v>5.0916108382278662E-2</v>
      </c>
      <c r="BQ67" s="22">
        <f t="shared" si="8"/>
        <v>0.45824497544050791</v>
      </c>
    </row>
    <row r="68" spans="1:69" x14ac:dyDescent="0.25">
      <c r="A68" s="15">
        <v>15010052</v>
      </c>
      <c r="B68" s="16" t="s">
        <v>154</v>
      </c>
      <c r="C68" s="16"/>
      <c r="D68" s="16"/>
      <c r="E68" s="16"/>
      <c r="F68" s="16" t="s">
        <v>125</v>
      </c>
      <c r="G68" s="16" t="s">
        <v>155</v>
      </c>
      <c r="H68" s="16">
        <v>3.073536979</v>
      </c>
      <c r="I68" s="17">
        <v>1960</v>
      </c>
      <c r="J68" s="17">
        <v>1933</v>
      </c>
      <c r="K68" s="16">
        <v>0.158924607</v>
      </c>
      <c r="L68" s="16" t="s">
        <v>78</v>
      </c>
      <c r="M68" s="17">
        <v>1</v>
      </c>
      <c r="N68" s="17">
        <v>0</v>
      </c>
      <c r="O68" s="16" t="s">
        <v>79</v>
      </c>
      <c r="P68" s="16" t="s">
        <v>80</v>
      </c>
      <c r="Q68" s="18">
        <v>0.279228542023158</v>
      </c>
      <c r="R68" s="16" t="s">
        <v>2058</v>
      </c>
      <c r="S68" s="16" t="s">
        <v>2059</v>
      </c>
      <c r="T68" s="16" t="s">
        <v>83</v>
      </c>
      <c r="U68" s="16" t="s">
        <v>84</v>
      </c>
      <c r="V68" s="16" t="s">
        <v>1477</v>
      </c>
      <c r="W68" s="16" t="s">
        <v>129</v>
      </c>
      <c r="X68" s="16"/>
      <c r="Y68" s="16" t="s">
        <v>1268</v>
      </c>
      <c r="Z68" s="16" t="s">
        <v>2060</v>
      </c>
      <c r="AA68" s="16"/>
      <c r="AB68" s="16"/>
      <c r="AC68" s="16" t="s">
        <v>224</v>
      </c>
      <c r="AD68" s="16" t="s">
        <v>152</v>
      </c>
      <c r="AE68" s="16"/>
      <c r="AF68" s="16" t="s">
        <v>91</v>
      </c>
      <c r="AG68" s="16" t="s">
        <v>92</v>
      </c>
      <c r="AH68" s="16" t="s">
        <v>1479</v>
      </c>
      <c r="AI68" s="17">
        <v>1</v>
      </c>
      <c r="AJ68" s="17">
        <v>1</v>
      </c>
      <c r="AK68" s="16" t="s">
        <v>136</v>
      </c>
      <c r="AL68" s="16"/>
      <c r="AM68" s="17">
        <v>25</v>
      </c>
      <c r="AN68" s="16" t="s">
        <v>137</v>
      </c>
      <c r="AO68" s="16" t="s">
        <v>138</v>
      </c>
      <c r="AP68" s="17">
        <v>0</v>
      </c>
      <c r="AQ68" s="17">
        <v>0</v>
      </c>
      <c r="AR68" s="17">
        <v>0</v>
      </c>
      <c r="AS68" s="16">
        <v>12163.151895200001</v>
      </c>
      <c r="AT68" s="19">
        <v>3.5813085600937269</v>
      </c>
      <c r="AU68" s="19">
        <v>0</v>
      </c>
      <c r="AV68" s="19">
        <v>0</v>
      </c>
      <c r="AW68" s="19">
        <v>1790.6542800468635</v>
      </c>
      <c r="AX68" s="20">
        <v>7</v>
      </c>
      <c r="AY68" s="19">
        <v>0</v>
      </c>
      <c r="AZ68" s="20">
        <v>25</v>
      </c>
      <c r="BA68" s="19">
        <v>0</v>
      </c>
      <c r="BB68" s="19">
        <v>0.5</v>
      </c>
      <c r="BC68" s="20">
        <v>12500</v>
      </c>
      <c r="BD68" s="16">
        <v>441.46601318344494</v>
      </c>
      <c r="BE68" s="16">
        <v>12163.14663779625</v>
      </c>
      <c r="BF68" s="21" t="s">
        <v>96</v>
      </c>
      <c r="BG68" s="22">
        <v>25</v>
      </c>
      <c r="BH68" s="23">
        <v>0.7</v>
      </c>
      <c r="BI68" s="23">
        <v>18</v>
      </c>
      <c r="BJ68" s="16">
        <v>441.46601318344494</v>
      </c>
      <c r="BK68" s="16">
        <v>12163.14663779625</v>
      </c>
      <c r="BL68" s="23">
        <v>0.15</v>
      </c>
      <c r="BM68" s="22">
        <f t="shared" si="5"/>
        <v>5.0261137564168443</v>
      </c>
      <c r="BN68" s="22">
        <f t="shared" si="9"/>
        <v>4.0261137564168443</v>
      </c>
      <c r="BO68" s="22">
        <f t="shared" si="6"/>
        <v>0.6039170634625266</v>
      </c>
      <c r="BP68" s="22">
        <f t="shared" si="7"/>
        <v>0.34221966929543179</v>
      </c>
      <c r="BQ68" s="22">
        <f t="shared" si="8"/>
        <v>3.0799770236588859</v>
      </c>
    </row>
    <row r="69" spans="1:69" x14ac:dyDescent="0.25">
      <c r="A69" s="15">
        <v>15020003</v>
      </c>
      <c r="B69" s="16" t="s">
        <v>154</v>
      </c>
      <c r="C69" s="16"/>
      <c r="D69" s="16"/>
      <c r="E69" s="16"/>
      <c r="F69" s="16" t="s">
        <v>1264</v>
      </c>
      <c r="G69" s="16" t="s">
        <v>205</v>
      </c>
      <c r="H69" s="16">
        <v>4.1396224889999997</v>
      </c>
      <c r="I69" s="17">
        <v>1946</v>
      </c>
      <c r="J69" s="17">
        <v>1926</v>
      </c>
      <c r="K69" s="16">
        <v>0.28203250800000002</v>
      </c>
      <c r="L69" s="16" t="s">
        <v>78</v>
      </c>
      <c r="M69" s="17">
        <v>1</v>
      </c>
      <c r="N69" s="17">
        <v>0</v>
      </c>
      <c r="O69" s="16" t="s">
        <v>79</v>
      </c>
      <c r="P69" s="16" t="s">
        <v>80</v>
      </c>
      <c r="Q69" s="18">
        <v>0.15663027766750065</v>
      </c>
      <c r="R69" s="16" t="s">
        <v>2115</v>
      </c>
      <c r="S69" s="16" t="s">
        <v>2116</v>
      </c>
      <c r="T69" s="16" t="s">
        <v>83</v>
      </c>
      <c r="U69" s="16" t="s">
        <v>84</v>
      </c>
      <c r="V69" s="16" t="s">
        <v>1904</v>
      </c>
      <c r="W69" s="16" t="s">
        <v>129</v>
      </c>
      <c r="X69" s="16"/>
      <c r="Y69" s="16" t="s">
        <v>1268</v>
      </c>
      <c r="Z69" s="16" t="s">
        <v>2117</v>
      </c>
      <c r="AA69" s="16"/>
      <c r="AB69" s="16"/>
      <c r="AC69" s="16" t="s">
        <v>1531</v>
      </c>
      <c r="AD69" s="16" t="s">
        <v>152</v>
      </c>
      <c r="AE69" s="16"/>
      <c r="AF69" s="16" t="s">
        <v>91</v>
      </c>
      <c r="AG69" s="16" t="s">
        <v>92</v>
      </c>
      <c r="AH69" s="16" t="s">
        <v>1906</v>
      </c>
      <c r="AI69" s="17">
        <v>1</v>
      </c>
      <c r="AJ69" s="17">
        <v>1</v>
      </c>
      <c r="AK69" s="16" t="s">
        <v>136</v>
      </c>
      <c r="AL69" s="16"/>
      <c r="AM69" s="17">
        <v>25</v>
      </c>
      <c r="AN69" s="16" t="s">
        <v>137</v>
      </c>
      <c r="AO69" s="16" t="s">
        <v>138</v>
      </c>
      <c r="AP69" s="17">
        <v>0</v>
      </c>
      <c r="AQ69" s="17">
        <v>0</v>
      </c>
      <c r="AR69" s="17">
        <v>0</v>
      </c>
      <c r="AS69" s="16">
        <v>6822.8115564500004</v>
      </c>
      <c r="AT69" s="19">
        <v>6.3844647678742055</v>
      </c>
      <c r="AU69" s="19">
        <v>0</v>
      </c>
      <c r="AV69" s="19">
        <v>0</v>
      </c>
      <c r="AW69" s="19">
        <v>3192.2323839371029</v>
      </c>
      <c r="AX69" s="20">
        <v>7</v>
      </c>
      <c r="AY69" s="19">
        <v>0</v>
      </c>
      <c r="AZ69" s="20">
        <v>25</v>
      </c>
      <c r="BA69" s="19">
        <v>0</v>
      </c>
      <c r="BB69" s="19">
        <v>0.5</v>
      </c>
      <c r="BC69" s="20">
        <v>12500</v>
      </c>
      <c r="BD69" s="16">
        <v>335.17529498648292</v>
      </c>
      <c r="BE69" s="16">
        <v>6822.7876039640378</v>
      </c>
      <c r="BF69" s="21" t="s">
        <v>96</v>
      </c>
      <c r="BG69" s="22">
        <v>25</v>
      </c>
      <c r="BH69" s="23">
        <v>0.7</v>
      </c>
      <c r="BI69" s="23">
        <v>18</v>
      </c>
      <c r="BJ69" s="16">
        <v>335.17529498648292</v>
      </c>
      <c r="BK69" s="16">
        <v>6822.7876039640378</v>
      </c>
      <c r="BL69" s="23">
        <v>0.15</v>
      </c>
      <c r="BM69" s="22">
        <f t="shared" si="5"/>
        <v>2.8193449980150116</v>
      </c>
      <c r="BN69" s="22">
        <f t="shared" si="9"/>
        <v>1.8193449980150116</v>
      </c>
      <c r="BO69" s="22">
        <f t="shared" si="6"/>
        <v>0.27290174970225173</v>
      </c>
      <c r="BP69" s="22">
        <f t="shared" si="7"/>
        <v>0.15464432483127599</v>
      </c>
      <c r="BQ69" s="22">
        <f t="shared" si="8"/>
        <v>1.391798923481484</v>
      </c>
    </row>
    <row r="70" spans="1:69" x14ac:dyDescent="0.25">
      <c r="A70" s="15">
        <v>15021032</v>
      </c>
      <c r="B70" s="16" t="s">
        <v>154</v>
      </c>
      <c r="C70" s="16"/>
      <c r="D70" s="16"/>
      <c r="E70" s="16"/>
      <c r="F70" s="16" t="s">
        <v>1264</v>
      </c>
      <c r="G70" s="16" t="s">
        <v>205</v>
      </c>
      <c r="H70" s="16">
        <v>1</v>
      </c>
      <c r="I70" s="17">
        <v>1976</v>
      </c>
      <c r="J70" s="17">
        <v>1754</v>
      </c>
      <c r="K70" s="16">
        <v>0.33646652599999999</v>
      </c>
      <c r="L70" s="16" t="s">
        <v>78</v>
      </c>
      <c r="M70" s="17">
        <v>1</v>
      </c>
      <c r="N70" s="17">
        <v>0</v>
      </c>
      <c r="O70" s="16" t="s">
        <v>79</v>
      </c>
      <c r="P70" s="16" t="s">
        <v>80</v>
      </c>
      <c r="Q70" s="18">
        <v>0.1196771753279693</v>
      </c>
      <c r="R70" s="16" t="s">
        <v>1546</v>
      </c>
      <c r="S70" s="16" t="s">
        <v>1547</v>
      </c>
      <c r="T70" s="16" t="s">
        <v>83</v>
      </c>
      <c r="U70" s="16" t="s">
        <v>84</v>
      </c>
      <c r="V70" s="16" t="s">
        <v>1538</v>
      </c>
      <c r="W70" s="16" t="s">
        <v>129</v>
      </c>
      <c r="X70" s="16" t="s">
        <v>1267</v>
      </c>
      <c r="Y70" s="16" t="s">
        <v>1268</v>
      </c>
      <c r="Z70" s="16" t="s">
        <v>1548</v>
      </c>
      <c r="AA70" s="16"/>
      <c r="AB70" s="16"/>
      <c r="AC70" s="16" t="s">
        <v>1531</v>
      </c>
      <c r="AD70" s="16" t="s">
        <v>152</v>
      </c>
      <c r="AE70" s="16"/>
      <c r="AF70" s="16" t="s">
        <v>91</v>
      </c>
      <c r="AG70" s="16" t="s">
        <v>92</v>
      </c>
      <c r="AH70" s="16" t="s">
        <v>1540</v>
      </c>
      <c r="AI70" s="17">
        <v>1</v>
      </c>
      <c r="AJ70" s="17">
        <v>1</v>
      </c>
      <c r="AK70" s="16" t="s">
        <v>136</v>
      </c>
      <c r="AL70" s="16"/>
      <c r="AM70" s="17">
        <v>25</v>
      </c>
      <c r="AN70" s="16" t="s">
        <v>137</v>
      </c>
      <c r="AO70" s="16" t="s">
        <v>138</v>
      </c>
      <c r="AP70" s="17">
        <v>0</v>
      </c>
      <c r="AQ70" s="17">
        <v>0</v>
      </c>
      <c r="AR70" s="17">
        <v>0</v>
      </c>
      <c r="AS70" s="16">
        <v>5213.1201578500004</v>
      </c>
      <c r="AT70" s="19">
        <v>8.3558403952010671</v>
      </c>
      <c r="AU70" s="19">
        <v>0</v>
      </c>
      <c r="AV70" s="19">
        <v>0</v>
      </c>
      <c r="AW70" s="19">
        <v>4177.9201976005334</v>
      </c>
      <c r="AX70" s="20">
        <v>7</v>
      </c>
      <c r="AY70" s="19">
        <v>0</v>
      </c>
      <c r="AZ70" s="20">
        <v>25</v>
      </c>
      <c r="BA70" s="19">
        <v>0</v>
      </c>
      <c r="BB70" s="19">
        <v>0.5</v>
      </c>
      <c r="BC70" s="20">
        <v>12500</v>
      </c>
      <c r="BD70" s="16"/>
      <c r="BE70" s="16"/>
      <c r="BF70" s="21" t="s">
        <v>96</v>
      </c>
      <c r="BG70" s="22">
        <v>25</v>
      </c>
      <c r="BH70" s="23">
        <v>0.7</v>
      </c>
      <c r="BI70" s="23">
        <v>18</v>
      </c>
      <c r="BJ70" s="16">
        <v>292.61388001148919</v>
      </c>
      <c r="BK70" s="16">
        <v>5213.1169047561652</v>
      </c>
      <c r="BL70" s="23">
        <v>0.15</v>
      </c>
      <c r="BM70" s="22">
        <f t="shared" si="5"/>
        <v>2.1541891559034476</v>
      </c>
      <c r="BN70" s="22">
        <f t="shared" si="9"/>
        <v>1.1541891559034476</v>
      </c>
      <c r="BO70" s="22">
        <f t="shared" si="6"/>
        <v>0.17312837338551715</v>
      </c>
      <c r="BP70" s="22">
        <f t="shared" si="7"/>
        <v>9.8106078251793058E-2</v>
      </c>
      <c r="BQ70" s="22">
        <f t="shared" si="8"/>
        <v>0.88295470426613742</v>
      </c>
    </row>
    <row r="71" spans="1:69" x14ac:dyDescent="0.25">
      <c r="A71" s="15">
        <v>15021034</v>
      </c>
      <c r="B71" s="16" t="s">
        <v>154</v>
      </c>
      <c r="C71" s="16"/>
      <c r="D71" s="16"/>
      <c r="E71" s="16"/>
      <c r="F71" s="16" t="s">
        <v>1264</v>
      </c>
      <c r="G71" s="16" t="s">
        <v>205</v>
      </c>
      <c r="H71" s="16">
        <v>2.8476423249999998</v>
      </c>
      <c r="I71" s="17">
        <v>1976</v>
      </c>
      <c r="J71" s="17">
        <v>1774</v>
      </c>
      <c r="K71" s="16">
        <v>0.38027867100000001</v>
      </c>
      <c r="L71" s="16" t="s">
        <v>78</v>
      </c>
      <c r="M71" s="17">
        <v>1</v>
      </c>
      <c r="N71" s="17">
        <v>0</v>
      </c>
      <c r="O71" s="16" t="s">
        <v>79</v>
      </c>
      <c r="P71" s="16" t="s">
        <v>80</v>
      </c>
      <c r="Q71" s="18">
        <v>0.10710043680271777</v>
      </c>
      <c r="R71" s="16" t="s">
        <v>2136</v>
      </c>
      <c r="S71" s="16" t="s">
        <v>2137</v>
      </c>
      <c r="T71" s="16" t="s">
        <v>83</v>
      </c>
      <c r="U71" s="16" t="s">
        <v>84</v>
      </c>
      <c r="V71" s="16" t="s">
        <v>1538</v>
      </c>
      <c r="W71" s="16" t="s">
        <v>129</v>
      </c>
      <c r="X71" s="16"/>
      <c r="Y71" s="16" t="s">
        <v>1268</v>
      </c>
      <c r="Z71" s="16" t="s">
        <v>2138</v>
      </c>
      <c r="AA71" s="16"/>
      <c r="AB71" s="16"/>
      <c r="AC71" s="16" t="s">
        <v>1531</v>
      </c>
      <c r="AD71" s="16" t="s">
        <v>152</v>
      </c>
      <c r="AE71" s="16"/>
      <c r="AF71" s="16" t="s">
        <v>91</v>
      </c>
      <c r="AG71" s="16" t="s">
        <v>92</v>
      </c>
      <c r="AH71" s="16" t="s">
        <v>1540</v>
      </c>
      <c r="AI71" s="17">
        <v>1</v>
      </c>
      <c r="AJ71" s="17">
        <v>1</v>
      </c>
      <c r="AK71" s="16" t="s">
        <v>136</v>
      </c>
      <c r="AL71" s="16"/>
      <c r="AM71" s="17">
        <v>25</v>
      </c>
      <c r="AN71" s="16" t="s">
        <v>137</v>
      </c>
      <c r="AO71" s="16" t="s">
        <v>138</v>
      </c>
      <c r="AP71" s="17">
        <v>0</v>
      </c>
      <c r="AQ71" s="17">
        <v>0</v>
      </c>
      <c r="AR71" s="17">
        <v>0</v>
      </c>
      <c r="AS71" s="16">
        <v>4665.2708383299996</v>
      </c>
      <c r="AT71" s="19">
        <v>9.3370784911584952</v>
      </c>
      <c r="AU71" s="19">
        <v>0</v>
      </c>
      <c r="AV71" s="19">
        <v>0</v>
      </c>
      <c r="AW71" s="19">
        <v>4668.539245579248</v>
      </c>
      <c r="AX71" s="20">
        <v>7</v>
      </c>
      <c r="AY71" s="19">
        <v>0</v>
      </c>
      <c r="AZ71" s="20">
        <v>25</v>
      </c>
      <c r="BA71" s="19">
        <v>0</v>
      </c>
      <c r="BB71" s="19">
        <v>0.5</v>
      </c>
      <c r="BC71" s="20">
        <v>12500</v>
      </c>
      <c r="BD71" s="16">
        <v>281.02906720993576</v>
      </c>
      <c r="BE71" s="16">
        <v>4665.2763659649381</v>
      </c>
      <c r="BF71" s="21" t="s">
        <v>96</v>
      </c>
      <c r="BG71" s="22">
        <v>25</v>
      </c>
      <c r="BH71" s="23">
        <v>0.7</v>
      </c>
      <c r="BI71" s="23">
        <v>18</v>
      </c>
      <c r="BJ71" s="16">
        <v>281.02906720993576</v>
      </c>
      <c r="BK71" s="16">
        <v>4665.2763659649381</v>
      </c>
      <c r="BL71" s="23">
        <v>0.15</v>
      </c>
      <c r="BM71" s="22">
        <f t="shared" si="5"/>
        <v>1.9278078624489199</v>
      </c>
      <c r="BN71" s="22">
        <f t="shared" si="9"/>
        <v>0.92780786244891988</v>
      </c>
      <c r="BO71" s="22">
        <f t="shared" si="6"/>
        <v>0.13917117936733797</v>
      </c>
      <c r="BP71" s="22">
        <f t="shared" si="7"/>
        <v>7.8863668308158191E-2</v>
      </c>
      <c r="BQ71" s="22">
        <f t="shared" si="8"/>
        <v>0.70977301477342369</v>
      </c>
    </row>
    <row r="72" spans="1:69" x14ac:dyDescent="0.25">
      <c r="A72" s="15">
        <v>15021035</v>
      </c>
      <c r="B72" s="16" t="s">
        <v>154</v>
      </c>
      <c r="C72" s="16"/>
      <c r="D72" s="16"/>
      <c r="E72" s="16"/>
      <c r="F72" s="16" t="s">
        <v>1264</v>
      </c>
      <c r="G72" s="16" t="s">
        <v>205</v>
      </c>
      <c r="H72" s="16">
        <v>1.000371232</v>
      </c>
      <c r="I72" s="17">
        <v>1976</v>
      </c>
      <c r="J72" s="17">
        <v>1754</v>
      </c>
      <c r="K72" s="16">
        <v>0.36965226600000001</v>
      </c>
      <c r="L72" s="16" t="s">
        <v>78</v>
      </c>
      <c r="M72" s="17">
        <v>1</v>
      </c>
      <c r="N72" s="17">
        <v>0</v>
      </c>
      <c r="O72" s="16" t="s">
        <v>79</v>
      </c>
      <c r="P72" s="16" t="s">
        <v>80</v>
      </c>
      <c r="Q72" s="18">
        <v>0.10893654107635709</v>
      </c>
      <c r="R72" s="16" t="s">
        <v>2018</v>
      </c>
      <c r="S72" s="16" t="s">
        <v>2019</v>
      </c>
      <c r="T72" s="16" t="s">
        <v>83</v>
      </c>
      <c r="U72" s="16" t="s">
        <v>84</v>
      </c>
      <c r="V72" s="16" t="s">
        <v>1538</v>
      </c>
      <c r="W72" s="16" t="s">
        <v>129</v>
      </c>
      <c r="X72" s="16"/>
      <c r="Y72" s="16" t="s">
        <v>1268</v>
      </c>
      <c r="Z72" s="16" t="s">
        <v>2020</v>
      </c>
      <c r="AA72" s="16"/>
      <c r="AB72" s="16"/>
      <c r="AC72" s="16" t="s">
        <v>1531</v>
      </c>
      <c r="AD72" s="16" t="s">
        <v>152</v>
      </c>
      <c r="AE72" s="16"/>
      <c r="AF72" s="16" t="s">
        <v>91</v>
      </c>
      <c r="AG72" s="16" t="s">
        <v>92</v>
      </c>
      <c r="AH72" s="16" t="s">
        <v>1540</v>
      </c>
      <c r="AI72" s="17">
        <v>1</v>
      </c>
      <c r="AJ72" s="17">
        <v>1</v>
      </c>
      <c r="AK72" s="16" t="s">
        <v>136</v>
      </c>
      <c r="AL72" s="16"/>
      <c r="AM72" s="17">
        <v>25</v>
      </c>
      <c r="AN72" s="16" t="s">
        <v>137</v>
      </c>
      <c r="AO72" s="16" t="s">
        <v>138</v>
      </c>
      <c r="AP72" s="17">
        <v>0</v>
      </c>
      <c r="AQ72" s="17">
        <v>0</v>
      </c>
      <c r="AR72" s="17">
        <v>0</v>
      </c>
      <c r="AS72" s="16">
        <v>4745.2654630099996</v>
      </c>
      <c r="AT72" s="19">
        <v>9.1796761086510799</v>
      </c>
      <c r="AU72" s="19">
        <v>0</v>
      </c>
      <c r="AV72" s="19">
        <v>0</v>
      </c>
      <c r="AW72" s="19">
        <v>4589.8380543255398</v>
      </c>
      <c r="AX72" s="20">
        <v>7</v>
      </c>
      <c r="AY72" s="19">
        <v>0</v>
      </c>
      <c r="AZ72" s="20">
        <v>25</v>
      </c>
      <c r="BA72" s="19">
        <v>0</v>
      </c>
      <c r="BB72" s="19">
        <v>0.5</v>
      </c>
      <c r="BC72" s="20">
        <v>12500</v>
      </c>
      <c r="BD72" s="16">
        <v>283.79943859281025</v>
      </c>
      <c r="BE72" s="16">
        <v>4745.2567482021777</v>
      </c>
      <c r="BF72" s="21" t="s">
        <v>96</v>
      </c>
      <c r="BG72" s="22">
        <v>25</v>
      </c>
      <c r="BH72" s="23">
        <v>0.7</v>
      </c>
      <c r="BI72" s="23">
        <v>18</v>
      </c>
      <c r="BJ72" s="16">
        <v>283.79943859281025</v>
      </c>
      <c r="BK72" s="16">
        <v>4745.2567482021777</v>
      </c>
      <c r="BL72" s="23">
        <v>0.15</v>
      </c>
      <c r="BM72" s="22">
        <f t="shared" si="5"/>
        <v>1.9608577393744275</v>
      </c>
      <c r="BN72" s="22">
        <f t="shared" si="9"/>
        <v>0.96085773937442753</v>
      </c>
      <c r="BO72" s="22">
        <f t="shared" si="6"/>
        <v>0.14412866090616414</v>
      </c>
      <c r="BP72" s="22">
        <f t="shared" si="7"/>
        <v>8.1672907846826348E-2</v>
      </c>
      <c r="BQ72" s="22">
        <f t="shared" si="8"/>
        <v>0.73505617062143702</v>
      </c>
    </row>
    <row r="73" spans="1:69" x14ac:dyDescent="0.25">
      <c r="A73" s="15">
        <v>15021038</v>
      </c>
      <c r="B73" s="16" t="s">
        <v>154</v>
      </c>
      <c r="C73" s="16"/>
      <c r="D73" s="16"/>
      <c r="E73" s="16"/>
      <c r="F73" s="16" t="s">
        <v>1264</v>
      </c>
      <c r="G73" s="16" t="s">
        <v>205</v>
      </c>
      <c r="H73" s="16">
        <v>1</v>
      </c>
      <c r="I73" s="17">
        <v>1976</v>
      </c>
      <c r="J73" s="17">
        <v>1754</v>
      </c>
      <c r="K73" s="16">
        <v>0.34746434199999998</v>
      </c>
      <c r="L73" s="16" t="s">
        <v>78</v>
      </c>
      <c r="M73" s="17">
        <v>1</v>
      </c>
      <c r="N73" s="17">
        <v>0</v>
      </c>
      <c r="O73" s="16" t="s">
        <v>79</v>
      </c>
      <c r="P73" s="16" t="s">
        <v>80</v>
      </c>
      <c r="Q73" s="18">
        <v>0.11589339067117012</v>
      </c>
      <c r="R73" s="16" t="s">
        <v>1536</v>
      </c>
      <c r="S73" s="16" t="s">
        <v>1537</v>
      </c>
      <c r="T73" s="16" t="s">
        <v>83</v>
      </c>
      <c r="U73" s="16" t="s">
        <v>84</v>
      </c>
      <c r="V73" s="16" t="s">
        <v>1538</v>
      </c>
      <c r="W73" s="16" t="s">
        <v>129</v>
      </c>
      <c r="X73" s="16" t="s">
        <v>1267</v>
      </c>
      <c r="Y73" s="16" t="s">
        <v>1268</v>
      </c>
      <c r="Z73" s="16" t="s">
        <v>1539</v>
      </c>
      <c r="AA73" s="16"/>
      <c r="AB73" s="16"/>
      <c r="AC73" s="16" t="s">
        <v>1531</v>
      </c>
      <c r="AD73" s="16" t="s">
        <v>152</v>
      </c>
      <c r="AE73" s="16"/>
      <c r="AF73" s="16" t="s">
        <v>91</v>
      </c>
      <c r="AG73" s="16" t="s">
        <v>92</v>
      </c>
      <c r="AH73" s="16" t="s">
        <v>1540</v>
      </c>
      <c r="AI73" s="17">
        <v>1</v>
      </c>
      <c r="AJ73" s="17">
        <v>1</v>
      </c>
      <c r="AK73" s="16" t="s">
        <v>136</v>
      </c>
      <c r="AL73" s="16"/>
      <c r="AM73" s="17">
        <v>25</v>
      </c>
      <c r="AN73" s="16" t="s">
        <v>137</v>
      </c>
      <c r="AO73" s="16" t="s">
        <v>138</v>
      </c>
      <c r="AP73" s="17">
        <v>0</v>
      </c>
      <c r="AQ73" s="17">
        <v>0</v>
      </c>
      <c r="AR73" s="17">
        <v>0</v>
      </c>
      <c r="AS73" s="16">
        <v>5048.2960164200003</v>
      </c>
      <c r="AT73" s="19">
        <v>8.6286540762105659</v>
      </c>
      <c r="AU73" s="19">
        <v>0</v>
      </c>
      <c r="AV73" s="19">
        <v>0</v>
      </c>
      <c r="AW73" s="19">
        <v>4314.3270381052826</v>
      </c>
      <c r="AX73" s="20">
        <v>7</v>
      </c>
      <c r="AY73" s="19">
        <v>0</v>
      </c>
      <c r="AZ73" s="20">
        <v>25</v>
      </c>
      <c r="BA73" s="19">
        <v>0</v>
      </c>
      <c r="BB73" s="19">
        <v>0.5</v>
      </c>
      <c r="BC73" s="20">
        <v>12500</v>
      </c>
      <c r="BD73" s="16"/>
      <c r="BE73" s="16"/>
      <c r="BF73" s="21" t="s">
        <v>96</v>
      </c>
      <c r="BG73" s="22">
        <v>25</v>
      </c>
      <c r="BH73" s="23">
        <v>0.7</v>
      </c>
      <c r="BI73" s="23">
        <v>18</v>
      </c>
      <c r="BJ73" s="16">
        <v>295.02193149337444</v>
      </c>
      <c r="BK73" s="16">
        <v>5048.2959043919718</v>
      </c>
      <c r="BL73" s="23">
        <v>0.15</v>
      </c>
      <c r="BM73" s="22">
        <f t="shared" si="5"/>
        <v>2.0860810320810623</v>
      </c>
      <c r="BN73" s="22">
        <f t="shared" si="9"/>
        <v>1.0860810320810623</v>
      </c>
      <c r="BO73" s="22">
        <f t="shared" si="6"/>
        <v>0.16291215481215934</v>
      </c>
      <c r="BP73" s="22">
        <f t="shared" si="7"/>
        <v>9.2316887726890298E-2</v>
      </c>
      <c r="BQ73" s="22">
        <f t="shared" si="8"/>
        <v>0.83085198954201267</v>
      </c>
    </row>
    <row r="74" spans="1:69" x14ac:dyDescent="0.25">
      <c r="A74" s="15">
        <v>15021039</v>
      </c>
      <c r="B74" s="16" t="s">
        <v>154</v>
      </c>
      <c r="C74" s="16"/>
      <c r="D74" s="16"/>
      <c r="E74" s="16"/>
      <c r="F74" s="16" t="s">
        <v>1264</v>
      </c>
      <c r="G74" s="16" t="s">
        <v>205</v>
      </c>
      <c r="H74" s="16">
        <v>1</v>
      </c>
      <c r="I74" s="17">
        <v>1976</v>
      </c>
      <c r="J74" s="17">
        <v>1754</v>
      </c>
      <c r="K74" s="16">
        <v>0.340120225</v>
      </c>
      <c r="L74" s="16" t="s">
        <v>78</v>
      </c>
      <c r="M74" s="17">
        <v>1</v>
      </c>
      <c r="N74" s="17">
        <v>0</v>
      </c>
      <c r="O74" s="16" t="s">
        <v>79</v>
      </c>
      <c r="P74" s="16" t="s">
        <v>80</v>
      </c>
      <c r="Q74" s="18">
        <v>0.11840321863494238</v>
      </c>
      <c r="R74" s="16" t="s">
        <v>1544</v>
      </c>
      <c r="S74" s="16" t="s">
        <v>1545</v>
      </c>
      <c r="T74" s="16" t="s">
        <v>83</v>
      </c>
      <c r="U74" s="16" t="s">
        <v>84</v>
      </c>
      <c r="V74" s="16" t="s">
        <v>1538</v>
      </c>
      <c r="W74" s="16" t="s">
        <v>129</v>
      </c>
      <c r="X74" s="16" t="s">
        <v>1267</v>
      </c>
      <c r="Y74" s="16" t="s">
        <v>1268</v>
      </c>
      <c r="Z74" s="16" t="s">
        <v>242</v>
      </c>
      <c r="AA74" s="16"/>
      <c r="AB74" s="16"/>
      <c r="AC74" s="16" t="s">
        <v>1531</v>
      </c>
      <c r="AD74" s="16" t="s">
        <v>152</v>
      </c>
      <c r="AE74" s="16"/>
      <c r="AF74" s="16" t="s">
        <v>91</v>
      </c>
      <c r="AG74" s="16" t="s">
        <v>92</v>
      </c>
      <c r="AH74" s="16" t="s">
        <v>1540</v>
      </c>
      <c r="AI74" s="17">
        <v>1</v>
      </c>
      <c r="AJ74" s="17">
        <v>1</v>
      </c>
      <c r="AK74" s="16" t="s">
        <v>136</v>
      </c>
      <c r="AL74" s="16"/>
      <c r="AM74" s="17">
        <v>25</v>
      </c>
      <c r="AN74" s="16" t="s">
        <v>137</v>
      </c>
      <c r="AO74" s="16" t="s">
        <v>138</v>
      </c>
      <c r="AP74" s="17">
        <v>0</v>
      </c>
      <c r="AQ74" s="17">
        <v>0</v>
      </c>
      <c r="AR74" s="17">
        <v>0</v>
      </c>
      <c r="AS74" s="16">
        <v>5157.6123206700004</v>
      </c>
      <c r="AT74" s="19">
        <v>8.4457685633768875</v>
      </c>
      <c r="AU74" s="19">
        <v>0</v>
      </c>
      <c r="AV74" s="19">
        <v>0</v>
      </c>
      <c r="AW74" s="19">
        <v>4222.8842816884435</v>
      </c>
      <c r="AX74" s="20">
        <v>7</v>
      </c>
      <c r="AY74" s="19">
        <v>0</v>
      </c>
      <c r="AZ74" s="20">
        <v>25</v>
      </c>
      <c r="BA74" s="19">
        <v>0</v>
      </c>
      <c r="BB74" s="19">
        <v>0.5</v>
      </c>
      <c r="BC74" s="20">
        <v>12500</v>
      </c>
      <c r="BD74" s="16"/>
      <c r="BE74" s="16"/>
      <c r="BF74" s="21" t="s">
        <v>96</v>
      </c>
      <c r="BG74" s="22">
        <v>25</v>
      </c>
      <c r="BH74" s="23">
        <v>0.7</v>
      </c>
      <c r="BI74" s="23">
        <v>18</v>
      </c>
      <c r="BJ74" s="16">
        <v>299.08419404525199</v>
      </c>
      <c r="BK74" s="16">
        <v>5157.6235731819042</v>
      </c>
      <c r="BL74" s="23">
        <v>0.15</v>
      </c>
      <c r="BM74" s="22">
        <f t="shared" si="5"/>
        <v>2.1312579354289629</v>
      </c>
      <c r="BN74" s="22">
        <f t="shared" si="9"/>
        <v>1.1312579354289629</v>
      </c>
      <c r="BO74" s="22">
        <f t="shared" si="6"/>
        <v>0.16968869031434444</v>
      </c>
      <c r="BP74" s="22">
        <f t="shared" si="7"/>
        <v>9.615692451146185E-2</v>
      </c>
      <c r="BQ74" s="22">
        <f t="shared" si="8"/>
        <v>0.86541232060315665</v>
      </c>
    </row>
    <row r="75" spans="1:69" x14ac:dyDescent="0.25">
      <c r="A75" s="15">
        <v>15021040</v>
      </c>
      <c r="B75" s="16" t="s">
        <v>154</v>
      </c>
      <c r="C75" s="16"/>
      <c r="D75" s="16"/>
      <c r="E75" s="16"/>
      <c r="F75" s="16" t="s">
        <v>1264</v>
      </c>
      <c r="G75" s="16" t="s">
        <v>205</v>
      </c>
      <c r="H75" s="16">
        <v>2.0895317439999999</v>
      </c>
      <c r="I75" s="17">
        <v>1976</v>
      </c>
      <c r="J75" s="17">
        <v>1880</v>
      </c>
      <c r="K75" s="16">
        <v>0.27309703699999999</v>
      </c>
      <c r="L75" s="16" t="s">
        <v>78</v>
      </c>
      <c r="M75" s="17">
        <v>1</v>
      </c>
      <c r="N75" s="17">
        <v>0</v>
      </c>
      <c r="O75" s="16" t="s">
        <v>79</v>
      </c>
      <c r="P75" s="16" t="s">
        <v>80</v>
      </c>
      <c r="Q75" s="18">
        <v>0.15813596604565169</v>
      </c>
      <c r="R75" s="16" t="s">
        <v>2103</v>
      </c>
      <c r="S75" s="16" t="s">
        <v>2104</v>
      </c>
      <c r="T75" s="16" t="s">
        <v>83</v>
      </c>
      <c r="U75" s="16" t="s">
        <v>84</v>
      </c>
      <c r="V75" s="16" t="s">
        <v>1538</v>
      </c>
      <c r="W75" s="16" t="s">
        <v>129</v>
      </c>
      <c r="X75" s="16"/>
      <c r="Y75" s="16" t="s">
        <v>1268</v>
      </c>
      <c r="Z75" s="16" t="s">
        <v>2105</v>
      </c>
      <c r="AA75" s="16"/>
      <c r="AB75" s="16"/>
      <c r="AC75" s="16" t="s">
        <v>1531</v>
      </c>
      <c r="AD75" s="16" t="s">
        <v>152</v>
      </c>
      <c r="AE75" s="16"/>
      <c r="AF75" s="16" t="s">
        <v>91</v>
      </c>
      <c r="AG75" s="16" t="s">
        <v>92</v>
      </c>
      <c r="AH75" s="16" t="s">
        <v>1540</v>
      </c>
      <c r="AI75" s="17">
        <v>1</v>
      </c>
      <c r="AJ75" s="17">
        <v>1</v>
      </c>
      <c r="AK75" s="16" t="s">
        <v>136</v>
      </c>
      <c r="AL75" s="16"/>
      <c r="AM75" s="17">
        <v>25</v>
      </c>
      <c r="AN75" s="16" t="s">
        <v>137</v>
      </c>
      <c r="AO75" s="16" t="s">
        <v>138</v>
      </c>
      <c r="AP75" s="17">
        <v>0</v>
      </c>
      <c r="AQ75" s="17">
        <v>0</v>
      </c>
      <c r="AR75" s="17">
        <v>0</v>
      </c>
      <c r="AS75" s="16">
        <v>6888.3751989499997</v>
      </c>
      <c r="AT75" s="19">
        <v>6.3236973512476329</v>
      </c>
      <c r="AU75" s="19">
        <v>0</v>
      </c>
      <c r="AV75" s="19">
        <v>0</v>
      </c>
      <c r="AW75" s="19">
        <v>3161.8486756238162</v>
      </c>
      <c r="AX75" s="20">
        <v>7</v>
      </c>
      <c r="AY75" s="19">
        <v>0</v>
      </c>
      <c r="AZ75" s="20">
        <v>25</v>
      </c>
      <c r="BA75" s="19">
        <v>0</v>
      </c>
      <c r="BB75" s="19">
        <v>0.5</v>
      </c>
      <c r="BC75" s="20">
        <v>12500</v>
      </c>
      <c r="BD75" s="16">
        <v>324.10984051181595</v>
      </c>
      <c r="BE75" s="16">
        <v>6888.3751273654161</v>
      </c>
      <c r="BF75" s="21" t="s">
        <v>96</v>
      </c>
      <c r="BG75" s="22">
        <v>25</v>
      </c>
      <c r="BH75" s="23">
        <v>0.7</v>
      </c>
      <c r="BI75" s="23">
        <v>18</v>
      </c>
      <c r="BJ75" s="16">
        <v>324.10984051181595</v>
      </c>
      <c r="BK75" s="16">
        <v>6888.3751273654161</v>
      </c>
      <c r="BL75" s="23">
        <v>0.15</v>
      </c>
      <c r="BM75" s="22">
        <f t="shared" si="5"/>
        <v>2.8464473888217303</v>
      </c>
      <c r="BN75" s="22">
        <f t="shared" si="9"/>
        <v>1.8464473888217303</v>
      </c>
      <c r="BO75" s="22">
        <f t="shared" si="6"/>
        <v>0.27696710832325955</v>
      </c>
      <c r="BP75" s="22">
        <f t="shared" si="7"/>
        <v>0.15694802804984709</v>
      </c>
      <c r="BQ75" s="22">
        <f t="shared" si="8"/>
        <v>1.4125322524486237</v>
      </c>
    </row>
    <row r="76" spans="1:69" x14ac:dyDescent="0.25">
      <c r="A76" s="15">
        <v>15022003</v>
      </c>
      <c r="B76" s="16" t="s">
        <v>154</v>
      </c>
      <c r="C76" s="16"/>
      <c r="D76" s="16"/>
      <c r="E76" s="16"/>
      <c r="F76" s="16" t="s">
        <v>1264</v>
      </c>
      <c r="G76" s="16" t="s">
        <v>205</v>
      </c>
      <c r="H76" s="16">
        <v>4.9555542060000004</v>
      </c>
      <c r="I76" s="17">
        <v>1975</v>
      </c>
      <c r="J76" s="17">
        <v>1607</v>
      </c>
      <c r="K76" s="16">
        <v>0.205367412</v>
      </c>
      <c r="L76" s="16" t="s">
        <v>78</v>
      </c>
      <c r="M76" s="17">
        <v>1</v>
      </c>
      <c r="N76" s="17">
        <v>0</v>
      </c>
      <c r="O76" s="16" t="s">
        <v>79</v>
      </c>
      <c r="P76" s="16" t="s">
        <v>80</v>
      </c>
      <c r="Q76" s="18">
        <v>0.1794116192345642</v>
      </c>
      <c r="R76" s="16" t="s">
        <v>2093</v>
      </c>
      <c r="S76" s="16" t="s">
        <v>2094</v>
      </c>
      <c r="T76" s="16" t="s">
        <v>83</v>
      </c>
      <c r="U76" s="16" t="s">
        <v>84</v>
      </c>
      <c r="V76" s="16" t="s">
        <v>2095</v>
      </c>
      <c r="W76" s="16" t="s">
        <v>129</v>
      </c>
      <c r="X76" s="16"/>
      <c r="Y76" s="16" t="s">
        <v>1268</v>
      </c>
      <c r="Z76" s="16" t="s">
        <v>2096</v>
      </c>
      <c r="AA76" s="16"/>
      <c r="AB76" s="16"/>
      <c r="AC76" s="16" t="s">
        <v>1531</v>
      </c>
      <c r="AD76" s="16" t="s">
        <v>152</v>
      </c>
      <c r="AE76" s="16"/>
      <c r="AF76" s="16" t="s">
        <v>91</v>
      </c>
      <c r="AG76" s="16" t="s">
        <v>92</v>
      </c>
      <c r="AH76" s="16" t="s">
        <v>1532</v>
      </c>
      <c r="AI76" s="17">
        <v>1</v>
      </c>
      <c r="AJ76" s="17">
        <v>1</v>
      </c>
      <c r="AK76" s="16" t="s">
        <v>136</v>
      </c>
      <c r="AL76" s="16"/>
      <c r="AM76" s="17">
        <v>25</v>
      </c>
      <c r="AN76" s="16" t="s">
        <v>137</v>
      </c>
      <c r="AO76" s="16" t="s">
        <v>138</v>
      </c>
      <c r="AP76" s="17">
        <v>0</v>
      </c>
      <c r="AQ76" s="17">
        <v>0</v>
      </c>
      <c r="AR76" s="17">
        <v>0</v>
      </c>
      <c r="AS76" s="16">
        <v>7815.1407038799998</v>
      </c>
      <c r="AT76" s="19">
        <v>5.5737960006751601</v>
      </c>
      <c r="AU76" s="19">
        <v>0</v>
      </c>
      <c r="AV76" s="19">
        <v>0</v>
      </c>
      <c r="AW76" s="19">
        <v>2786.89800033758</v>
      </c>
      <c r="AX76" s="20">
        <v>7</v>
      </c>
      <c r="AY76" s="19">
        <v>0</v>
      </c>
      <c r="AZ76" s="20">
        <v>25</v>
      </c>
      <c r="BA76" s="19">
        <v>0</v>
      </c>
      <c r="BB76" s="19">
        <v>0.5</v>
      </c>
      <c r="BC76" s="20">
        <v>12500</v>
      </c>
      <c r="BD76" s="16">
        <v>363.68800588917918</v>
      </c>
      <c r="BE76" s="16">
        <v>7815.1388732083396</v>
      </c>
      <c r="BF76" s="21" t="s">
        <v>96</v>
      </c>
      <c r="BG76" s="22">
        <v>25</v>
      </c>
      <c r="BH76" s="23">
        <v>0.7</v>
      </c>
      <c r="BI76" s="23">
        <v>18</v>
      </c>
      <c r="BJ76" s="16">
        <v>363.68800588917918</v>
      </c>
      <c r="BK76" s="16">
        <v>7815.1388732083396</v>
      </c>
      <c r="BL76" s="23">
        <v>0.15</v>
      </c>
      <c r="BM76" s="22">
        <f t="shared" si="5"/>
        <v>3.2294091462221557</v>
      </c>
      <c r="BN76" s="22">
        <f t="shared" si="9"/>
        <v>2.2294091462221557</v>
      </c>
      <c r="BO76" s="22">
        <f t="shared" si="6"/>
        <v>0.33441137193332332</v>
      </c>
      <c r="BP76" s="22">
        <f t="shared" si="7"/>
        <v>0.18949977742888324</v>
      </c>
      <c r="BQ76" s="22">
        <f t="shared" si="8"/>
        <v>1.7054979968599493</v>
      </c>
    </row>
    <row r="77" spans="1:69" x14ac:dyDescent="0.25">
      <c r="A77" s="15">
        <v>15022014</v>
      </c>
      <c r="B77" s="16" t="s">
        <v>154</v>
      </c>
      <c r="C77" s="16"/>
      <c r="D77" s="16"/>
      <c r="E77" s="16"/>
      <c r="F77" s="16" t="s">
        <v>2964</v>
      </c>
      <c r="G77" s="16" t="s">
        <v>205</v>
      </c>
      <c r="H77" s="16">
        <v>6.4932578579999998</v>
      </c>
      <c r="I77" s="17">
        <v>1968</v>
      </c>
      <c r="J77" s="17">
        <v>2402</v>
      </c>
      <c r="K77" s="16">
        <v>0.29228522800000001</v>
      </c>
      <c r="L77" s="16" t="s">
        <v>78</v>
      </c>
      <c r="M77" s="17">
        <v>1</v>
      </c>
      <c r="N77" s="17">
        <v>0</v>
      </c>
      <c r="O77" s="16" t="s">
        <v>79</v>
      </c>
      <c r="P77" s="16" t="s">
        <v>80</v>
      </c>
      <c r="Q77" s="18">
        <v>0.18871882374315135</v>
      </c>
      <c r="R77" s="16" t="s">
        <v>3373</v>
      </c>
      <c r="S77" s="16" t="s">
        <v>3374</v>
      </c>
      <c r="T77" s="16" t="s">
        <v>3375</v>
      </c>
      <c r="U77" s="16" t="s">
        <v>3376</v>
      </c>
      <c r="V77" s="16"/>
      <c r="W77" s="16" t="s">
        <v>129</v>
      </c>
      <c r="X77" s="16"/>
      <c r="Y77" s="16" t="s">
        <v>3060</v>
      </c>
      <c r="Z77" s="16" t="s">
        <v>2171</v>
      </c>
      <c r="AA77" s="16"/>
      <c r="AB77" s="16"/>
      <c r="AC77" s="16" t="s">
        <v>210</v>
      </c>
      <c r="AD77" s="16" t="s">
        <v>123</v>
      </c>
      <c r="AE77" s="16"/>
      <c r="AF77" s="16" t="s">
        <v>91</v>
      </c>
      <c r="AG77" s="16" t="s">
        <v>92</v>
      </c>
      <c r="AH77" s="16" t="s">
        <v>1505</v>
      </c>
      <c r="AI77" s="17">
        <v>1</v>
      </c>
      <c r="AJ77" s="17">
        <v>2</v>
      </c>
      <c r="AK77" s="16" t="s">
        <v>136</v>
      </c>
      <c r="AL77" s="16"/>
      <c r="AM77" s="17">
        <v>25</v>
      </c>
      <c r="AN77" s="16" t="s">
        <v>137</v>
      </c>
      <c r="AO77" s="16" t="s">
        <v>138</v>
      </c>
      <c r="AP77" s="17">
        <v>0</v>
      </c>
      <c r="AQ77" s="17">
        <v>0</v>
      </c>
      <c r="AR77" s="17">
        <v>0</v>
      </c>
      <c r="AS77" s="16">
        <v>8220.5410936400003</v>
      </c>
      <c r="AT77" s="19">
        <v>10.597842527349236</v>
      </c>
      <c r="AU77" s="19">
        <v>0</v>
      </c>
      <c r="AV77" s="19">
        <v>0</v>
      </c>
      <c r="AW77" s="19">
        <v>5298.9212636746179</v>
      </c>
      <c r="AX77" s="20">
        <v>7</v>
      </c>
      <c r="AY77" s="19">
        <v>0</v>
      </c>
      <c r="AZ77" s="20">
        <v>25</v>
      </c>
      <c r="BA77" s="19">
        <v>0</v>
      </c>
      <c r="BB77" s="19">
        <v>0.5</v>
      </c>
      <c r="BC77" s="20">
        <v>12500</v>
      </c>
      <c r="BD77" s="16">
        <v>353.99370870803739</v>
      </c>
      <c r="BE77" s="16">
        <v>8220.5590799167039</v>
      </c>
      <c r="BF77" s="21" t="s">
        <v>96</v>
      </c>
      <c r="BG77" s="22">
        <v>25</v>
      </c>
      <c r="BH77" s="23">
        <v>0.7</v>
      </c>
      <c r="BI77" s="23">
        <v>18</v>
      </c>
      <c r="BJ77" s="16">
        <v>353.99370870803739</v>
      </c>
      <c r="BK77" s="16">
        <v>8220.5590799167039</v>
      </c>
      <c r="BL77" s="23">
        <v>0.15</v>
      </c>
      <c r="BM77" s="22">
        <f t="shared" si="5"/>
        <v>3.3969388273767245</v>
      </c>
      <c r="BN77" s="22">
        <f t="shared" si="9"/>
        <v>1.3969388273767245</v>
      </c>
      <c r="BO77" s="22">
        <f t="shared" si="6"/>
        <v>0.20954082410650868</v>
      </c>
      <c r="BP77" s="22">
        <f t="shared" si="7"/>
        <v>0.11873980032702158</v>
      </c>
      <c r="BQ77" s="22">
        <f t="shared" si="8"/>
        <v>1.0686582029431944</v>
      </c>
    </row>
    <row r="78" spans="1:69" x14ac:dyDescent="0.25">
      <c r="A78" s="15">
        <v>15022016</v>
      </c>
      <c r="B78" s="16" t="s">
        <v>154</v>
      </c>
      <c r="C78" s="16"/>
      <c r="D78" s="16"/>
      <c r="E78" s="16"/>
      <c r="F78" s="16" t="s">
        <v>1264</v>
      </c>
      <c r="G78" s="16" t="s">
        <v>205</v>
      </c>
      <c r="H78" s="16">
        <v>1</v>
      </c>
      <c r="I78" s="17">
        <v>1974</v>
      </c>
      <c r="J78" s="17">
        <v>1421</v>
      </c>
      <c r="K78" s="16">
        <v>0.24474681400000001</v>
      </c>
      <c r="L78" s="16" t="s">
        <v>78</v>
      </c>
      <c r="M78" s="17">
        <v>1</v>
      </c>
      <c r="N78" s="17">
        <v>0</v>
      </c>
      <c r="O78" s="16" t="s">
        <v>79</v>
      </c>
      <c r="P78" s="16" t="s">
        <v>80</v>
      </c>
      <c r="Q78" s="18">
        <v>0.13329988193412057</v>
      </c>
      <c r="R78" s="16" t="s">
        <v>1549</v>
      </c>
      <c r="S78" s="16" t="s">
        <v>1550</v>
      </c>
      <c r="T78" s="16" t="s">
        <v>83</v>
      </c>
      <c r="U78" s="16" t="s">
        <v>84</v>
      </c>
      <c r="V78" s="16" t="s">
        <v>355</v>
      </c>
      <c r="W78" s="16" t="s">
        <v>129</v>
      </c>
      <c r="X78" s="16" t="s">
        <v>1267</v>
      </c>
      <c r="Y78" s="16" t="s">
        <v>1268</v>
      </c>
      <c r="Z78" s="16" t="s">
        <v>1551</v>
      </c>
      <c r="AA78" s="16"/>
      <c r="AB78" s="16"/>
      <c r="AC78" s="16" t="s">
        <v>210</v>
      </c>
      <c r="AD78" s="16" t="s">
        <v>123</v>
      </c>
      <c r="AE78" s="16"/>
      <c r="AF78" s="16" t="s">
        <v>91</v>
      </c>
      <c r="AG78" s="16" t="s">
        <v>92</v>
      </c>
      <c r="AH78" s="16" t="s">
        <v>1505</v>
      </c>
      <c r="AI78" s="17">
        <v>1</v>
      </c>
      <c r="AJ78" s="17">
        <v>1</v>
      </c>
      <c r="AK78" s="16" t="s">
        <v>136</v>
      </c>
      <c r="AL78" s="16"/>
      <c r="AM78" s="17">
        <v>25</v>
      </c>
      <c r="AN78" s="16" t="s">
        <v>137</v>
      </c>
      <c r="AO78" s="16" t="s">
        <v>138</v>
      </c>
      <c r="AP78" s="17">
        <v>0</v>
      </c>
      <c r="AQ78" s="17">
        <v>0</v>
      </c>
      <c r="AR78" s="17">
        <v>0</v>
      </c>
      <c r="AS78" s="16">
        <v>5806.5106209100004</v>
      </c>
      <c r="AT78" s="19">
        <v>7.501923761774373</v>
      </c>
      <c r="AU78" s="19">
        <v>0</v>
      </c>
      <c r="AV78" s="19">
        <v>0</v>
      </c>
      <c r="AW78" s="19">
        <v>3750.9618808871865</v>
      </c>
      <c r="AX78" s="20">
        <v>7</v>
      </c>
      <c r="AY78" s="19">
        <v>0</v>
      </c>
      <c r="AZ78" s="20">
        <v>25</v>
      </c>
      <c r="BA78" s="19">
        <v>0</v>
      </c>
      <c r="BB78" s="19">
        <v>0.5</v>
      </c>
      <c r="BC78" s="20">
        <v>12500</v>
      </c>
      <c r="BD78" s="16"/>
      <c r="BE78" s="16"/>
      <c r="BF78" s="21" t="s">
        <v>96</v>
      </c>
      <c r="BG78" s="22">
        <v>25</v>
      </c>
      <c r="BH78" s="23">
        <v>0.7</v>
      </c>
      <c r="BI78" s="23">
        <v>18</v>
      </c>
      <c r="BJ78" s="16">
        <v>311.18269398018089</v>
      </c>
      <c r="BK78" s="16">
        <v>5806.5196309020885</v>
      </c>
      <c r="BL78" s="23">
        <v>0.15</v>
      </c>
      <c r="BM78" s="22">
        <f t="shared" si="5"/>
        <v>2.39939787481417</v>
      </c>
      <c r="BN78" s="22">
        <f t="shared" si="9"/>
        <v>1.39939787481417</v>
      </c>
      <c r="BO78" s="22">
        <f t="shared" si="6"/>
        <v>0.2099096812221255</v>
      </c>
      <c r="BP78" s="22">
        <f t="shared" si="7"/>
        <v>0.11894881935920446</v>
      </c>
      <c r="BQ78" s="22">
        <f t="shared" si="8"/>
        <v>1.0705393742328402</v>
      </c>
    </row>
    <row r="79" spans="1:69" x14ac:dyDescent="0.25">
      <c r="A79" s="15">
        <v>15022058</v>
      </c>
      <c r="B79" s="16" t="s">
        <v>154</v>
      </c>
      <c r="C79" s="16"/>
      <c r="D79" s="16"/>
      <c r="E79" s="16"/>
      <c r="F79" s="16" t="s">
        <v>125</v>
      </c>
      <c r="G79" s="16" t="s">
        <v>205</v>
      </c>
      <c r="H79" s="16">
        <v>1</v>
      </c>
      <c r="I79" s="17">
        <v>2007</v>
      </c>
      <c r="J79" s="17">
        <v>1863</v>
      </c>
      <c r="K79" s="16">
        <v>0.50446791199999996</v>
      </c>
      <c r="L79" s="16" t="s">
        <v>78</v>
      </c>
      <c r="M79" s="17">
        <v>1</v>
      </c>
      <c r="N79" s="17">
        <v>0</v>
      </c>
      <c r="O79" s="16" t="s">
        <v>79</v>
      </c>
      <c r="P79" s="16" t="s">
        <v>80</v>
      </c>
      <c r="Q79" s="18">
        <v>8.5006093920850873E-2</v>
      </c>
      <c r="R79" s="16" t="s">
        <v>216</v>
      </c>
      <c r="S79" s="16" t="s">
        <v>217</v>
      </c>
      <c r="T79" s="16" t="s">
        <v>83</v>
      </c>
      <c r="U79" s="16" t="s">
        <v>84</v>
      </c>
      <c r="V79" s="16" t="s">
        <v>183</v>
      </c>
      <c r="W79" s="16" t="s">
        <v>129</v>
      </c>
      <c r="X79" s="16" t="s">
        <v>130</v>
      </c>
      <c r="Y79" s="16" t="s">
        <v>131</v>
      </c>
      <c r="Z79" s="16" t="s">
        <v>218</v>
      </c>
      <c r="AA79" s="16"/>
      <c r="AB79" s="16"/>
      <c r="AC79" s="16" t="s">
        <v>219</v>
      </c>
      <c r="AD79" s="16" t="s">
        <v>220</v>
      </c>
      <c r="AE79" s="16"/>
      <c r="AF79" s="16" t="s">
        <v>91</v>
      </c>
      <c r="AG79" s="16" t="s">
        <v>92</v>
      </c>
      <c r="AH79" s="16" t="s">
        <v>84</v>
      </c>
      <c r="AI79" s="17">
        <v>1</v>
      </c>
      <c r="AJ79" s="17">
        <v>1</v>
      </c>
      <c r="AK79" s="16" t="s">
        <v>136</v>
      </c>
      <c r="AL79" s="16"/>
      <c r="AM79" s="17">
        <v>25</v>
      </c>
      <c r="AN79" s="16" t="s">
        <v>137</v>
      </c>
      <c r="AO79" s="16" t="s">
        <v>138</v>
      </c>
      <c r="AP79" s="16"/>
      <c r="AQ79" s="16"/>
      <c r="AR79" s="16"/>
      <c r="AS79" s="16"/>
      <c r="AT79" s="19"/>
      <c r="AU79" s="19"/>
      <c r="AV79" s="19"/>
      <c r="AW79" s="19"/>
      <c r="AX79" s="19"/>
      <c r="AY79" s="19"/>
      <c r="AZ79" s="19"/>
      <c r="BA79" s="19"/>
      <c r="BB79" s="19"/>
      <c r="BC79" s="19"/>
      <c r="BD79" s="16">
        <v>251.76680323980821</v>
      </c>
      <c r="BE79" s="16">
        <v>3702.8506397452697</v>
      </c>
      <c r="BF79" s="21"/>
      <c r="BG79" s="22">
        <v>25</v>
      </c>
      <c r="BH79" s="23">
        <v>0.7</v>
      </c>
      <c r="BI79" s="23">
        <v>18</v>
      </c>
      <c r="BJ79" s="16">
        <v>251.76680323980821</v>
      </c>
      <c r="BK79" s="16">
        <v>3702.8506397452697</v>
      </c>
      <c r="BL79" s="23">
        <v>0.15</v>
      </c>
      <c r="BM79" s="22">
        <f t="shared" si="5"/>
        <v>1.5301096905753158</v>
      </c>
      <c r="BN79" s="22">
        <f t="shared" si="9"/>
        <v>0.53010969057531576</v>
      </c>
      <c r="BO79" s="22">
        <f t="shared" si="6"/>
        <v>7.9516453586297359E-2</v>
      </c>
      <c r="BP79" s="22">
        <f t="shared" si="7"/>
        <v>4.5059323698901844E-2</v>
      </c>
      <c r="BQ79" s="22">
        <f t="shared" si="8"/>
        <v>0.40553391329011662</v>
      </c>
    </row>
    <row r="80" spans="1:69" x14ac:dyDescent="0.25">
      <c r="A80" s="15">
        <v>15023008</v>
      </c>
      <c r="B80" s="16" t="s">
        <v>154</v>
      </c>
      <c r="C80" s="16"/>
      <c r="D80" s="16"/>
      <c r="E80" s="16"/>
      <c r="F80" s="16" t="s">
        <v>1264</v>
      </c>
      <c r="G80" s="16" t="s">
        <v>205</v>
      </c>
      <c r="H80" s="16">
        <v>1.680006256</v>
      </c>
      <c r="I80" s="17">
        <v>1950</v>
      </c>
      <c r="J80" s="17">
        <v>1593</v>
      </c>
      <c r="K80" s="16">
        <v>8.2530307999999997E-2</v>
      </c>
      <c r="L80" s="16" t="s">
        <v>78</v>
      </c>
      <c r="M80" s="17">
        <v>1</v>
      </c>
      <c r="N80" s="17">
        <v>0</v>
      </c>
      <c r="O80" s="16" t="s">
        <v>79</v>
      </c>
      <c r="P80" s="16" t="s">
        <v>80</v>
      </c>
      <c r="Q80" s="18">
        <v>0.4431151559366322</v>
      </c>
      <c r="R80" s="16" t="s">
        <v>1938</v>
      </c>
      <c r="S80" s="16" t="s">
        <v>1939</v>
      </c>
      <c r="T80" s="16" t="s">
        <v>83</v>
      </c>
      <c r="U80" s="16" t="s">
        <v>84</v>
      </c>
      <c r="V80" s="16" t="s">
        <v>1940</v>
      </c>
      <c r="W80" s="16" t="s">
        <v>129</v>
      </c>
      <c r="X80" s="16"/>
      <c r="Y80" s="16" t="s">
        <v>1268</v>
      </c>
      <c r="Z80" s="16" t="s">
        <v>1941</v>
      </c>
      <c r="AA80" s="16"/>
      <c r="AB80" s="16"/>
      <c r="AC80" s="16" t="s">
        <v>1531</v>
      </c>
      <c r="AD80" s="16" t="s">
        <v>152</v>
      </c>
      <c r="AE80" s="16"/>
      <c r="AF80" s="16" t="s">
        <v>91</v>
      </c>
      <c r="AG80" s="16" t="s">
        <v>92</v>
      </c>
      <c r="AH80" s="16" t="s">
        <v>1942</v>
      </c>
      <c r="AI80" s="17">
        <v>1</v>
      </c>
      <c r="AJ80" s="17">
        <v>1</v>
      </c>
      <c r="AK80" s="16" t="s">
        <v>136</v>
      </c>
      <c r="AL80" s="16"/>
      <c r="AM80" s="17">
        <v>25</v>
      </c>
      <c r="AN80" s="16" t="s">
        <v>137</v>
      </c>
      <c r="AO80" s="16" t="s">
        <v>138</v>
      </c>
      <c r="AP80" s="17">
        <v>0</v>
      </c>
      <c r="AQ80" s="17">
        <v>0</v>
      </c>
      <c r="AR80" s="17">
        <v>0</v>
      </c>
      <c r="AS80" s="16">
        <v>19302.001902399999</v>
      </c>
      <c r="AT80" s="19">
        <v>2.2567607349880001</v>
      </c>
      <c r="AU80" s="19">
        <v>0</v>
      </c>
      <c r="AV80" s="19">
        <v>0</v>
      </c>
      <c r="AW80" s="19">
        <v>1128.380367494</v>
      </c>
      <c r="AX80" s="20">
        <v>7</v>
      </c>
      <c r="AY80" s="19">
        <v>0</v>
      </c>
      <c r="AZ80" s="20">
        <v>25</v>
      </c>
      <c r="BA80" s="19">
        <v>0</v>
      </c>
      <c r="BB80" s="19">
        <v>0.5</v>
      </c>
      <c r="BC80" s="20">
        <v>12500</v>
      </c>
      <c r="BD80" s="16">
        <v>616.84655271116162</v>
      </c>
      <c r="BE80" s="16">
        <v>19302.018984292132</v>
      </c>
      <c r="BF80" s="21" t="s">
        <v>96</v>
      </c>
      <c r="BG80" s="22">
        <v>25</v>
      </c>
      <c r="BH80" s="23">
        <v>0.7</v>
      </c>
      <c r="BI80" s="23">
        <v>18</v>
      </c>
      <c r="BJ80" s="16">
        <v>616.84655271116162</v>
      </c>
      <c r="BK80" s="16">
        <v>19302.018984292132</v>
      </c>
      <c r="BL80" s="23">
        <v>0.15</v>
      </c>
      <c r="BM80" s="22">
        <f t="shared" si="5"/>
        <v>7.9760728068593796</v>
      </c>
      <c r="BN80" s="22">
        <f t="shared" si="9"/>
        <v>6.9760728068593796</v>
      </c>
      <c r="BO80" s="22">
        <f t="shared" si="6"/>
        <v>1.046410921028907</v>
      </c>
      <c r="BP80" s="22">
        <f t="shared" si="7"/>
        <v>0.59296618858304728</v>
      </c>
      <c r="BQ80" s="22">
        <f t="shared" si="8"/>
        <v>5.3366956972474249</v>
      </c>
    </row>
    <row r="81" spans="1:69" x14ac:dyDescent="0.25">
      <c r="A81" s="15">
        <v>15023010</v>
      </c>
      <c r="B81" s="16" t="s">
        <v>154</v>
      </c>
      <c r="C81" s="16"/>
      <c r="D81" s="16"/>
      <c r="E81" s="16"/>
      <c r="F81" s="16" t="s">
        <v>2964</v>
      </c>
      <c r="G81" s="16" t="s">
        <v>205</v>
      </c>
      <c r="H81" s="16">
        <v>1.45962594</v>
      </c>
      <c r="I81" s="17">
        <v>1962</v>
      </c>
      <c r="J81" s="17">
        <v>2591</v>
      </c>
      <c r="K81" s="16">
        <v>0.13230863500000001</v>
      </c>
      <c r="L81" s="16" t="s">
        <v>78</v>
      </c>
      <c r="M81" s="17">
        <v>1</v>
      </c>
      <c r="N81" s="17">
        <v>0</v>
      </c>
      <c r="O81" s="16" t="s">
        <v>79</v>
      </c>
      <c r="P81" s="16" t="s">
        <v>80</v>
      </c>
      <c r="Q81" s="18">
        <v>0.44956944011162653</v>
      </c>
      <c r="R81" s="16" t="s">
        <v>3258</v>
      </c>
      <c r="S81" s="16" t="s">
        <v>3259</v>
      </c>
      <c r="T81" s="16" t="s">
        <v>1240</v>
      </c>
      <c r="U81" s="16" t="s">
        <v>2768</v>
      </c>
      <c r="V81" s="16"/>
      <c r="W81" s="16" t="s">
        <v>129</v>
      </c>
      <c r="X81" s="16"/>
      <c r="Y81" s="16" t="s">
        <v>3060</v>
      </c>
      <c r="Z81" s="16" t="s">
        <v>459</v>
      </c>
      <c r="AA81" s="16"/>
      <c r="AB81" s="16"/>
      <c r="AC81" s="16" t="s">
        <v>1531</v>
      </c>
      <c r="AD81" s="16" t="s">
        <v>152</v>
      </c>
      <c r="AE81" s="16"/>
      <c r="AF81" s="16" t="s">
        <v>91</v>
      </c>
      <c r="AG81" s="16" t="s">
        <v>92</v>
      </c>
      <c r="AH81" s="16" t="s">
        <v>1942</v>
      </c>
      <c r="AI81" s="17">
        <v>2</v>
      </c>
      <c r="AJ81" s="17">
        <v>3</v>
      </c>
      <c r="AK81" s="16" t="s">
        <v>136</v>
      </c>
      <c r="AL81" s="16"/>
      <c r="AM81" s="17">
        <v>25</v>
      </c>
      <c r="AN81" s="16" t="s">
        <v>137</v>
      </c>
      <c r="AO81" s="16" t="s">
        <v>138</v>
      </c>
      <c r="AP81" s="17">
        <v>0</v>
      </c>
      <c r="AQ81" s="17">
        <v>0</v>
      </c>
      <c r="AR81" s="17">
        <v>0</v>
      </c>
      <c r="AS81" s="16">
        <v>19583.1678803</v>
      </c>
      <c r="AT81" s="19">
        <v>6.6730776551969218</v>
      </c>
      <c r="AU81" s="19">
        <v>0</v>
      </c>
      <c r="AV81" s="19">
        <v>0</v>
      </c>
      <c r="AW81" s="19">
        <v>3336.538827598461</v>
      </c>
      <c r="AX81" s="20">
        <v>7</v>
      </c>
      <c r="AY81" s="19">
        <v>0</v>
      </c>
      <c r="AZ81" s="20">
        <v>25</v>
      </c>
      <c r="BA81" s="19">
        <v>0</v>
      </c>
      <c r="BB81" s="19">
        <v>0.5</v>
      </c>
      <c r="BC81" s="20">
        <v>12500</v>
      </c>
      <c r="BD81" s="16">
        <v>584.87881362035012</v>
      </c>
      <c r="BE81" s="16">
        <v>19583.166478361534</v>
      </c>
      <c r="BF81" s="21" t="s">
        <v>96</v>
      </c>
      <c r="BG81" s="22">
        <v>25</v>
      </c>
      <c r="BH81" s="23">
        <v>0.7</v>
      </c>
      <c r="BI81" s="23">
        <v>18</v>
      </c>
      <c r="BJ81" s="16">
        <v>584.87881362035012</v>
      </c>
      <c r="BK81" s="16">
        <v>19583.166478361534</v>
      </c>
      <c r="BL81" s="23">
        <v>0.15</v>
      </c>
      <c r="BM81" s="22">
        <f t="shared" si="5"/>
        <v>8.0922499220092767</v>
      </c>
      <c r="BN81" s="22">
        <f t="shared" si="9"/>
        <v>5.0922499220092767</v>
      </c>
      <c r="BO81" s="22">
        <f t="shared" si="6"/>
        <v>0.76383748830139153</v>
      </c>
      <c r="BP81" s="22">
        <f t="shared" si="7"/>
        <v>0.4328412433707885</v>
      </c>
      <c r="BQ81" s="22">
        <f t="shared" si="8"/>
        <v>3.8955711903370966</v>
      </c>
    </row>
    <row r="82" spans="1:69" x14ac:dyDescent="0.25">
      <c r="A82" s="15">
        <v>15027011</v>
      </c>
      <c r="B82" s="16" t="s">
        <v>154</v>
      </c>
      <c r="C82" s="16"/>
      <c r="D82" s="16"/>
      <c r="E82" s="16"/>
      <c r="F82" s="16" t="s">
        <v>2871</v>
      </c>
      <c r="G82" s="16" t="s">
        <v>139</v>
      </c>
      <c r="H82" s="16">
        <v>3.1255782839999999</v>
      </c>
      <c r="I82" s="17">
        <v>1968</v>
      </c>
      <c r="J82" s="17">
        <v>3196</v>
      </c>
      <c r="K82" s="16">
        <v>0.24692884200000001</v>
      </c>
      <c r="L82" s="16" t="s">
        <v>78</v>
      </c>
      <c r="M82" s="17">
        <v>1</v>
      </c>
      <c r="N82" s="17">
        <v>0</v>
      </c>
      <c r="O82" s="16" t="s">
        <v>79</v>
      </c>
      <c r="P82" s="16" t="s">
        <v>80</v>
      </c>
      <c r="Q82" s="18">
        <v>0.2971960529650759</v>
      </c>
      <c r="R82" s="16" t="s">
        <v>2983</v>
      </c>
      <c r="S82" s="16" t="s">
        <v>2984</v>
      </c>
      <c r="T82" s="16" t="s">
        <v>83</v>
      </c>
      <c r="U82" s="16" t="s">
        <v>84</v>
      </c>
      <c r="V82" s="16" t="s">
        <v>2985</v>
      </c>
      <c r="W82" s="16" t="s">
        <v>129</v>
      </c>
      <c r="X82" s="16"/>
      <c r="Y82" s="16" t="s">
        <v>2875</v>
      </c>
      <c r="Z82" s="16" t="s">
        <v>2986</v>
      </c>
      <c r="AA82" s="16"/>
      <c r="AB82" s="16"/>
      <c r="AC82" s="16" t="s">
        <v>1464</v>
      </c>
      <c r="AD82" s="16" t="s">
        <v>152</v>
      </c>
      <c r="AE82" s="16"/>
      <c r="AF82" s="16" t="s">
        <v>91</v>
      </c>
      <c r="AG82" s="16" t="s">
        <v>92</v>
      </c>
      <c r="AH82" s="16" t="s">
        <v>2987</v>
      </c>
      <c r="AI82" s="17">
        <v>1</v>
      </c>
      <c r="AJ82" s="17">
        <v>3</v>
      </c>
      <c r="AK82" s="16" t="s">
        <v>136</v>
      </c>
      <c r="AL82" s="16"/>
      <c r="AM82" s="17">
        <v>25</v>
      </c>
      <c r="AN82" s="16" t="s">
        <v>137</v>
      </c>
      <c r="AO82" s="16" t="s">
        <v>138</v>
      </c>
      <c r="AP82" s="17">
        <v>0</v>
      </c>
      <c r="AQ82" s="17">
        <v>0</v>
      </c>
      <c r="AR82" s="17">
        <v>0</v>
      </c>
      <c r="AS82" s="16">
        <v>12945.8257552</v>
      </c>
      <c r="AT82" s="19">
        <v>10.094373466096535</v>
      </c>
      <c r="AU82" s="19">
        <v>0</v>
      </c>
      <c r="AV82" s="19">
        <v>0</v>
      </c>
      <c r="AW82" s="19">
        <v>5047.1867330482673</v>
      </c>
      <c r="AX82" s="20">
        <v>7</v>
      </c>
      <c r="AY82" s="19">
        <v>0</v>
      </c>
      <c r="AZ82" s="20">
        <v>25</v>
      </c>
      <c r="BA82" s="19">
        <v>0</v>
      </c>
      <c r="BB82" s="19">
        <v>0.5</v>
      </c>
      <c r="BC82" s="20">
        <v>12500</v>
      </c>
      <c r="BD82" s="16">
        <v>458.63959691831866</v>
      </c>
      <c r="BE82" s="16">
        <v>12945.808283770219</v>
      </c>
      <c r="BF82" s="21" t="s">
        <v>96</v>
      </c>
      <c r="BG82" s="22">
        <v>25</v>
      </c>
      <c r="BH82" s="23">
        <v>0.7</v>
      </c>
      <c r="BI82" s="23">
        <v>18</v>
      </c>
      <c r="BJ82" s="16">
        <v>458.63959691831866</v>
      </c>
      <c r="BK82" s="16">
        <v>12945.808283770219</v>
      </c>
      <c r="BL82" s="23">
        <v>0.15</v>
      </c>
      <c r="BM82" s="22">
        <f t="shared" si="5"/>
        <v>5.3495289533713661</v>
      </c>
      <c r="BN82" s="22">
        <f t="shared" si="9"/>
        <v>2.3495289533713661</v>
      </c>
      <c r="BO82" s="22">
        <f t="shared" si="6"/>
        <v>0.35242934300570489</v>
      </c>
      <c r="BP82" s="22">
        <f t="shared" si="7"/>
        <v>0.19970996103656613</v>
      </c>
      <c r="BQ82" s="22">
        <f t="shared" si="8"/>
        <v>1.7973896493290953</v>
      </c>
    </row>
    <row r="83" spans="1:69" x14ac:dyDescent="0.25">
      <c r="A83" s="15">
        <v>15027014</v>
      </c>
      <c r="B83" s="16" t="s">
        <v>154</v>
      </c>
      <c r="C83" s="16"/>
      <c r="D83" s="16"/>
      <c r="E83" s="16"/>
      <c r="F83" s="16" t="s">
        <v>2871</v>
      </c>
      <c r="G83" s="16" t="s">
        <v>139</v>
      </c>
      <c r="H83" s="16">
        <v>1.5000062489999999</v>
      </c>
      <c r="I83" s="17">
        <v>1969</v>
      </c>
      <c r="J83" s="17">
        <v>4564</v>
      </c>
      <c r="K83" s="16">
        <v>0.36973428400000002</v>
      </c>
      <c r="L83" s="16" t="s">
        <v>78</v>
      </c>
      <c r="M83" s="17">
        <v>1</v>
      </c>
      <c r="N83" s="17">
        <v>0</v>
      </c>
      <c r="O83" s="16" t="s">
        <v>79</v>
      </c>
      <c r="P83" s="16" t="s">
        <v>80</v>
      </c>
      <c r="Q83" s="18">
        <v>0.28337578037501759</v>
      </c>
      <c r="R83" s="16" t="s">
        <v>2928</v>
      </c>
      <c r="S83" s="16" t="s">
        <v>2929</v>
      </c>
      <c r="T83" s="16" t="s">
        <v>83</v>
      </c>
      <c r="U83" s="16" t="s">
        <v>84</v>
      </c>
      <c r="V83" s="16" t="s">
        <v>2930</v>
      </c>
      <c r="W83" s="16" t="s">
        <v>129</v>
      </c>
      <c r="X83" s="16"/>
      <c r="Y83" s="16" t="s">
        <v>2875</v>
      </c>
      <c r="Z83" s="16" t="s">
        <v>2931</v>
      </c>
      <c r="AA83" s="16"/>
      <c r="AB83" s="16"/>
      <c r="AC83" s="16" t="s">
        <v>2932</v>
      </c>
      <c r="AD83" s="16" t="s">
        <v>123</v>
      </c>
      <c r="AE83" s="16"/>
      <c r="AF83" s="16" t="s">
        <v>91</v>
      </c>
      <c r="AG83" s="16" t="s">
        <v>92</v>
      </c>
      <c r="AH83" s="16" t="s">
        <v>2933</v>
      </c>
      <c r="AI83" s="17">
        <v>1</v>
      </c>
      <c r="AJ83" s="17">
        <v>3</v>
      </c>
      <c r="AK83" s="16" t="s">
        <v>136</v>
      </c>
      <c r="AL83" s="16"/>
      <c r="AM83" s="17">
        <v>25</v>
      </c>
      <c r="AN83" s="16" t="s">
        <v>137</v>
      </c>
      <c r="AO83" s="16" t="s">
        <v>138</v>
      </c>
      <c r="AP83" s="17">
        <v>0</v>
      </c>
      <c r="AQ83" s="17">
        <v>0</v>
      </c>
      <c r="AR83" s="17">
        <v>0</v>
      </c>
      <c r="AS83" s="16">
        <v>12343.817109899999</v>
      </c>
      <c r="AT83" s="19">
        <v>10.586676620086335</v>
      </c>
      <c r="AU83" s="19">
        <v>0</v>
      </c>
      <c r="AV83" s="19">
        <v>0</v>
      </c>
      <c r="AW83" s="19">
        <v>5293.3383100431674</v>
      </c>
      <c r="AX83" s="20">
        <v>7</v>
      </c>
      <c r="AY83" s="19">
        <v>0</v>
      </c>
      <c r="AZ83" s="20">
        <v>25</v>
      </c>
      <c r="BA83" s="19">
        <v>0</v>
      </c>
      <c r="BB83" s="19">
        <v>0.5</v>
      </c>
      <c r="BC83" s="20">
        <v>12500</v>
      </c>
      <c r="BD83" s="16">
        <v>493.74683304005868</v>
      </c>
      <c r="BE83" s="16">
        <v>12343.799617789167</v>
      </c>
      <c r="BF83" s="21" t="s">
        <v>96</v>
      </c>
      <c r="BG83" s="22">
        <v>25</v>
      </c>
      <c r="BH83" s="23">
        <v>0.7</v>
      </c>
      <c r="BI83" s="23">
        <v>18</v>
      </c>
      <c r="BJ83" s="16">
        <v>493.74683304005868</v>
      </c>
      <c r="BK83" s="16">
        <v>12343.799617789167</v>
      </c>
      <c r="BL83" s="23">
        <v>0.15</v>
      </c>
      <c r="BM83" s="22">
        <f t="shared" si="5"/>
        <v>5.1007640467503164</v>
      </c>
      <c r="BN83" s="22">
        <f t="shared" si="9"/>
        <v>2.1007640467503164</v>
      </c>
      <c r="BO83" s="22">
        <f t="shared" si="6"/>
        <v>0.31511460701254745</v>
      </c>
      <c r="BP83" s="22">
        <f t="shared" si="7"/>
        <v>0.1785649439737769</v>
      </c>
      <c r="BQ83" s="22">
        <f t="shared" si="8"/>
        <v>1.607084495763992</v>
      </c>
    </row>
    <row r="84" spans="1:69" x14ac:dyDescent="0.25">
      <c r="A84" s="15">
        <v>15027015</v>
      </c>
      <c r="B84" s="16" t="s">
        <v>154</v>
      </c>
      <c r="C84" s="16"/>
      <c r="D84" s="16"/>
      <c r="E84" s="16"/>
      <c r="F84" s="16" t="s">
        <v>2964</v>
      </c>
      <c r="G84" s="16" t="s">
        <v>139</v>
      </c>
      <c r="H84" s="16">
        <v>2.9223004289999999</v>
      </c>
      <c r="I84" s="17">
        <v>1968</v>
      </c>
      <c r="J84" s="17">
        <v>2694</v>
      </c>
      <c r="K84" s="16">
        <v>0.25816962100000002</v>
      </c>
      <c r="L84" s="16" t="s">
        <v>78</v>
      </c>
      <c r="M84" s="17">
        <v>1</v>
      </c>
      <c r="N84" s="17">
        <v>0</v>
      </c>
      <c r="O84" s="16" t="s">
        <v>79</v>
      </c>
      <c r="P84" s="16" t="s">
        <v>80</v>
      </c>
      <c r="Q84" s="18">
        <v>0.23956243625549353</v>
      </c>
      <c r="R84" s="16" t="s">
        <v>3362</v>
      </c>
      <c r="S84" s="16" t="s">
        <v>3363</v>
      </c>
      <c r="T84" s="16" t="s">
        <v>3364</v>
      </c>
      <c r="U84" s="16" t="s">
        <v>3365</v>
      </c>
      <c r="V84" s="16"/>
      <c r="W84" s="16" t="s">
        <v>129</v>
      </c>
      <c r="X84" s="16"/>
      <c r="Y84" s="16" t="s">
        <v>3060</v>
      </c>
      <c r="Z84" s="16" t="s">
        <v>3366</v>
      </c>
      <c r="AA84" s="16"/>
      <c r="AB84" s="16"/>
      <c r="AC84" s="16" t="s">
        <v>2932</v>
      </c>
      <c r="AD84" s="16" t="s">
        <v>123</v>
      </c>
      <c r="AE84" s="16"/>
      <c r="AF84" s="16" t="s">
        <v>91</v>
      </c>
      <c r="AG84" s="16" t="s">
        <v>92</v>
      </c>
      <c r="AH84" s="16" t="s">
        <v>2933</v>
      </c>
      <c r="AI84" s="17">
        <v>1</v>
      </c>
      <c r="AJ84" s="17">
        <v>2</v>
      </c>
      <c r="AK84" s="16" t="s">
        <v>136</v>
      </c>
      <c r="AL84" s="16"/>
      <c r="AM84" s="17">
        <v>25</v>
      </c>
      <c r="AN84" s="16" t="s">
        <v>137</v>
      </c>
      <c r="AO84" s="16" t="s">
        <v>138</v>
      </c>
      <c r="AP84" s="17">
        <v>0</v>
      </c>
      <c r="AQ84" s="17">
        <v>0</v>
      </c>
      <c r="AR84" s="17">
        <v>0</v>
      </c>
      <c r="AS84" s="16">
        <v>10435.309572100001</v>
      </c>
      <c r="AT84" s="19">
        <v>8.3485783912846561</v>
      </c>
      <c r="AU84" s="19">
        <v>0</v>
      </c>
      <c r="AV84" s="19">
        <v>0</v>
      </c>
      <c r="AW84" s="19">
        <v>4174.2891956423282</v>
      </c>
      <c r="AX84" s="20">
        <v>7</v>
      </c>
      <c r="AY84" s="19">
        <v>0</v>
      </c>
      <c r="AZ84" s="20">
        <v>25</v>
      </c>
      <c r="BA84" s="19">
        <v>0</v>
      </c>
      <c r="BB84" s="19">
        <v>0.5</v>
      </c>
      <c r="BC84" s="20">
        <v>12500</v>
      </c>
      <c r="BD84" s="16">
        <v>461.26043963656969</v>
      </c>
      <c r="BE84" s="16">
        <v>10435.297981972144</v>
      </c>
      <c r="BF84" s="21" t="s">
        <v>96</v>
      </c>
      <c r="BG84" s="22">
        <v>25</v>
      </c>
      <c r="BH84" s="23">
        <v>0.7</v>
      </c>
      <c r="BI84" s="23">
        <v>18</v>
      </c>
      <c r="BJ84" s="16">
        <v>461.26043963656969</v>
      </c>
      <c r="BK84" s="16">
        <v>10435.297981972144</v>
      </c>
      <c r="BL84" s="23">
        <v>0.15</v>
      </c>
      <c r="BM84" s="22">
        <f t="shared" si="5"/>
        <v>4.3121238525988836</v>
      </c>
      <c r="BN84" s="22">
        <f t="shared" si="9"/>
        <v>2.3121238525988836</v>
      </c>
      <c r="BO84" s="22">
        <f t="shared" si="6"/>
        <v>0.34681857788983256</v>
      </c>
      <c r="BP84" s="22">
        <f t="shared" si="7"/>
        <v>0.19653052747090513</v>
      </c>
      <c r="BQ84" s="22">
        <f t="shared" si="8"/>
        <v>1.7687747472381461</v>
      </c>
    </row>
    <row r="85" spans="1:69" x14ac:dyDescent="0.25">
      <c r="A85" s="15">
        <v>15027016</v>
      </c>
      <c r="B85" s="16" t="s">
        <v>154</v>
      </c>
      <c r="C85" s="16"/>
      <c r="D85" s="16"/>
      <c r="E85" s="16"/>
      <c r="F85" s="16" t="s">
        <v>2964</v>
      </c>
      <c r="G85" s="16" t="s">
        <v>139</v>
      </c>
      <c r="H85" s="16">
        <v>1.2275451900000001</v>
      </c>
      <c r="I85" s="17">
        <v>1968</v>
      </c>
      <c r="J85" s="17">
        <v>2694</v>
      </c>
      <c r="K85" s="16">
        <v>0.276676594</v>
      </c>
      <c r="L85" s="16" t="s">
        <v>78</v>
      </c>
      <c r="M85" s="17">
        <v>1</v>
      </c>
      <c r="N85" s="17">
        <v>0</v>
      </c>
      <c r="O85" s="16" t="s">
        <v>79</v>
      </c>
      <c r="P85" s="16" t="s">
        <v>80</v>
      </c>
      <c r="Q85" s="18">
        <v>0.22291926829838274</v>
      </c>
      <c r="R85" s="16" t="s">
        <v>3304</v>
      </c>
      <c r="S85" s="16" t="s">
        <v>3305</v>
      </c>
      <c r="T85" s="16" t="s">
        <v>83</v>
      </c>
      <c r="U85" s="16" t="s">
        <v>84</v>
      </c>
      <c r="V85" s="16" t="s">
        <v>3202</v>
      </c>
      <c r="W85" s="16" t="s">
        <v>129</v>
      </c>
      <c r="X85" s="16"/>
      <c r="Y85" s="16" t="s">
        <v>3060</v>
      </c>
      <c r="Z85" s="16" t="s">
        <v>3306</v>
      </c>
      <c r="AA85" s="16"/>
      <c r="AB85" s="16"/>
      <c r="AC85" s="16" t="s">
        <v>2932</v>
      </c>
      <c r="AD85" s="16" t="s">
        <v>123</v>
      </c>
      <c r="AE85" s="16"/>
      <c r="AF85" s="16" t="s">
        <v>91</v>
      </c>
      <c r="AG85" s="16" t="s">
        <v>92</v>
      </c>
      <c r="AH85" s="16" t="s">
        <v>2933</v>
      </c>
      <c r="AI85" s="17">
        <v>2</v>
      </c>
      <c r="AJ85" s="17">
        <v>2</v>
      </c>
      <c r="AK85" s="16" t="s">
        <v>136</v>
      </c>
      <c r="AL85" s="16"/>
      <c r="AM85" s="17">
        <v>25</v>
      </c>
      <c r="AN85" s="16" t="s">
        <v>137</v>
      </c>
      <c r="AO85" s="16" t="s">
        <v>138</v>
      </c>
      <c r="AP85" s="17">
        <v>0</v>
      </c>
      <c r="AQ85" s="17">
        <v>0</v>
      </c>
      <c r="AR85" s="17">
        <v>0</v>
      </c>
      <c r="AS85" s="16">
        <v>9710.3330295899996</v>
      </c>
      <c r="AT85" s="19">
        <v>8.9718859007741436</v>
      </c>
      <c r="AU85" s="19">
        <v>0</v>
      </c>
      <c r="AV85" s="19">
        <v>0</v>
      </c>
      <c r="AW85" s="19">
        <v>4485.9429503870715</v>
      </c>
      <c r="AX85" s="20">
        <v>7</v>
      </c>
      <c r="AY85" s="19">
        <v>0</v>
      </c>
      <c r="AZ85" s="20">
        <v>25</v>
      </c>
      <c r="BA85" s="19">
        <v>0</v>
      </c>
      <c r="BB85" s="19">
        <v>0.5</v>
      </c>
      <c r="BC85" s="20">
        <v>12500</v>
      </c>
      <c r="BD85" s="16">
        <v>447.21650595464718</v>
      </c>
      <c r="BE85" s="16">
        <v>9710.3244856630827</v>
      </c>
      <c r="BF85" s="21" t="s">
        <v>96</v>
      </c>
      <c r="BG85" s="22">
        <v>25</v>
      </c>
      <c r="BH85" s="23">
        <v>0.7</v>
      </c>
      <c r="BI85" s="23">
        <v>18</v>
      </c>
      <c r="BJ85" s="16">
        <v>447.21650595464718</v>
      </c>
      <c r="BK85" s="16">
        <v>9710.3244856630827</v>
      </c>
      <c r="BL85" s="23">
        <v>0.15</v>
      </c>
      <c r="BM85" s="22">
        <f t="shared" si="5"/>
        <v>4.0125468293708897</v>
      </c>
      <c r="BN85" s="22">
        <f t="shared" si="9"/>
        <v>2.0125468293708897</v>
      </c>
      <c r="BO85" s="22">
        <f t="shared" si="6"/>
        <v>0.30188202440563344</v>
      </c>
      <c r="BP85" s="22">
        <f t="shared" si="7"/>
        <v>0.17106648049652562</v>
      </c>
      <c r="BQ85" s="22">
        <f t="shared" si="8"/>
        <v>1.5395983244687306</v>
      </c>
    </row>
    <row r="86" spans="1:69" x14ac:dyDescent="0.25">
      <c r="A86" s="15">
        <v>15027018</v>
      </c>
      <c r="B86" s="16" t="s">
        <v>154</v>
      </c>
      <c r="C86" s="16"/>
      <c r="D86" s="16"/>
      <c r="E86" s="16"/>
      <c r="F86" s="16" t="s">
        <v>2964</v>
      </c>
      <c r="G86" s="16" t="s">
        <v>139</v>
      </c>
      <c r="H86" s="16">
        <v>1.4281197240000001</v>
      </c>
      <c r="I86" s="17">
        <v>1970</v>
      </c>
      <c r="J86" s="17">
        <v>2953</v>
      </c>
      <c r="K86" s="16">
        <v>0.302313677</v>
      </c>
      <c r="L86" s="16" t="s">
        <v>78</v>
      </c>
      <c r="M86" s="17">
        <v>1</v>
      </c>
      <c r="N86" s="17">
        <v>0</v>
      </c>
      <c r="O86" s="16" t="s">
        <v>79</v>
      </c>
      <c r="P86" s="16" t="s">
        <v>80</v>
      </c>
      <c r="Q86" s="18">
        <v>0.22425634564796837</v>
      </c>
      <c r="R86" s="16" t="s">
        <v>3200</v>
      </c>
      <c r="S86" s="16" t="s">
        <v>3201</v>
      </c>
      <c r="T86" s="16" t="s">
        <v>83</v>
      </c>
      <c r="U86" s="16" t="s">
        <v>84</v>
      </c>
      <c r="V86" s="16" t="s">
        <v>3202</v>
      </c>
      <c r="W86" s="16" t="s">
        <v>129</v>
      </c>
      <c r="X86" s="16"/>
      <c r="Y86" s="16" t="s">
        <v>3060</v>
      </c>
      <c r="Z86" s="16" t="s">
        <v>3203</v>
      </c>
      <c r="AA86" s="16"/>
      <c r="AB86" s="16"/>
      <c r="AC86" s="16" t="s">
        <v>2932</v>
      </c>
      <c r="AD86" s="16" t="s">
        <v>123</v>
      </c>
      <c r="AE86" s="16"/>
      <c r="AF86" s="16" t="s">
        <v>91</v>
      </c>
      <c r="AG86" s="16" t="s">
        <v>92</v>
      </c>
      <c r="AH86" s="16" t="s">
        <v>2933</v>
      </c>
      <c r="AI86" s="17">
        <v>2</v>
      </c>
      <c r="AJ86" s="17">
        <v>2</v>
      </c>
      <c r="AK86" s="16" t="s">
        <v>136</v>
      </c>
      <c r="AL86" s="16"/>
      <c r="AM86" s="17">
        <v>25</v>
      </c>
      <c r="AN86" s="16" t="s">
        <v>137</v>
      </c>
      <c r="AO86" s="16" t="s">
        <v>138</v>
      </c>
      <c r="AP86" s="17">
        <v>0</v>
      </c>
      <c r="AQ86" s="17">
        <v>0</v>
      </c>
      <c r="AR86" s="17">
        <v>0</v>
      </c>
      <c r="AS86" s="16">
        <v>9768.5805592399993</v>
      </c>
      <c r="AT86" s="19">
        <v>8.9183888561572129</v>
      </c>
      <c r="AU86" s="19">
        <v>0</v>
      </c>
      <c r="AV86" s="19">
        <v>0</v>
      </c>
      <c r="AW86" s="19">
        <v>4459.1944280786065</v>
      </c>
      <c r="AX86" s="20">
        <v>7</v>
      </c>
      <c r="AY86" s="19">
        <v>0</v>
      </c>
      <c r="AZ86" s="20">
        <v>25</v>
      </c>
      <c r="BA86" s="19">
        <v>0</v>
      </c>
      <c r="BB86" s="19">
        <v>0.5</v>
      </c>
      <c r="BC86" s="20">
        <v>12500</v>
      </c>
      <c r="BD86" s="16">
        <v>445.62358834840887</v>
      </c>
      <c r="BE86" s="16">
        <v>9768.5673420389085</v>
      </c>
      <c r="BF86" s="21" t="s">
        <v>96</v>
      </c>
      <c r="BG86" s="22">
        <v>25</v>
      </c>
      <c r="BH86" s="23">
        <v>0.7</v>
      </c>
      <c r="BI86" s="23">
        <v>18</v>
      </c>
      <c r="BJ86" s="16">
        <v>445.62358834840887</v>
      </c>
      <c r="BK86" s="16">
        <v>9768.5673420389085</v>
      </c>
      <c r="BL86" s="23">
        <v>0.15</v>
      </c>
      <c r="BM86" s="22">
        <f t="shared" si="5"/>
        <v>4.0366142216634309</v>
      </c>
      <c r="BN86" s="22">
        <f t="shared" si="9"/>
        <v>2.0366142216634309</v>
      </c>
      <c r="BO86" s="22">
        <f t="shared" si="6"/>
        <v>0.30549213324951463</v>
      </c>
      <c r="BP86" s="22">
        <f t="shared" si="7"/>
        <v>0.17311220884139164</v>
      </c>
      <c r="BQ86" s="22">
        <f t="shared" si="8"/>
        <v>1.5580098795725246</v>
      </c>
    </row>
    <row r="87" spans="1:69" x14ac:dyDescent="0.25">
      <c r="A87" s="15">
        <v>15027019</v>
      </c>
      <c r="B87" s="16" t="s">
        <v>154</v>
      </c>
      <c r="C87" s="16"/>
      <c r="D87" s="16"/>
      <c r="E87" s="16"/>
      <c r="F87" s="16" t="s">
        <v>2964</v>
      </c>
      <c r="G87" s="16" t="s">
        <v>139</v>
      </c>
      <c r="H87" s="16">
        <v>3.4662317599999999</v>
      </c>
      <c r="I87" s="17">
        <v>1970</v>
      </c>
      <c r="J87" s="17">
        <v>2953</v>
      </c>
      <c r="K87" s="16">
        <v>0.30280968000000003</v>
      </c>
      <c r="L87" s="16" t="s">
        <v>78</v>
      </c>
      <c r="M87" s="17">
        <v>1</v>
      </c>
      <c r="N87" s="17">
        <v>0</v>
      </c>
      <c r="O87" s="16" t="s">
        <v>79</v>
      </c>
      <c r="P87" s="16" t="s">
        <v>80</v>
      </c>
      <c r="Q87" s="18">
        <v>0.22389371865015523</v>
      </c>
      <c r="R87" s="16" t="s">
        <v>3255</v>
      </c>
      <c r="S87" s="16" t="s">
        <v>3256</v>
      </c>
      <c r="T87" s="16" t="s">
        <v>83</v>
      </c>
      <c r="U87" s="16" t="s">
        <v>84</v>
      </c>
      <c r="V87" s="16" t="s">
        <v>3202</v>
      </c>
      <c r="W87" s="16" t="s">
        <v>129</v>
      </c>
      <c r="X87" s="16"/>
      <c r="Y87" s="16" t="s">
        <v>3060</v>
      </c>
      <c r="Z87" s="16" t="s">
        <v>3257</v>
      </c>
      <c r="AA87" s="16"/>
      <c r="AB87" s="16"/>
      <c r="AC87" s="16" t="s">
        <v>2932</v>
      </c>
      <c r="AD87" s="16" t="s">
        <v>123</v>
      </c>
      <c r="AE87" s="16"/>
      <c r="AF87" s="16" t="s">
        <v>91</v>
      </c>
      <c r="AG87" s="16" t="s">
        <v>92</v>
      </c>
      <c r="AH87" s="16" t="s">
        <v>2933</v>
      </c>
      <c r="AI87" s="17">
        <v>1</v>
      </c>
      <c r="AJ87" s="17">
        <v>2</v>
      </c>
      <c r="AK87" s="16" t="s">
        <v>136</v>
      </c>
      <c r="AL87" s="16"/>
      <c r="AM87" s="17">
        <v>25</v>
      </c>
      <c r="AN87" s="16" t="s">
        <v>137</v>
      </c>
      <c r="AO87" s="16" t="s">
        <v>138</v>
      </c>
      <c r="AP87" s="17">
        <v>0</v>
      </c>
      <c r="AQ87" s="17">
        <v>0</v>
      </c>
      <c r="AR87" s="17">
        <v>0</v>
      </c>
      <c r="AS87" s="16">
        <v>9752.7585901099992</v>
      </c>
      <c r="AT87" s="19">
        <v>8.9328572213759045</v>
      </c>
      <c r="AU87" s="19">
        <v>0</v>
      </c>
      <c r="AV87" s="19">
        <v>0</v>
      </c>
      <c r="AW87" s="19">
        <v>4466.4286106879526</v>
      </c>
      <c r="AX87" s="20">
        <v>7</v>
      </c>
      <c r="AY87" s="19">
        <v>0</v>
      </c>
      <c r="AZ87" s="20">
        <v>25</v>
      </c>
      <c r="BA87" s="19">
        <v>0</v>
      </c>
      <c r="BB87" s="19">
        <v>0.5</v>
      </c>
      <c r="BC87" s="20">
        <v>12500</v>
      </c>
      <c r="BD87" s="16">
        <v>445.44795142356543</v>
      </c>
      <c r="BE87" s="16">
        <v>9752.7713731982331</v>
      </c>
      <c r="BF87" s="21" t="s">
        <v>96</v>
      </c>
      <c r="BG87" s="22">
        <v>25</v>
      </c>
      <c r="BH87" s="23">
        <v>0.7</v>
      </c>
      <c r="BI87" s="23">
        <v>18</v>
      </c>
      <c r="BJ87" s="16">
        <v>445.44795142356543</v>
      </c>
      <c r="BK87" s="16">
        <v>9752.7713731982331</v>
      </c>
      <c r="BL87" s="23">
        <v>0.15</v>
      </c>
      <c r="BM87" s="22">
        <f t="shared" si="5"/>
        <v>4.0300869357027942</v>
      </c>
      <c r="BN87" s="22">
        <f t="shared" si="9"/>
        <v>2.0300869357027942</v>
      </c>
      <c r="BO87" s="22">
        <f t="shared" si="6"/>
        <v>0.3045130403554191</v>
      </c>
      <c r="BP87" s="22">
        <f t="shared" si="7"/>
        <v>0.17255738953473754</v>
      </c>
      <c r="BQ87" s="22">
        <f t="shared" si="8"/>
        <v>1.5530165058126377</v>
      </c>
    </row>
    <row r="88" spans="1:69" x14ac:dyDescent="0.25">
      <c r="A88" s="15">
        <v>15027020</v>
      </c>
      <c r="B88" s="16" t="s">
        <v>154</v>
      </c>
      <c r="C88" s="16"/>
      <c r="D88" s="16"/>
      <c r="E88" s="16"/>
      <c r="F88" s="16" t="s">
        <v>2871</v>
      </c>
      <c r="G88" s="16" t="s">
        <v>139</v>
      </c>
      <c r="H88" s="16">
        <v>3.4662317599999999</v>
      </c>
      <c r="I88" s="17">
        <v>1970</v>
      </c>
      <c r="J88" s="17">
        <v>2953</v>
      </c>
      <c r="K88" s="16">
        <v>0.30157271200000002</v>
      </c>
      <c r="L88" s="16" t="s">
        <v>78</v>
      </c>
      <c r="M88" s="17">
        <v>1</v>
      </c>
      <c r="N88" s="17">
        <v>0</v>
      </c>
      <c r="O88" s="16" t="s">
        <v>79</v>
      </c>
      <c r="P88" s="16" t="s">
        <v>80</v>
      </c>
      <c r="Q88" s="18">
        <v>0.2247836111195945</v>
      </c>
      <c r="R88" s="16" t="s">
        <v>2944</v>
      </c>
      <c r="S88" s="16" t="s">
        <v>2945</v>
      </c>
      <c r="T88" s="16" t="s">
        <v>478</v>
      </c>
      <c r="U88" s="16" t="s">
        <v>2946</v>
      </c>
      <c r="V88" s="16" t="s">
        <v>2947</v>
      </c>
      <c r="W88" s="16" t="s">
        <v>129</v>
      </c>
      <c r="X88" s="16"/>
      <c r="Y88" s="16" t="s">
        <v>2875</v>
      </c>
      <c r="Z88" s="16" t="s">
        <v>2948</v>
      </c>
      <c r="AA88" s="16"/>
      <c r="AB88" s="16"/>
      <c r="AC88" s="16" t="s">
        <v>2932</v>
      </c>
      <c r="AD88" s="16" t="s">
        <v>123</v>
      </c>
      <c r="AE88" s="16"/>
      <c r="AF88" s="16" t="s">
        <v>91</v>
      </c>
      <c r="AG88" s="16" t="s">
        <v>92</v>
      </c>
      <c r="AH88" s="16" t="s">
        <v>2933</v>
      </c>
      <c r="AI88" s="17">
        <v>1</v>
      </c>
      <c r="AJ88" s="17">
        <v>2</v>
      </c>
      <c r="AK88" s="16" t="s">
        <v>136</v>
      </c>
      <c r="AL88" s="16"/>
      <c r="AM88" s="17">
        <v>25</v>
      </c>
      <c r="AN88" s="16" t="s">
        <v>137</v>
      </c>
      <c r="AO88" s="16" t="s">
        <v>138</v>
      </c>
      <c r="AP88" s="17">
        <v>0</v>
      </c>
      <c r="AQ88" s="17">
        <v>0</v>
      </c>
      <c r="AR88" s="17">
        <v>0</v>
      </c>
      <c r="AS88" s="16">
        <v>9791.5457785500003</v>
      </c>
      <c r="AT88" s="19">
        <v>8.8974715504931581</v>
      </c>
      <c r="AU88" s="19">
        <v>0</v>
      </c>
      <c r="AV88" s="19">
        <v>0</v>
      </c>
      <c r="AW88" s="19">
        <v>4448.7357752465787</v>
      </c>
      <c r="AX88" s="20">
        <v>7</v>
      </c>
      <c r="AY88" s="19">
        <v>0</v>
      </c>
      <c r="AZ88" s="20">
        <v>25</v>
      </c>
      <c r="BA88" s="19">
        <v>0</v>
      </c>
      <c r="BB88" s="19">
        <v>0.5</v>
      </c>
      <c r="BC88" s="20">
        <v>12500</v>
      </c>
      <c r="BD88" s="16">
        <v>445.86198123067885</v>
      </c>
      <c r="BE88" s="16">
        <v>9791.5349341122983</v>
      </c>
      <c r="BF88" s="21" t="s">
        <v>96</v>
      </c>
      <c r="BG88" s="22">
        <v>25</v>
      </c>
      <c r="BH88" s="23">
        <v>0.7</v>
      </c>
      <c r="BI88" s="23">
        <v>18</v>
      </c>
      <c r="BJ88" s="16">
        <v>445.86198123067885</v>
      </c>
      <c r="BK88" s="16">
        <v>9791.5349341122983</v>
      </c>
      <c r="BL88" s="23">
        <v>0.15</v>
      </c>
      <c r="BM88" s="22">
        <f t="shared" si="5"/>
        <v>4.0461050001527008</v>
      </c>
      <c r="BN88" s="22">
        <f t="shared" si="9"/>
        <v>2.0461050001527008</v>
      </c>
      <c r="BO88" s="22">
        <f t="shared" si="6"/>
        <v>0.30691575002290511</v>
      </c>
      <c r="BP88" s="22">
        <f t="shared" si="7"/>
        <v>0.17391892501297956</v>
      </c>
      <c r="BQ88" s="22">
        <f t="shared" si="8"/>
        <v>1.5652703251168161</v>
      </c>
    </row>
    <row r="89" spans="1:69" x14ac:dyDescent="0.25">
      <c r="A89" s="15">
        <v>15027021</v>
      </c>
      <c r="B89" s="16" t="s">
        <v>154</v>
      </c>
      <c r="C89" s="16"/>
      <c r="D89" s="16"/>
      <c r="E89" s="16"/>
      <c r="F89" s="16" t="s">
        <v>2964</v>
      </c>
      <c r="G89" s="16" t="s">
        <v>139</v>
      </c>
      <c r="H89" s="16">
        <v>3.4662317599999999</v>
      </c>
      <c r="I89" s="17">
        <v>1970</v>
      </c>
      <c r="J89" s="17">
        <v>2953</v>
      </c>
      <c r="K89" s="16">
        <v>0.303338469</v>
      </c>
      <c r="L89" s="16" t="s">
        <v>78</v>
      </c>
      <c r="M89" s="17">
        <v>1</v>
      </c>
      <c r="N89" s="17">
        <v>0</v>
      </c>
      <c r="O89" s="16" t="s">
        <v>79</v>
      </c>
      <c r="P89" s="16" t="s">
        <v>80</v>
      </c>
      <c r="Q89" s="18">
        <v>0.22349783375853197</v>
      </c>
      <c r="R89" s="16" t="s">
        <v>3221</v>
      </c>
      <c r="S89" s="16" t="s">
        <v>3222</v>
      </c>
      <c r="T89" s="16" t="s">
        <v>387</v>
      </c>
      <c r="U89" s="16" t="s">
        <v>388</v>
      </c>
      <c r="V89" s="16" t="s">
        <v>3223</v>
      </c>
      <c r="W89" s="16" t="s">
        <v>129</v>
      </c>
      <c r="X89" s="16"/>
      <c r="Y89" s="16" t="s">
        <v>3060</v>
      </c>
      <c r="Z89" s="16" t="s">
        <v>3224</v>
      </c>
      <c r="AA89" s="16"/>
      <c r="AB89" s="16"/>
      <c r="AC89" s="16" t="s">
        <v>2932</v>
      </c>
      <c r="AD89" s="16" t="s">
        <v>123</v>
      </c>
      <c r="AE89" s="16"/>
      <c r="AF89" s="16" t="s">
        <v>91</v>
      </c>
      <c r="AG89" s="16" t="s">
        <v>92</v>
      </c>
      <c r="AH89" s="16" t="s">
        <v>2933</v>
      </c>
      <c r="AI89" s="17">
        <v>2</v>
      </c>
      <c r="AJ89" s="17">
        <v>2</v>
      </c>
      <c r="AK89" s="16" t="s">
        <v>136</v>
      </c>
      <c r="AL89" s="16"/>
      <c r="AM89" s="17">
        <v>25</v>
      </c>
      <c r="AN89" s="16" t="s">
        <v>137</v>
      </c>
      <c r="AO89" s="16" t="s">
        <v>138</v>
      </c>
      <c r="AP89" s="17">
        <v>0</v>
      </c>
      <c r="AQ89" s="17">
        <v>0</v>
      </c>
      <c r="AR89" s="17">
        <v>0</v>
      </c>
      <c r="AS89" s="16">
        <v>9735.5282695700007</v>
      </c>
      <c r="AT89" s="19">
        <v>8.9486669431496519</v>
      </c>
      <c r="AU89" s="19">
        <v>0</v>
      </c>
      <c r="AV89" s="19">
        <v>0</v>
      </c>
      <c r="AW89" s="19">
        <v>4474.333471574826</v>
      </c>
      <c r="AX89" s="20">
        <v>7</v>
      </c>
      <c r="AY89" s="19">
        <v>0</v>
      </c>
      <c r="AZ89" s="20">
        <v>25</v>
      </c>
      <c r="BA89" s="19">
        <v>0</v>
      </c>
      <c r="BB89" s="19">
        <v>0.5</v>
      </c>
      <c r="BC89" s="20">
        <v>12500</v>
      </c>
      <c r="BD89" s="16">
        <v>444.53960990517021</v>
      </c>
      <c r="BE89" s="16">
        <v>9735.5266962980386</v>
      </c>
      <c r="BF89" s="21" t="s">
        <v>96</v>
      </c>
      <c r="BG89" s="22">
        <v>25</v>
      </c>
      <c r="BH89" s="23">
        <v>0.7</v>
      </c>
      <c r="BI89" s="23">
        <v>18</v>
      </c>
      <c r="BJ89" s="16">
        <v>444.53960990517021</v>
      </c>
      <c r="BK89" s="16">
        <v>9735.5266962980386</v>
      </c>
      <c r="BL89" s="23">
        <v>0.15</v>
      </c>
      <c r="BM89" s="22">
        <f t="shared" si="5"/>
        <v>4.0229610076535751</v>
      </c>
      <c r="BN89" s="22">
        <f t="shared" si="9"/>
        <v>2.0229610076535751</v>
      </c>
      <c r="BO89" s="22">
        <f t="shared" si="6"/>
        <v>0.30344415114803625</v>
      </c>
      <c r="BP89" s="22">
        <f t="shared" si="7"/>
        <v>0.17195168565055391</v>
      </c>
      <c r="BQ89" s="22">
        <f t="shared" si="8"/>
        <v>1.5475651708549851</v>
      </c>
    </row>
    <row r="90" spans="1:69" x14ac:dyDescent="0.25">
      <c r="A90" s="15">
        <v>15027022</v>
      </c>
      <c r="B90" s="16" t="s">
        <v>154</v>
      </c>
      <c r="C90" s="16"/>
      <c r="D90" s="16"/>
      <c r="E90" s="16"/>
      <c r="F90" s="16" t="s">
        <v>2871</v>
      </c>
      <c r="G90" s="16" t="s">
        <v>139</v>
      </c>
      <c r="H90" s="16">
        <v>2.0065750000000002</v>
      </c>
      <c r="I90" s="17">
        <v>1969</v>
      </c>
      <c r="J90" s="17">
        <v>4564</v>
      </c>
      <c r="K90" s="16">
        <v>0.40371517000000001</v>
      </c>
      <c r="L90" s="16" t="s">
        <v>78</v>
      </c>
      <c r="M90" s="17">
        <v>1</v>
      </c>
      <c r="N90" s="17">
        <v>0</v>
      </c>
      <c r="O90" s="16" t="s">
        <v>79</v>
      </c>
      <c r="P90" s="16" t="s">
        <v>80</v>
      </c>
      <c r="Q90" s="18">
        <v>0.25953618725693706</v>
      </c>
      <c r="R90" s="16" t="s">
        <v>3002</v>
      </c>
      <c r="S90" s="16" t="s">
        <v>3003</v>
      </c>
      <c r="T90" s="16" t="s">
        <v>280</v>
      </c>
      <c r="U90" s="16" t="s">
        <v>281</v>
      </c>
      <c r="V90" s="16"/>
      <c r="W90" s="16" t="s">
        <v>129</v>
      </c>
      <c r="X90" s="16"/>
      <c r="Y90" s="16" t="s">
        <v>2875</v>
      </c>
      <c r="Z90" s="16" t="s">
        <v>3004</v>
      </c>
      <c r="AA90" s="16"/>
      <c r="AB90" s="16"/>
      <c r="AC90" s="16" t="s">
        <v>2932</v>
      </c>
      <c r="AD90" s="16" t="s">
        <v>123</v>
      </c>
      <c r="AE90" s="16"/>
      <c r="AF90" s="16" t="s">
        <v>91</v>
      </c>
      <c r="AG90" s="16" t="s">
        <v>92</v>
      </c>
      <c r="AH90" s="16" t="s">
        <v>2933</v>
      </c>
      <c r="AI90" s="17">
        <v>3</v>
      </c>
      <c r="AJ90" s="17">
        <v>3</v>
      </c>
      <c r="AK90" s="16" t="s">
        <v>136</v>
      </c>
      <c r="AL90" s="16"/>
      <c r="AM90" s="17">
        <v>25</v>
      </c>
      <c r="AN90" s="16" t="s">
        <v>137</v>
      </c>
      <c r="AO90" s="16" t="s">
        <v>138</v>
      </c>
      <c r="AP90" s="17">
        <v>0</v>
      </c>
      <c r="AQ90" s="17">
        <v>0</v>
      </c>
      <c r="AR90" s="17">
        <v>0</v>
      </c>
      <c r="AS90" s="16">
        <v>11305.3447285</v>
      </c>
      <c r="AT90" s="19">
        <v>11.559134474737835</v>
      </c>
      <c r="AU90" s="19">
        <v>0</v>
      </c>
      <c r="AV90" s="19">
        <v>0</v>
      </c>
      <c r="AW90" s="19">
        <v>5779.5672373689176</v>
      </c>
      <c r="AX90" s="20">
        <v>7</v>
      </c>
      <c r="AY90" s="19">
        <v>0</v>
      </c>
      <c r="AZ90" s="20">
        <v>25</v>
      </c>
      <c r="BA90" s="19">
        <v>0</v>
      </c>
      <c r="BB90" s="19">
        <v>0.5</v>
      </c>
      <c r="BC90" s="20">
        <v>12500</v>
      </c>
      <c r="BD90" s="16">
        <v>463.39964230410175</v>
      </c>
      <c r="BE90" s="16">
        <v>11305.351095372131</v>
      </c>
      <c r="BF90" s="21" t="s">
        <v>96</v>
      </c>
      <c r="BG90" s="22">
        <v>25</v>
      </c>
      <c r="BH90" s="23">
        <v>0.7</v>
      </c>
      <c r="BI90" s="23">
        <v>18</v>
      </c>
      <c r="BJ90" s="16">
        <v>463.39964230410175</v>
      </c>
      <c r="BK90" s="16">
        <v>11305.351095372131</v>
      </c>
      <c r="BL90" s="23">
        <v>0.15</v>
      </c>
      <c r="BM90" s="22">
        <f t="shared" ref="BM90:BM153" si="10">BI90*Q90</f>
        <v>4.6716513706248666</v>
      </c>
      <c r="BN90" s="22">
        <f t="shared" si="9"/>
        <v>1.6716513706248666</v>
      </c>
      <c r="BO90" s="22">
        <f t="shared" ref="BO90:BO153" si="11">BN90*BL90</f>
        <v>0.25074770559373</v>
      </c>
      <c r="BP90" s="22">
        <f t="shared" ref="BP90:BP153" si="12">(BN90-BO90)*0.1</f>
        <v>0.14209036650311366</v>
      </c>
      <c r="BQ90" s="22">
        <f t="shared" ref="BQ90:BQ153" si="13">(BN90-BO90)*0.9</f>
        <v>1.2788132985280229</v>
      </c>
    </row>
    <row r="91" spans="1:69" x14ac:dyDescent="0.25">
      <c r="A91" s="15">
        <v>15027025</v>
      </c>
      <c r="B91" s="16" t="s">
        <v>154</v>
      </c>
      <c r="C91" s="16"/>
      <c r="D91" s="16"/>
      <c r="E91" s="16"/>
      <c r="F91" s="16" t="s">
        <v>2871</v>
      </c>
      <c r="G91" s="16" t="s">
        <v>139</v>
      </c>
      <c r="H91" s="16">
        <v>3.7185715410000002</v>
      </c>
      <c r="I91" s="17">
        <v>1900</v>
      </c>
      <c r="J91" s="17">
        <v>4357</v>
      </c>
      <c r="K91" s="16">
        <v>0.27175201100000002</v>
      </c>
      <c r="L91" s="16" t="s">
        <v>78</v>
      </c>
      <c r="M91" s="17">
        <v>1</v>
      </c>
      <c r="N91" s="17">
        <v>0</v>
      </c>
      <c r="O91" s="16" t="s">
        <v>79</v>
      </c>
      <c r="P91" s="16" t="s">
        <v>80</v>
      </c>
      <c r="Q91" s="18">
        <v>0.36807166395654822</v>
      </c>
      <c r="R91" s="16" t="s">
        <v>3040</v>
      </c>
      <c r="S91" s="16" t="s">
        <v>3041</v>
      </c>
      <c r="T91" s="16" t="s">
        <v>83</v>
      </c>
      <c r="U91" s="16" t="s">
        <v>106</v>
      </c>
      <c r="V91" s="16"/>
      <c r="W91" s="16" t="s">
        <v>129</v>
      </c>
      <c r="X91" s="16"/>
      <c r="Y91" s="16" t="s">
        <v>2875</v>
      </c>
      <c r="Z91" s="16" t="s">
        <v>314</v>
      </c>
      <c r="AA91" s="16"/>
      <c r="AB91" s="16"/>
      <c r="AC91" s="16" t="s">
        <v>3042</v>
      </c>
      <c r="AD91" s="16" t="s">
        <v>123</v>
      </c>
      <c r="AE91" s="16"/>
      <c r="AF91" s="16" t="s">
        <v>91</v>
      </c>
      <c r="AG91" s="16" t="s">
        <v>92</v>
      </c>
      <c r="AH91" s="16" t="s">
        <v>3043</v>
      </c>
      <c r="AI91" s="17">
        <v>1</v>
      </c>
      <c r="AJ91" s="17">
        <v>4</v>
      </c>
      <c r="AK91" s="16" t="s">
        <v>136</v>
      </c>
      <c r="AL91" s="16"/>
      <c r="AM91" s="17">
        <v>25</v>
      </c>
      <c r="AN91" s="16" t="s">
        <v>137</v>
      </c>
      <c r="AO91" s="16" t="s">
        <v>138</v>
      </c>
      <c r="AP91" s="17">
        <v>0</v>
      </c>
      <c r="AQ91" s="17">
        <v>0</v>
      </c>
      <c r="AR91" s="17">
        <v>0</v>
      </c>
      <c r="AS91" s="16">
        <v>16033.170092599999</v>
      </c>
      <c r="AT91" s="19">
        <v>10.867470312712474</v>
      </c>
      <c r="AU91" s="19">
        <v>0</v>
      </c>
      <c r="AV91" s="19">
        <v>0</v>
      </c>
      <c r="AW91" s="19">
        <v>5433.735156356237</v>
      </c>
      <c r="AX91" s="20">
        <v>7</v>
      </c>
      <c r="AY91" s="19">
        <v>0</v>
      </c>
      <c r="AZ91" s="20">
        <v>25</v>
      </c>
      <c r="BA91" s="19">
        <v>0</v>
      </c>
      <c r="BB91" s="19">
        <v>0.5</v>
      </c>
      <c r="BC91" s="20">
        <v>12500</v>
      </c>
      <c r="BD91" s="16">
        <v>540.33131071401283</v>
      </c>
      <c r="BE91" s="16">
        <v>16033.137549204643</v>
      </c>
      <c r="BF91" s="21" t="s">
        <v>96</v>
      </c>
      <c r="BG91" s="22">
        <v>25</v>
      </c>
      <c r="BH91" s="23">
        <v>0.7</v>
      </c>
      <c r="BI91" s="23">
        <v>18</v>
      </c>
      <c r="BJ91" s="16">
        <v>540.33131071401283</v>
      </c>
      <c r="BK91" s="16">
        <v>16033.137549204643</v>
      </c>
      <c r="BL91" s="23">
        <v>0.15</v>
      </c>
      <c r="BM91" s="22">
        <f t="shared" si="10"/>
        <v>6.6252899512178676</v>
      </c>
      <c r="BN91" s="22">
        <f t="shared" si="9"/>
        <v>2.6252899512178676</v>
      </c>
      <c r="BO91" s="22">
        <f t="shared" si="11"/>
        <v>0.3937934926826801</v>
      </c>
      <c r="BP91" s="22">
        <f t="shared" si="12"/>
        <v>0.22314964585351876</v>
      </c>
      <c r="BQ91" s="22">
        <f t="shared" si="13"/>
        <v>2.008346812681669</v>
      </c>
    </row>
    <row r="92" spans="1:69" x14ac:dyDescent="0.25">
      <c r="A92" s="15">
        <v>15027026</v>
      </c>
      <c r="B92" s="16" t="s">
        <v>154</v>
      </c>
      <c r="C92" s="16"/>
      <c r="D92" s="16"/>
      <c r="E92" s="16"/>
      <c r="F92" s="16" t="s">
        <v>2964</v>
      </c>
      <c r="G92" s="16" t="s">
        <v>866</v>
      </c>
      <c r="H92" s="16">
        <v>5.8367381969999999</v>
      </c>
      <c r="I92" s="17">
        <v>1974</v>
      </c>
      <c r="J92" s="17">
        <v>3820</v>
      </c>
      <c r="K92" s="16">
        <v>0.37613233600000001</v>
      </c>
      <c r="L92" s="16" t="s">
        <v>78</v>
      </c>
      <c r="M92" s="17">
        <v>1</v>
      </c>
      <c r="N92" s="17">
        <v>0</v>
      </c>
      <c r="O92" s="16" t="s">
        <v>79</v>
      </c>
      <c r="P92" s="16" t="s">
        <v>80</v>
      </c>
      <c r="Q92" s="18">
        <v>0.23298392107855756</v>
      </c>
      <c r="R92" s="16" t="s">
        <v>2983</v>
      </c>
      <c r="S92" s="16" t="s">
        <v>2984</v>
      </c>
      <c r="T92" s="16" t="s">
        <v>83</v>
      </c>
      <c r="U92" s="16" t="s">
        <v>84</v>
      </c>
      <c r="V92" s="16" t="s">
        <v>2985</v>
      </c>
      <c r="W92" s="16" t="s">
        <v>129</v>
      </c>
      <c r="X92" s="16"/>
      <c r="Y92" s="16" t="s">
        <v>3060</v>
      </c>
      <c r="Z92" s="16" t="s">
        <v>3351</v>
      </c>
      <c r="AA92" s="16"/>
      <c r="AB92" s="16"/>
      <c r="AC92" s="16" t="s">
        <v>3042</v>
      </c>
      <c r="AD92" s="16" t="s">
        <v>123</v>
      </c>
      <c r="AE92" s="16"/>
      <c r="AF92" s="16" t="s">
        <v>91</v>
      </c>
      <c r="AG92" s="16" t="s">
        <v>92</v>
      </c>
      <c r="AH92" s="16" t="s">
        <v>3212</v>
      </c>
      <c r="AI92" s="17">
        <v>2</v>
      </c>
      <c r="AJ92" s="17">
        <v>2</v>
      </c>
      <c r="AK92" s="16" t="s">
        <v>136</v>
      </c>
      <c r="AL92" s="16"/>
      <c r="AM92" s="17">
        <v>25</v>
      </c>
      <c r="AN92" s="16" t="s">
        <v>137</v>
      </c>
      <c r="AO92" s="16" t="s">
        <v>138</v>
      </c>
      <c r="AP92" s="17">
        <v>0</v>
      </c>
      <c r="AQ92" s="17">
        <v>0</v>
      </c>
      <c r="AR92" s="17">
        <v>0</v>
      </c>
      <c r="AS92" s="16">
        <v>10148.7291922</v>
      </c>
      <c r="AT92" s="19">
        <v>8.5843260126556284</v>
      </c>
      <c r="AU92" s="19">
        <v>0</v>
      </c>
      <c r="AV92" s="19">
        <v>0</v>
      </c>
      <c r="AW92" s="19">
        <v>4292.1630063278144</v>
      </c>
      <c r="AX92" s="20">
        <v>7</v>
      </c>
      <c r="AY92" s="19">
        <v>0</v>
      </c>
      <c r="AZ92" s="20">
        <v>25</v>
      </c>
      <c r="BA92" s="19">
        <v>0</v>
      </c>
      <c r="BB92" s="19">
        <v>0.5</v>
      </c>
      <c r="BC92" s="20">
        <v>12500</v>
      </c>
      <c r="BD92" s="16">
        <v>435.54914162087647</v>
      </c>
      <c r="BE92" s="16">
        <v>10148.739007104152</v>
      </c>
      <c r="BF92" s="21" t="s">
        <v>96</v>
      </c>
      <c r="BG92" s="22">
        <v>25</v>
      </c>
      <c r="BH92" s="23">
        <v>0.7</v>
      </c>
      <c r="BI92" s="23">
        <v>18</v>
      </c>
      <c r="BJ92" s="16">
        <v>435.54914162087647</v>
      </c>
      <c r="BK92" s="16">
        <v>10148.739007104152</v>
      </c>
      <c r="BL92" s="23">
        <v>0.15</v>
      </c>
      <c r="BM92" s="22">
        <f t="shared" si="10"/>
        <v>4.1937105794140361</v>
      </c>
      <c r="BN92" s="22">
        <f t="shared" si="9"/>
        <v>2.1937105794140361</v>
      </c>
      <c r="BO92" s="22">
        <f t="shared" si="11"/>
        <v>0.32905658691210543</v>
      </c>
      <c r="BP92" s="22">
        <f t="shared" si="12"/>
        <v>0.18646539925019309</v>
      </c>
      <c r="BQ92" s="22">
        <f t="shared" si="13"/>
        <v>1.6781885932517377</v>
      </c>
    </row>
    <row r="93" spans="1:69" x14ac:dyDescent="0.25">
      <c r="A93" s="15">
        <v>15027027</v>
      </c>
      <c r="B93" s="16" t="s">
        <v>154</v>
      </c>
      <c r="C93" s="16"/>
      <c r="D93" s="16"/>
      <c r="E93" s="16"/>
      <c r="F93" s="16" t="s">
        <v>2964</v>
      </c>
      <c r="G93" s="16" t="s">
        <v>139</v>
      </c>
      <c r="H93" s="16">
        <v>2.9058935360000002</v>
      </c>
      <c r="I93" s="17">
        <v>1965</v>
      </c>
      <c r="J93" s="17">
        <v>2372</v>
      </c>
      <c r="K93" s="16">
        <v>0.27130275599999998</v>
      </c>
      <c r="L93" s="16" t="s">
        <v>78</v>
      </c>
      <c r="M93" s="17">
        <v>1</v>
      </c>
      <c r="N93" s="17">
        <v>0</v>
      </c>
      <c r="O93" s="16" t="s">
        <v>79</v>
      </c>
      <c r="P93" s="16" t="s">
        <v>80</v>
      </c>
      <c r="Q93" s="18">
        <v>0.20088412845931333</v>
      </c>
      <c r="R93" s="16" t="s">
        <v>3218</v>
      </c>
      <c r="S93" s="16" t="s">
        <v>3219</v>
      </c>
      <c r="T93" s="16" t="s">
        <v>340</v>
      </c>
      <c r="U93" s="16" t="s">
        <v>650</v>
      </c>
      <c r="V93" s="16"/>
      <c r="W93" s="16" t="s">
        <v>129</v>
      </c>
      <c r="X93" s="16"/>
      <c r="Y93" s="16" t="s">
        <v>3060</v>
      </c>
      <c r="Z93" s="16" t="s">
        <v>3220</v>
      </c>
      <c r="AA93" s="16"/>
      <c r="AB93" s="16"/>
      <c r="AC93" s="16" t="s">
        <v>3042</v>
      </c>
      <c r="AD93" s="16" t="s">
        <v>123</v>
      </c>
      <c r="AE93" s="16"/>
      <c r="AF93" s="16" t="s">
        <v>91</v>
      </c>
      <c r="AG93" s="16" t="s">
        <v>92</v>
      </c>
      <c r="AH93" s="16" t="s">
        <v>3212</v>
      </c>
      <c r="AI93" s="17">
        <v>1</v>
      </c>
      <c r="AJ93" s="17">
        <v>2</v>
      </c>
      <c r="AK93" s="16" t="s">
        <v>136</v>
      </c>
      <c r="AL93" s="16"/>
      <c r="AM93" s="17">
        <v>25</v>
      </c>
      <c r="AN93" s="16" t="s">
        <v>137</v>
      </c>
      <c r="AO93" s="16" t="s">
        <v>138</v>
      </c>
      <c r="AP93" s="17">
        <v>0</v>
      </c>
      <c r="AQ93" s="17">
        <v>0</v>
      </c>
      <c r="AR93" s="17">
        <v>0</v>
      </c>
      <c r="AS93" s="16">
        <v>8750.4726059000004</v>
      </c>
      <c r="AT93" s="19">
        <v>9.9560336822561322</v>
      </c>
      <c r="AU93" s="19">
        <v>0</v>
      </c>
      <c r="AV93" s="19">
        <v>0</v>
      </c>
      <c r="AW93" s="19">
        <v>4978.0168411280665</v>
      </c>
      <c r="AX93" s="20">
        <v>7</v>
      </c>
      <c r="AY93" s="19">
        <v>0</v>
      </c>
      <c r="AZ93" s="20">
        <v>25</v>
      </c>
      <c r="BA93" s="19">
        <v>0</v>
      </c>
      <c r="BB93" s="19">
        <v>0.5</v>
      </c>
      <c r="BC93" s="20">
        <v>12500</v>
      </c>
      <c r="BD93" s="16">
        <v>394.46325832390147</v>
      </c>
      <c r="BE93" s="16">
        <v>8750.4776336721461</v>
      </c>
      <c r="BF93" s="21" t="s">
        <v>96</v>
      </c>
      <c r="BG93" s="22">
        <v>25</v>
      </c>
      <c r="BH93" s="23">
        <v>0.7</v>
      </c>
      <c r="BI93" s="23">
        <v>18</v>
      </c>
      <c r="BJ93" s="16">
        <v>394.46325832390147</v>
      </c>
      <c r="BK93" s="16">
        <v>8750.4776336721461</v>
      </c>
      <c r="BL93" s="23">
        <v>0.15</v>
      </c>
      <c r="BM93" s="22">
        <f t="shared" si="10"/>
        <v>3.6159143122676398</v>
      </c>
      <c r="BN93" s="22">
        <f t="shared" si="9"/>
        <v>1.6159143122676398</v>
      </c>
      <c r="BO93" s="22">
        <f t="shared" si="11"/>
        <v>0.24238714684014595</v>
      </c>
      <c r="BP93" s="22">
        <f t="shared" si="12"/>
        <v>0.13735271654274939</v>
      </c>
      <c r="BQ93" s="22">
        <f t="shared" si="13"/>
        <v>1.2361744488847446</v>
      </c>
    </row>
    <row r="94" spans="1:69" x14ac:dyDescent="0.25">
      <c r="A94" s="15">
        <v>15027028</v>
      </c>
      <c r="B94" s="16" t="s">
        <v>154</v>
      </c>
      <c r="C94" s="16"/>
      <c r="D94" s="16"/>
      <c r="E94" s="16"/>
      <c r="F94" s="16" t="s">
        <v>2964</v>
      </c>
      <c r="G94" s="16" t="s">
        <v>139</v>
      </c>
      <c r="H94" s="16">
        <v>2.7698540770000002</v>
      </c>
      <c r="I94" s="17">
        <v>1965</v>
      </c>
      <c r="J94" s="17">
        <v>2372</v>
      </c>
      <c r="K94" s="16">
        <v>0.26663669099999998</v>
      </c>
      <c r="L94" s="16" t="s">
        <v>78</v>
      </c>
      <c r="M94" s="17">
        <v>1</v>
      </c>
      <c r="N94" s="17">
        <v>0</v>
      </c>
      <c r="O94" s="16" t="s">
        <v>79</v>
      </c>
      <c r="P94" s="16" t="s">
        <v>80</v>
      </c>
      <c r="Q94" s="18">
        <v>0.20423434327190293</v>
      </c>
      <c r="R94" s="16" t="s">
        <v>3208</v>
      </c>
      <c r="S94" s="16" t="s">
        <v>3209</v>
      </c>
      <c r="T94" s="16" t="s">
        <v>387</v>
      </c>
      <c r="U94" s="16" t="s">
        <v>527</v>
      </c>
      <c r="V94" s="16" t="s">
        <v>3210</v>
      </c>
      <c r="W94" s="16" t="s">
        <v>129</v>
      </c>
      <c r="X94" s="16"/>
      <c r="Y94" s="16" t="s">
        <v>3060</v>
      </c>
      <c r="Z94" s="16" t="s">
        <v>3211</v>
      </c>
      <c r="AA94" s="16"/>
      <c r="AB94" s="16"/>
      <c r="AC94" s="16" t="s">
        <v>3042</v>
      </c>
      <c r="AD94" s="16" t="s">
        <v>123</v>
      </c>
      <c r="AE94" s="16"/>
      <c r="AF94" s="16" t="s">
        <v>91</v>
      </c>
      <c r="AG94" s="16" t="s">
        <v>92</v>
      </c>
      <c r="AH94" s="16" t="s">
        <v>3212</v>
      </c>
      <c r="AI94" s="17">
        <v>1</v>
      </c>
      <c r="AJ94" s="17">
        <v>2</v>
      </c>
      <c r="AK94" s="16" t="s">
        <v>136</v>
      </c>
      <c r="AL94" s="16"/>
      <c r="AM94" s="17">
        <v>25</v>
      </c>
      <c r="AN94" s="16" t="s">
        <v>137</v>
      </c>
      <c r="AO94" s="16" t="s">
        <v>138</v>
      </c>
      <c r="AP94" s="17">
        <v>0</v>
      </c>
      <c r="AQ94" s="17">
        <v>0</v>
      </c>
      <c r="AR94" s="17">
        <v>0</v>
      </c>
      <c r="AS94" s="16">
        <v>8896.4249421700006</v>
      </c>
      <c r="AT94" s="19">
        <v>9.7926976921978994</v>
      </c>
      <c r="AU94" s="19">
        <v>0</v>
      </c>
      <c r="AV94" s="19">
        <v>0</v>
      </c>
      <c r="AW94" s="19">
        <v>4896.3488460989502</v>
      </c>
      <c r="AX94" s="20">
        <v>7</v>
      </c>
      <c r="AY94" s="19">
        <v>0</v>
      </c>
      <c r="AZ94" s="20">
        <v>25</v>
      </c>
      <c r="BA94" s="19">
        <v>0</v>
      </c>
      <c r="BB94" s="19">
        <v>0.5</v>
      </c>
      <c r="BC94" s="20">
        <v>12500</v>
      </c>
      <c r="BD94" s="16">
        <v>398.80233396038318</v>
      </c>
      <c r="BE94" s="16">
        <v>8896.4124071677033</v>
      </c>
      <c r="BF94" s="21" t="s">
        <v>96</v>
      </c>
      <c r="BG94" s="22">
        <v>25</v>
      </c>
      <c r="BH94" s="23">
        <v>0.7</v>
      </c>
      <c r="BI94" s="23">
        <v>18</v>
      </c>
      <c r="BJ94" s="16">
        <v>398.80233396038318</v>
      </c>
      <c r="BK94" s="16">
        <v>8896.4124071677033</v>
      </c>
      <c r="BL94" s="23">
        <v>0.15</v>
      </c>
      <c r="BM94" s="22">
        <f t="shared" si="10"/>
        <v>3.6762181788942527</v>
      </c>
      <c r="BN94" s="22">
        <f t="shared" si="9"/>
        <v>1.6762181788942527</v>
      </c>
      <c r="BO94" s="22">
        <f t="shared" si="11"/>
        <v>0.25143272683413792</v>
      </c>
      <c r="BP94" s="22">
        <f t="shared" si="12"/>
        <v>0.1424785452060115</v>
      </c>
      <c r="BQ94" s="22">
        <f t="shared" si="13"/>
        <v>1.2823069068541033</v>
      </c>
    </row>
    <row r="95" spans="1:69" x14ac:dyDescent="0.25">
      <c r="A95" s="15">
        <v>15027029</v>
      </c>
      <c r="B95" s="16" t="s">
        <v>154</v>
      </c>
      <c r="C95" s="16"/>
      <c r="D95" s="16"/>
      <c r="E95" s="16"/>
      <c r="F95" s="16" t="s">
        <v>2964</v>
      </c>
      <c r="G95" s="16" t="s">
        <v>139</v>
      </c>
      <c r="H95" s="16">
        <v>3.0331733619999999</v>
      </c>
      <c r="I95" s="17">
        <v>1965</v>
      </c>
      <c r="J95" s="17">
        <v>2372</v>
      </c>
      <c r="K95" s="16">
        <v>0.26826509799999998</v>
      </c>
      <c r="L95" s="16" t="s">
        <v>78</v>
      </c>
      <c r="M95" s="17">
        <v>1</v>
      </c>
      <c r="N95" s="17">
        <v>0</v>
      </c>
      <c r="O95" s="16" t="s">
        <v>79</v>
      </c>
      <c r="P95" s="16" t="s">
        <v>80</v>
      </c>
      <c r="Q95" s="18">
        <v>0.20300362750693179</v>
      </c>
      <c r="R95" s="16" t="s">
        <v>3325</v>
      </c>
      <c r="S95" s="16" t="s">
        <v>3326</v>
      </c>
      <c r="T95" s="16" t="s">
        <v>181</v>
      </c>
      <c r="U95" s="16" t="s">
        <v>182</v>
      </c>
      <c r="V95" s="16"/>
      <c r="W95" s="16" t="s">
        <v>129</v>
      </c>
      <c r="X95" s="16"/>
      <c r="Y95" s="16" t="s">
        <v>3060</v>
      </c>
      <c r="Z95" s="16" t="s">
        <v>1106</v>
      </c>
      <c r="AA95" s="16"/>
      <c r="AB95" s="16"/>
      <c r="AC95" s="16" t="s">
        <v>3042</v>
      </c>
      <c r="AD95" s="16" t="s">
        <v>123</v>
      </c>
      <c r="AE95" s="16"/>
      <c r="AF95" s="16" t="s">
        <v>91</v>
      </c>
      <c r="AG95" s="16" t="s">
        <v>92</v>
      </c>
      <c r="AH95" s="16" t="s">
        <v>3212</v>
      </c>
      <c r="AI95" s="17">
        <v>2</v>
      </c>
      <c r="AJ95" s="17">
        <v>2</v>
      </c>
      <c r="AK95" s="16" t="s">
        <v>136</v>
      </c>
      <c r="AL95" s="16"/>
      <c r="AM95" s="17">
        <v>25</v>
      </c>
      <c r="AN95" s="16" t="s">
        <v>137</v>
      </c>
      <c r="AO95" s="16" t="s">
        <v>138</v>
      </c>
      <c r="AP95" s="17">
        <v>0</v>
      </c>
      <c r="AQ95" s="17">
        <v>0</v>
      </c>
      <c r="AR95" s="17">
        <v>0</v>
      </c>
      <c r="AS95" s="16">
        <v>8842.8051532200006</v>
      </c>
      <c r="AT95" s="19">
        <v>9.8520773092321612</v>
      </c>
      <c r="AU95" s="19">
        <v>0</v>
      </c>
      <c r="AV95" s="19">
        <v>0</v>
      </c>
      <c r="AW95" s="19">
        <v>4926.0386546160807</v>
      </c>
      <c r="AX95" s="20">
        <v>7</v>
      </c>
      <c r="AY95" s="19">
        <v>0</v>
      </c>
      <c r="AZ95" s="20">
        <v>25</v>
      </c>
      <c r="BA95" s="19">
        <v>0</v>
      </c>
      <c r="BB95" s="19">
        <v>0.5</v>
      </c>
      <c r="BC95" s="20">
        <v>12500</v>
      </c>
      <c r="BD95" s="16">
        <v>396.12694384324283</v>
      </c>
      <c r="BE95" s="16">
        <v>8842.8026428852609</v>
      </c>
      <c r="BF95" s="21" t="s">
        <v>96</v>
      </c>
      <c r="BG95" s="22">
        <v>25</v>
      </c>
      <c r="BH95" s="23">
        <v>0.7</v>
      </c>
      <c r="BI95" s="23">
        <v>18</v>
      </c>
      <c r="BJ95" s="16">
        <v>396.12694384324283</v>
      </c>
      <c r="BK95" s="16">
        <v>8842.8026428852609</v>
      </c>
      <c r="BL95" s="23">
        <v>0.15</v>
      </c>
      <c r="BM95" s="22">
        <f t="shared" si="10"/>
        <v>3.6540652951247723</v>
      </c>
      <c r="BN95" s="22">
        <f t="shared" si="9"/>
        <v>1.6540652951247723</v>
      </c>
      <c r="BO95" s="22">
        <f t="shared" si="11"/>
        <v>0.24810979426871582</v>
      </c>
      <c r="BP95" s="22">
        <f t="shared" si="12"/>
        <v>0.14059555008560565</v>
      </c>
      <c r="BQ95" s="22">
        <f t="shared" si="13"/>
        <v>1.2653599507704509</v>
      </c>
    </row>
    <row r="96" spans="1:69" x14ac:dyDescent="0.25">
      <c r="A96" s="15">
        <v>15027030</v>
      </c>
      <c r="B96" s="16" t="s">
        <v>154</v>
      </c>
      <c r="C96" s="16"/>
      <c r="D96" s="16"/>
      <c r="E96" s="16"/>
      <c r="F96" s="16" t="s">
        <v>2964</v>
      </c>
      <c r="G96" s="16" t="s">
        <v>139</v>
      </c>
      <c r="H96" s="16">
        <v>2.7698540770000002</v>
      </c>
      <c r="I96" s="17">
        <v>1965</v>
      </c>
      <c r="J96" s="17">
        <v>2372</v>
      </c>
      <c r="K96" s="16">
        <v>0.27472782000000001</v>
      </c>
      <c r="L96" s="16" t="s">
        <v>78</v>
      </c>
      <c r="M96" s="17">
        <v>1</v>
      </c>
      <c r="N96" s="17">
        <v>0</v>
      </c>
      <c r="O96" s="16" t="s">
        <v>79</v>
      </c>
      <c r="P96" s="16" t="s">
        <v>80</v>
      </c>
      <c r="Q96" s="18">
        <v>0.19822304635468238</v>
      </c>
      <c r="R96" s="16" t="s">
        <v>3263</v>
      </c>
      <c r="S96" s="16" t="s">
        <v>3264</v>
      </c>
      <c r="T96" s="16" t="s">
        <v>114</v>
      </c>
      <c r="U96" s="16" t="s">
        <v>326</v>
      </c>
      <c r="V96" s="16" t="s">
        <v>3265</v>
      </c>
      <c r="W96" s="16" t="s">
        <v>129</v>
      </c>
      <c r="X96" s="16"/>
      <c r="Y96" s="16" t="s">
        <v>3060</v>
      </c>
      <c r="Z96" s="16" t="s">
        <v>3266</v>
      </c>
      <c r="AA96" s="16"/>
      <c r="AB96" s="16"/>
      <c r="AC96" s="16" t="s">
        <v>3042</v>
      </c>
      <c r="AD96" s="16" t="s">
        <v>123</v>
      </c>
      <c r="AE96" s="16"/>
      <c r="AF96" s="16" t="s">
        <v>91</v>
      </c>
      <c r="AG96" s="16" t="s">
        <v>92</v>
      </c>
      <c r="AH96" s="16" t="s">
        <v>3212</v>
      </c>
      <c r="AI96" s="17">
        <v>1</v>
      </c>
      <c r="AJ96" s="17">
        <v>2</v>
      </c>
      <c r="AK96" s="16" t="s">
        <v>136</v>
      </c>
      <c r="AL96" s="16"/>
      <c r="AM96" s="17">
        <v>25</v>
      </c>
      <c r="AN96" s="16" t="s">
        <v>137</v>
      </c>
      <c r="AO96" s="16" t="s">
        <v>138</v>
      </c>
      <c r="AP96" s="17">
        <v>0</v>
      </c>
      <c r="AQ96" s="17">
        <v>0</v>
      </c>
      <c r="AR96" s="17">
        <v>0</v>
      </c>
      <c r="AS96" s="16">
        <v>8634.5757920899996</v>
      </c>
      <c r="AT96" s="19">
        <v>10.089667645260498</v>
      </c>
      <c r="AU96" s="19">
        <v>0</v>
      </c>
      <c r="AV96" s="19">
        <v>0</v>
      </c>
      <c r="AW96" s="19">
        <v>5044.8338226302485</v>
      </c>
      <c r="AX96" s="20">
        <v>7</v>
      </c>
      <c r="AY96" s="19">
        <v>0</v>
      </c>
      <c r="AZ96" s="20">
        <v>25</v>
      </c>
      <c r="BA96" s="19">
        <v>0</v>
      </c>
      <c r="BB96" s="19">
        <v>0.5</v>
      </c>
      <c r="BC96" s="20">
        <v>12500</v>
      </c>
      <c r="BD96" s="16">
        <v>390.56633274291516</v>
      </c>
      <c r="BE96" s="16">
        <v>8634.5613608609037</v>
      </c>
      <c r="BF96" s="21" t="s">
        <v>96</v>
      </c>
      <c r="BG96" s="22">
        <v>25</v>
      </c>
      <c r="BH96" s="23">
        <v>0.7</v>
      </c>
      <c r="BI96" s="23">
        <v>18</v>
      </c>
      <c r="BJ96" s="16">
        <v>390.56633274291516</v>
      </c>
      <c r="BK96" s="16">
        <v>8634.5613608609037</v>
      </c>
      <c r="BL96" s="23">
        <v>0.15</v>
      </c>
      <c r="BM96" s="22">
        <f t="shared" si="10"/>
        <v>3.5680148343842828</v>
      </c>
      <c r="BN96" s="22">
        <f t="shared" si="9"/>
        <v>1.5680148343842828</v>
      </c>
      <c r="BO96" s="22">
        <f t="shared" si="11"/>
        <v>0.23520222515764241</v>
      </c>
      <c r="BP96" s="22">
        <f t="shared" si="12"/>
        <v>0.13328126092266404</v>
      </c>
      <c r="BQ96" s="22">
        <f t="shared" si="13"/>
        <v>1.1995313483039765</v>
      </c>
    </row>
    <row r="97" spans="1:69" x14ac:dyDescent="0.25">
      <c r="A97" s="15">
        <v>15027031</v>
      </c>
      <c r="B97" s="16" t="s">
        <v>154</v>
      </c>
      <c r="C97" s="16"/>
      <c r="D97" s="16"/>
      <c r="E97" s="16"/>
      <c r="F97" s="16" t="s">
        <v>2964</v>
      </c>
      <c r="G97" s="16" t="s">
        <v>139</v>
      </c>
      <c r="H97" s="16">
        <v>1.496036138</v>
      </c>
      <c r="I97" s="17">
        <v>1965</v>
      </c>
      <c r="J97" s="17">
        <v>2380</v>
      </c>
      <c r="K97" s="16">
        <v>0.25788276100000002</v>
      </c>
      <c r="L97" s="16" t="s">
        <v>78</v>
      </c>
      <c r="M97" s="17">
        <v>1</v>
      </c>
      <c r="N97" s="17">
        <v>0</v>
      </c>
      <c r="O97" s="16" t="s">
        <v>79</v>
      </c>
      <c r="P97" s="16" t="s">
        <v>80</v>
      </c>
      <c r="Q97" s="18">
        <v>0.21201610285514483</v>
      </c>
      <c r="R97" s="16" t="s">
        <v>3307</v>
      </c>
      <c r="S97" s="16" t="s">
        <v>3308</v>
      </c>
      <c r="T97" s="16" t="s">
        <v>83</v>
      </c>
      <c r="U97" s="16" t="s">
        <v>84</v>
      </c>
      <c r="V97" s="16" t="s">
        <v>3309</v>
      </c>
      <c r="W97" s="16" t="s">
        <v>129</v>
      </c>
      <c r="X97" s="16"/>
      <c r="Y97" s="16" t="s">
        <v>3060</v>
      </c>
      <c r="Z97" s="16" t="s">
        <v>3310</v>
      </c>
      <c r="AA97" s="16"/>
      <c r="AB97" s="16"/>
      <c r="AC97" s="16" t="s">
        <v>3311</v>
      </c>
      <c r="AD97" s="16" t="s">
        <v>123</v>
      </c>
      <c r="AE97" s="16"/>
      <c r="AF97" s="16" t="s">
        <v>91</v>
      </c>
      <c r="AG97" s="16" t="s">
        <v>92</v>
      </c>
      <c r="AH97" s="16" t="s">
        <v>3312</v>
      </c>
      <c r="AI97" s="17">
        <v>2</v>
      </c>
      <c r="AJ97" s="17">
        <v>2</v>
      </c>
      <c r="AK97" s="16" t="s">
        <v>136</v>
      </c>
      <c r="AL97" s="16"/>
      <c r="AM97" s="17">
        <v>25</v>
      </c>
      <c r="AN97" s="16" t="s">
        <v>137</v>
      </c>
      <c r="AO97" s="16" t="s">
        <v>138</v>
      </c>
      <c r="AP97" s="17">
        <v>0</v>
      </c>
      <c r="AQ97" s="17">
        <v>0</v>
      </c>
      <c r="AR97" s="17">
        <v>0</v>
      </c>
      <c r="AS97" s="16">
        <v>9235.3981375599997</v>
      </c>
      <c r="AT97" s="19">
        <v>9.4332695464082263</v>
      </c>
      <c r="AU97" s="19">
        <v>0</v>
      </c>
      <c r="AV97" s="19">
        <v>0</v>
      </c>
      <c r="AW97" s="19">
        <v>4716.6347732041131</v>
      </c>
      <c r="AX97" s="20">
        <v>7</v>
      </c>
      <c r="AY97" s="19">
        <v>0</v>
      </c>
      <c r="AZ97" s="20">
        <v>25</v>
      </c>
      <c r="BA97" s="19">
        <v>0</v>
      </c>
      <c r="BB97" s="19">
        <v>0.5</v>
      </c>
      <c r="BC97" s="20">
        <v>12500</v>
      </c>
      <c r="BD97" s="16">
        <v>390.69149870575842</v>
      </c>
      <c r="BE97" s="16">
        <v>9235.3844987212869</v>
      </c>
      <c r="BF97" s="21" t="s">
        <v>96</v>
      </c>
      <c r="BG97" s="22">
        <v>25</v>
      </c>
      <c r="BH97" s="23">
        <v>0.7</v>
      </c>
      <c r="BI97" s="23">
        <v>18</v>
      </c>
      <c r="BJ97" s="16">
        <v>390.69149870575842</v>
      </c>
      <c r="BK97" s="16">
        <v>9235.3844987212869</v>
      </c>
      <c r="BL97" s="23">
        <v>0.15</v>
      </c>
      <c r="BM97" s="22">
        <f t="shared" si="10"/>
        <v>3.8162898513926069</v>
      </c>
      <c r="BN97" s="22">
        <f t="shared" si="9"/>
        <v>1.8162898513926069</v>
      </c>
      <c r="BO97" s="22">
        <f t="shared" si="11"/>
        <v>0.27244347770889105</v>
      </c>
      <c r="BP97" s="22">
        <f t="shared" si="12"/>
        <v>0.1543846373683716</v>
      </c>
      <c r="BQ97" s="22">
        <f t="shared" si="13"/>
        <v>1.3894617363153443</v>
      </c>
    </row>
    <row r="98" spans="1:69" x14ac:dyDescent="0.25">
      <c r="A98" s="15">
        <v>15031184</v>
      </c>
      <c r="B98" s="16" t="s">
        <v>154</v>
      </c>
      <c r="C98" s="16"/>
      <c r="D98" s="16"/>
      <c r="E98" s="16"/>
      <c r="F98" s="16"/>
      <c r="G98" s="16"/>
      <c r="H98" s="16"/>
      <c r="I98" s="16"/>
      <c r="J98" s="16"/>
      <c r="K98" s="16"/>
      <c r="L98" s="16"/>
      <c r="M98" s="16"/>
      <c r="N98" s="16"/>
      <c r="O98" s="16"/>
      <c r="P98" s="16"/>
      <c r="Q98" s="18">
        <v>0.58526727791547895</v>
      </c>
      <c r="R98" s="16" t="s">
        <v>1231</v>
      </c>
      <c r="S98" s="16" t="s">
        <v>1232</v>
      </c>
      <c r="T98" s="16" t="s">
        <v>387</v>
      </c>
      <c r="U98" s="16" t="s">
        <v>527</v>
      </c>
      <c r="V98" s="16"/>
      <c r="W98" s="16" t="s">
        <v>470</v>
      </c>
      <c r="X98" s="16"/>
      <c r="Y98" s="16" t="s">
        <v>1233</v>
      </c>
      <c r="Z98" s="16" t="s">
        <v>1234</v>
      </c>
      <c r="AA98" s="16"/>
      <c r="AB98" s="16" t="s">
        <v>133</v>
      </c>
      <c r="AC98" s="16" t="s">
        <v>1235</v>
      </c>
      <c r="AD98" s="16" t="s">
        <v>590</v>
      </c>
      <c r="AE98" s="16"/>
      <c r="AF98" s="16" t="s">
        <v>91</v>
      </c>
      <c r="AG98" s="16" t="s">
        <v>92</v>
      </c>
      <c r="AH98" s="16" t="s">
        <v>1236</v>
      </c>
      <c r="AI98" s="17">
        <v>1</v>
      </c>
      <c r="AJ98" s="17">
        <v>0</v>
      </c>
      <c r="AK98" s="16" t="s">
        <v>136</v>
      </c>
      <c r="AL98" s="16"/>
      <c r="AM98" s="17">
        <v>25</v>
      </c>
      <c r="AN98" s="16" t="s">
        <v>137</v>
      </c>
      <c r="AO98" s="16" t="s">
        <v>138</v>
      </c>
      <c r="AP98" s="17">
        <v>0</v>
      </c>
      <c r="AQ98" s="17">
        <v>1577</v>
      </c>
      <c r="AR98" s="17">
        <v>0</v>
      </c>
      <c r="AS98" s="16">
        <v>25494.109939599999</v>
      </c>
      <c r="AT98" s="19">
        <v>0</v>
      </c>
      <c r="AU98" s="19">
        <v>0</v>
      </c>
      <c r="AV98" s="19">
        <v>6.1857425253762088E-2</v>
      </c>
      <c r="AW98" s="19">
        <v>2694.5094440538765</v>
      </c>
      <c r="AX98" s="20">
        <v>7</v>
      </c>
      <c r="AY98" s="19">
        <v>0</v>
      </c>
      <c r="AZ98" s="20">
        <v>25</v>
      </c>
      <c r="BA98" s="19">
        <v>0</v>
      </c>
      <c r="BB98" s="19">
        <v>0.5</v>
      </c>
      <c r="BC98" s="20">
        <v>12500</v>
      </c>
      <c r="BD98" s="16">
        <v>668.53737113281591</v>
      </c>
      <c r="BE98" s="16">
        <v>25494.140649129731</v>
      </c>
      <c r="BF98" s="21" t="s">
        <v>96</v>
      </c>
      <c r="BG98" s="22">
        <v>25</v>
      </c>
      <c r="BH98" s="23">
        <v>0.7</v>
      </c>
      <c r="BI98" s="23">
        <v>18</v>
      </c>
      <c r="BJ98" s="16">
        <v>668.53737113281591</v>
      </c>
      <c r="BK98" s="16">
        <v>25494.140649129731</v>
      </c>
      <c r="BL98" s="23">
        <v>0.15</v>
      </c>
      <c r="BM98" s="22">
        <f t="shared" si="10"/>
        <v>10.534811002478621</v>
      </c>
      <c r="BN98" s="22">
        <f t="shared" si="9"/>
        <v>10.534811002478621</v>
      </c>
      <c r="BO98" s="22">
        <f t="shared" si="11"/>
        <v>1.5802216503717932</v>
      </c>
      <c r="BP98" s="22">
        <f t="shared" si="12"/>
        <v>0.89545893521068276</v>
      </c>
      <c r="BQ98" s="22">
        <f t="shared" si="13"/>
        <v>8.0591304168961457</v>
      </c>
    </row>
    <row r="99" spans="1:69" x14ac:dyDescent="0.25">
      <c r="A99" s="15">
        <v>15032001</v>
      </c>
      <c r="B99" s="16" t="s">
        <v>154</v>
      </c>
      <c r="C99" s="16"/>
      <c r="D99" s="16"/>
      <c r="E99" s="16"/>
      <c r="F99" s="16" t="s">
        <v>1264</v>
      </c>
      <c r="G99" s="16" t="s">
        <v>155</v>
      </c>
      <c r="H99" s="16">
        <v>1.3751739599999999</v>
      </c>
      <c r="I99" s="17">
        <v>1974</v>
      </c>
      <c r="J99" s="17">
        <v>1505</v>
      </c>
      <c r="K99" s="16">
        <v>0.17961570600000001</v>
      </c>
      <c r="L99" s="16" t="s">
        <v>78</v>
      </c>
      <c r="M99" s="17">
        <v>1</v>
      </c>
      <c r="N99" s="17">
        <v>0</v>
      </c>
      <c r="O99" s="16" t="s">
        <v>79</v>
      </c>
      <c r="P99" s="16" t="s">
        <v>80</v>
      </c>
      <c r="Q99" s="18">
        <v>0.19233599238321414</v>
      </c>
      <c r="R99" s="16" t="s">
        <v>2058</v>
      </c>
      <c r="S99" s="16" t="s">
        <v>2059</v>
      </c>
      <c r="T99" s="16" t="s">
        <v>83</v>
      </c>
      <c r="U99" s="16" t="s">
        <v>84</v>
      </c>
      <c r="V99" s="16" t="s">
        <v>1477</v>
      </c>
      <c r="W99" s="16" t="s">
        <v>129</v>
      </c>
      <c r="X99" s="16"/>
      <c r="Y99" s="16" t="s">
        <v>1268</v>
      </c>
      <c r="Z99" s="16" t="s">
        <v>2377</v>
      </c>
      <c r="AA99" s="16"/>
      <c r="AB99" s="16"/>
      <c r="AC99" s="16" t="s">
        <v>224</v>
      </c>
      <c r="AD99" s="16" t="s">
        <v>152</v>
      </c>
      <c r="AE99" s="16"/>
      <c r="AF99" s="16" t="s">
        <v>91</v>
      </c>
      <c r="AG99" s="16" t="s">
        <v>92</v>
      </c>
      <c r="AH99" s="16" t="s">
        <v>2378</v>
      </c>
      <c r="AI99" s="17">
        <v>1</v>
      </c>
      <c r="AJ99" s="17">
        <v>1</v>
      </c>
      <c r="AK99" s="16" t="s">
        <v>136</v>
      </c>
      <c r="AL99" s="16"/>
      <c r="AM99" s="17">
        <v>25</v>
      </c>
      <c r="AN99" s="16" t="s">
        <v>137</v>
      </c>
      <c r="AO99" s="16" t="s">
        <v>138</v>
      </c>
      <c r="AP99" s="17">
        <v>0</v>
      </c>
      <c r="AQ99" s="17">
        <v>0</v>
      </c>
      <c r="AR99" s="17">
        <v>0</v>
      </c>
      <c r="AS99" s="16">
        <v>8378.1350423099993</v>
      </c>
      <c r="AT99" s="19">
        <v>5.1992477776999095</v>
      </c>
      <c r="AU99" s="19">
        <v>0</v>
      </c>
      <c r="AV99" s="19">
        <v>0</v>
      </c>
      <c r="AW99" s="19">
        <v>2599.6238888499547</v>
      </c>
      <c r="AX99" s="20">
        <v>7</v>
      </c>
      <c r="AY99" s="19">
        <v>0</v>
      </c>
      <c r="AZ99" s="20">
        <v>25</v>
      </c>
      <c r="BA99" s="19">
        <v>0</v>
      </c>
      <c r="BB99" s="19">
        <v>0.5</v>
      </c>
      <c r="BC99" s="20">
        <v>12500</v>
      </c>
      <c r="BD99" s="16">
        <v>374.36724327828676</v>
      </c>
      <c r="BE99" s="16">
        <v>8378.1223156230062</v>
      </c>
      <c r="BF99" s="21" t="s">
        <v>96</v>
      </c>
      <c r="BG99" s="22">
        <v>25</v>
      </c>
      <c r="BH99" s="23">
        <v>0.7</v>
      </c>
      <c r="BI99" s="23">
        <v>18</v>
      </c>
      <c r="BJ99" s="16">
        <v>374.36724327828676</v>
      </c>
      <c r="BK99" s="16">
        <v>8378.1223156230062</v>
      </c>
      <c r="BL99" s="23">
        <v>0.15</v>
      </c>
      <c r="BM99" s="22">
        <f t="shared" si="10"/>
        <v>3.4620478628978546</v>
      </c>
      <c r="BN99" s="22">
        <f t="shared" si="9"/>
        <v>2.4620478628978546</v>
      </c>
      <c r="BO99" s="22">
        <f t="shared" si="11"/>
        <v>0.36930717943467817</v>
      </c>
      <c r="BP99" s="22">
        <f t="shared" si="12"/>
        <v>0.20927406834631765</v>
      </c>
      <c r="BQ99" s="22">
        <f t="shared" si="13"/>
        <v>1.8834666151168586</v>
      </c>
    </row>
    <row r="100" spans="1:69" x14ac:dyDescent="0.25">
      <c r="A100" s="15">
        <v>15033016</v>
      </c>
      <c r="B100" s="16" t="s">
        <v>154</v>
      </c>
      <c r="C100" s="16"/>
      <c r="D100" s="16"/>
      <c r="E100" s="16"/>
      <c r="F100" s="16" t="s">
        <v>125</v>
      </c>
      <c r="G100" s="16" t="s">
        <v>205</v>
      </c>
      <c r="H100" s="16">
        <v>1</v>
      </c>
      <c r="I100" s="17">
        <v>1979</v>
      </c>
      <c r="J100" s="17">
        <v>1704</v>
      </c>
      <c r="K100" s="16">
        <v>0.415002435</v>
      </c>
      <c r="L100" s="16" t="s">
        <v>78</v>
      </c>
      <c r="M100" s="17">
        <v>1</v>
      </c>
      <c r="N100" s="17">
        <v>0</v>
      </c>
      <c r="O100" s="16" t="s">
        <v>79</v>
      </c>
      <c r="P100" s="16" t="s">
        <v>80</v>
      </c>
      <c r="Q100" s="18">
        <v>9.4271544711570218E-2</v>
      </c>
      <c r="R100" s="16" t="s">
        <v>206</v>
      </c>
      <c r="S100" s="16" t="s">
        <v>207</v>
      </c>
      <c r="T100" s="16" t="s">
        <v>83</v>
      </c>
      <c r="U100" s="16" t="s">
        <v>84</v>
      </c>
      <c r="V100" s="16" t="s">
        <v>208</v>
      </c>
      <c r="W100" s="16" t="s">
        <v>129</v>
      </c>
      <c r="X100" s="16" t="s">
        <v>130</v>
      </c>
      <c r="Y100" s="16" t="s">
        <v>131</v>
      </c>
      <c r="Z100" s="16" t="s">
        <v>209</v>
      </c>
      <c r="AA100" s="16"/>
      <c r="AB100" s="16"/>
      <c r="AC100" s="16" t="s">
        <v>210</v>
      </c>
      <c r="AD100" s="16" t="s">
        <v>123</v>
      </c>
      <c r="AE100" s="16"/>
      <c r="AF100" s="16" t="s">
        <v>91</v>
      </c>
      <c r="AG100" s="16" t="s">
        <v>92</v>
      </c>
      <c r="AH100" s="16" t="s">
        <v>211</v>
      </c>
      <c r="AI100" s="17">
        <v>1</v>
      </c>
      <c r="AJ100" s="17">
        <v>1</v>
      </c>
      <c r="AK100" s="16" t="s">
        <v>136</v>
      </c>
      <c r="AL100" s="16"/>
      <c r="AM100" s="17">
        <v>25</v>
      </c>
      <c r="AN100" s="16" t="s">
        <v>137</v>
      </c>
      <c r="AO100" s="16" t="s">
        <v>138</v>
      </c>
      <c r="AP100" s="16"/>
      <c r="AQ100" s="16"/>
      <c r="AR100" s="16"/>
      <c r="AS100" s="16"/>
      <c r="AT100" s="19"/>
      <c r="AU100" s="19"/>
      <c r="AV100" s="19"/>
      <c r="AW100" s="19"/>
      <c r="AX100" s="19"/>
      <c r="AY100" s="19"/>
      <c r="AZ100" s="19"/>
      <c r="BA100" s="19"/>
      <c r="BB100" s="19"/>
      <c r="BC100" s="19"/>
      <c r="BD100" s="16">
        <v>277.06842732822241</v>
      </c>
      <c r="BE100" s="16">
        <v>4106.4520617784729</v>
      </c>
      <c r="BF100" s="21"/>
      <c r="BG100" s="22">
        <v>25</v>
      </c>
      <c r="BH100" s="23">
        <v>0.7</v>
      </c>
      <c r="BI100" s="23">
        <v>18</v>
      </c>
      <c r="BJ100" s="16">
        <v>277.06842732822241</v>
      </c>
      <c r="BK100" s="16">
        <v>4106.4520617784729</v>
      </c>
      <c r="BL100" s="23">
        <v>0.15</v>
      </c>
      <c r="BM100" s="22">
        <f t="shared" si="10"/>
        <v>1.6968878048082638</v>
      </c>
      <c r="BN100" s="22">
        <f t="shared" si="9"/>
        <v>0.69688780480826384</v>
      </c>
      <c r="BO100" s="22">
        <f t="shared" si="11"/>
        <v>0.10453317072123958</v>
      </c>
      <c r="BP100" s="22">
        <f t="shared" si="12"/>
        <v>5.9235463408702428E-2</v>
      </c>
      <c r="BQ100" s="22">
        <f t="shared" si="13"/>
        <v>0.53311917067832182</v>
      </c>
    </row>
    <row r="101" spans="1:69" x14ac:dyDescent="0.25">
      <c r="A101" s="15">
        <v>15059023</v>
      </c>
      <c r="B101" s="16" t="s">
        <v>154</v>
      </c>
      <c r="C101" s="16"/>
      <c r="D101" s="16"/>
      <c r="E101" s="16"/>
      <c r="F101" s="16" t="s">
        <v>125</v>
      </c>
      <c r="G101" s="16" t="s">
        <v>155</v>
      </c>
      <c r="H101" s="16">
        <v>1</v>
      </c>
      <c r="I101" s="17">
        <v>2017</v>
      </c>
      <c r="J101" s="17">
        <v>2710</v>
      </c>
      <c r="K101" s="16">
        <v>0.61632931499999999</v>
      </c>
      <c r="L101" s="16" t="s">
        <v>78</v>
      </c>
      <c r="M101" s="17">
        <v>1</v>
      </c>
      <c r="N101" s="17">
        <v>0</v>
      </c>
      <c r="O101" s="16" t="s">
        <v>79</v>
      </c>
      <c r="P101" s="16" t="s">
        <v>80</v>
      </c>
      <c r="Q101" s="18">
        <v>0.10235471164553223</v>
      </c>
      <c r="R101" s="16" t="s">
        <v>225</v>
      </c>
      <c r="S101" s="16" t="s">
        <v>226</v>
      </c>
      <c r="T101" s="16" t="s">
        <v>83</v>
      </c>
      <c r="U101" s="16" t="s">
        <v>84</v>
      </c>
      <c r="V101" s="16" t="s">
        <v>183</v>
      </c>
      <c r="W101" s="16" t="s">
        <v>129</v>
      </c>
      <c r="X101" s="16" t="s">
        <v>130</v>
      </c>
      <c r="Y101" s="16" t="s">
        <v>131</v>
      </c>
      <c r="Z101" s="16" t="s">
        <v>227</v>
      </c>
      <c r="AA101" s="16"/>
      <c r="AB101" s="16"/>
      <c r="AC101" s="16" t="s">
        <v>224</v>
      </c>
      <c r="AD101" s="16" t="s">
        <v>152</v>
      </c>
      <c r="AE101" s="16"/>
      <c r="AF101" s="16" t="s">
        <v>91</v>
      </c>
      <c r="AG101" s="16" t="s">
        <v>92</v>
      </c>
      <c r="AH101" s="16" t="s">
        <v>84</v>
      </c>
      <c r="AI101" s="17">
        <v>1</v>
      </c>
      <c r="AJ101" s="17">
        <v>1</v>
      </c>
      <c r="AK101" s="16" t="s">
        <v>136</v>
      </c>
      <c r="AL101" s="16"/>
      <c r="AM101" s="17">
        <v>25</v>
      </c>
      <c r="AN101" s="16" t="s">
        <v>137</v>
      </c>
      <c r="AO101" s="16" t="s">
        <v>138</v>
      </c>
      <c r="AP101" s="16"/>
      <c r="AQ101" s="16"/>
      <c r="AR101" s="16"/>
      <c r="AS101" s="16"/>
      <c r="AT101" s="19"/>
      <c r="AU101" s="19"/>
      <c r="AV101" s="19"/>
      <c r="AW101" s="19"/>
      <c r="AX101" s="19"/>
      <c r="AY101" s="19"/>
      <c r="AZ101" s="19"/>
      <c r="BA101" s="19"/>
      <c r="BB101" s="19"/>
      <c r="BC101" s="19"/>
      <c r="BD101" s="16">
        <v>308.88048697391724</v>
      </c>
      <c r="BE101" s="16">
        <v>4458.5534050122596</v>
      </c>
      <c r="BF101" s="21"/>
      <c r="BG101" s="22">
        <v>25</v>
      </c>
      <c r="BH101" s="23">
        <v>0.7</v>
      </c>
      <c r="BI101" s="23">
        <v>18</v>
      </c>
      <c r="BJ101" s="16">
        <v>308.88048697391724</v>
      </c>
      <c r="BK101" s="16">
        <v>4458.5534050122596</v>
      </c>
      <c r="BL101" s="23">
        <v>0.15</v>
      </c>
      <c r="BM101" s="22">
        <f t="shared" si="10"/>
        <v>1.8423848096195801</v>
      </c>
      <c r="BN101" s="22">
        <f t="shared" si="9"/>
        <v>0.84238480961958007</v>
      </c>
      <c r="BO101" s="22">
        <f t="shared" si="11"/>
        <v>0.126357721442937</v>
      </c>
      <c r="BP101" s="22">
        <f t="shared" si="12"/>
        <v>7.1602708817664312E-2</v>
      </c>
      <c r="BQ101" s="22">
        <f t="shared" si="13"/>
        <v>0.64442437935897878</v>
      </c>
    </row>
    <row r="102" spans="1:69" x14ac:dyDescent="0.25">
      <c r="A102" s="15">
        <v>15059024</v>
      </c>
      <c r="B102" s="16" t="s">
        <v>154</v>
      </c>
      <c r="C102" s="16"/>
      <c r="D102" s="16"/>
      <c r="E102" s="16"/>
      <c r="F102" s="16" t="s">
        <v>125</v>
      </c>
      <c r="G102" s="16" t="s">
        <v>155</v>
      </c>
      <c r="H102" s="16">
        <v>1</v>
      </c>
      <c r="I102" s="17">
        <v>2017</v>
      </c>
      <c r="J102" s="17">
        <v>2710</v>
      </c>
      <c r="K102" s="16">
        <v>0.63362169700000004</v>
      </c>
      <c r="L102" s="16" t="s">
        <v>78</v>
      </c>
      <c r="M102" s="17">
        <v>1</v>
      </c>
      <c r="N102" s="17">
        <v>0</v>
      </c>
      <c r="O102" s="16" t="s">
        <v>79</v>
      </c>
      <c r="P102" s="16" t="s">
        <v>80</v>
      </c>
      <c r="Q102" s="18">
        <v>9.6787241505813928E-2</v>
      </c>
      <c r="R102" s="16" t="s">
        <v>221</v>
      </c>
      <c r="S102" s="16" t="s">
        <v>222</v>
      </c>
      <c r="T102" s="16" t="s">
        <v>83</v>
      </c>
      <c r="U102" s="16" t="s">
        <v>84</v>
      </c>
      <c r="V102" s="16" t="s">
        <v>183</v>
      </c>
      <c r="W102" s="16" t="s">
        <v>129</v>
      </c>
      <c r="X102" s="16" t="s">
        <v>130</v>
      </c>
      <c r="Y102" s="16" t="s">
        <v>131</v>
      </c>
      <c r="Z102" s="16" t="s">
        <v>223</v>
      </c>
      <c r="AA102" s="16"/>
      <c r="AB102" s="16"/>
      <c r="AC102" s="16" t="s">
        <v>224</v>
      </c>
      <c r="AD102" s="16" t="s">
        <v>152</v>
      </c>
      <c r="AE102" s="16"/>
      <c r="AF102" s="16" t="s">
        <v>91</v>
      </c>
      <c r="AG102" s="16" t="s">
        <v>92</v>
      </c>
      <c r="AH102" s="16" t="s">
        <v>84</v>
      </c>
      <c r="AI102" s="17">
        <v>1</v>
      </c>
      <c r="AJ102" s="17">
        <v>1</v>
      </c>
      <c r="AK102" s="16" t="s">
        <v>136</v>
      </c>
      <c r="AL102" s="16"/>
      <c r="AM102" s="17">
        <v>25</v>
      </c>
      <c r="AN102" s="16" t="s">
        <v>137</v>
      </c>
      <c r="AO102" s="16" t="s">
        <v>138</v>
      </c>
      <c r="AP102" s="16"/>
      <c r="AQ102" s="16"/>
      <c r="AR102" s="16"/>
      <c r="AS102" s="16"/>
      <c r="AT102" s="19"/>
      <c r="AU102" s="19"/>
      <c r="AV102" s="19"/>
      <c r="AW102" s="19"/>
      <c r="AX102" s="19"/>
      <c r="AY102" s="19"/>
      <c r="AZ102" s="19"/>
      <c r="BA102" s="19"/>
      <c r="BB102" s="19"/>
      <c r="BC102" s="19"/>
      <c r="BD102" s="16">
        <v>357.91690466227732</v>
      </c>
      <c r="BE102" s="16">
        <v>4216.0353758011579</v>
      </c>
      <c r="BF102" s="21"/>
      <c r="BG102" s="22">
        <v>25</v>
      </c>
      <c r="BH102" s="23">
        <v>0.7</v>
      </c>
      <c r="BI102" s="23">
        <v>18</v>
      </c>
      <c r="BJ102" s="16">
        <v>357.91690466227732</v>
      </c>
      <c r="BK102" s="16">
        <v>4216.0353758011579</v>
      </c>
      <c r="BL102" s="23">
        <v>0.15</v>
      </c>
      <c r="BM102" s="22">
        <f t="shared" si="10"/>
        <v>1.7421703471046508</v>
      </c>
      <c r="BN102" s="22">
        <f t="shared" si="9"/>
        <v>0.7421703471046508</v>
      </c>
      <c r="BO102" s="22">
        <f t="shared" si="11"/>
        <v>0.11132555206569762</v>
      </c>
      <c r="BP102" s="22">
        <f t="shared" si="12"/>
        <v>6.3084479503895327E-2</v>
      </c>
      <c r="BQ102" s="22">
        <f t="shared" si="13"/>
        <v>0.5677603155350579</v>
      </c>
    </row>
    <row r="103" spans="1:69" x14ac:dyDescent="0.25">
      <c r="A103" s="15">
        <v>15302030</v>
      </c>
      <c r="B103" s="16" t="s">
        <v>154</v>
      </c>
      <c r="C103" s="16"/>
      <c r="D103" s="16"/>
      <c r="E103" s="16"/>
      <c r="F103" s="16" t="s">
        <v>1264</v>
      </c>
      <c r="G103" s="16" t="s">
        <v>126</v>
      </c>
      <c r="H103" s="16">
        <v>4.9700397980000002</v>
      </c>
      <c r="I103" s="17">
        <v>1947</v>
      </c>
      <c r="J103" s="17">
        <v>1896</v>
      </c>
      <c r="K103" s="16">
        <v>0.29564946199999997</v>
      </c>
      <c r="L103" s="16" t="s">
        <v>78</v>
      </c>
      <c r="M103" s="17">
        <v>1</v>
      </c>
      <c r="N103" s="17">
        <v>0</v>
      </c>
      <c r="O103" s="16" t="s">
        <v>79</v>
      </c>
      <c r="P103" s="16" t="s">
        <v>80</v>
      </c>
      <c r="Q103" s="18">
        <v>0.14722704740143899</v>
      </c>
      <c r="R103" s="16" t="s">
        <v>1960</v>
      </c>
      <c r="S103" s="16" t="s">
        <v>1961</v>
      </c>
      <c r="T103" s="16" t="s">
        <v>83</v>
      </c>
      <c r="U103" s="16" t="s">
        <v>84</v>
      </c>
      <c r="V103" s="16" t="s">
        <v>1278</v>
      </c>
      <c r="W103" s="16" t="s">
        <v>129</v>
      </c>
      <c r="X103" s="16"/>
      <c r="Y103" s="16" t="s">
        <v>1268</v>
      </c>
      <c r="Z103" s="16" t="s">
        <v>1962</v>
      </c>
      <c r="AA103" s="16"/>
      <c r="AB103" s="16"/>
      <c r="AC103" s="16" t="s">
        <v>780</v>
      </c>
      <c r="AD103" s="16" t="s">
        <v>105</v>
      </c>
      <c r="AE103" s="16"/>
      <c r="AF103" s="16" t="s">
        <v>91</v>
      </c>
      <c r="AG103" s="16" t="s">
        <v>92</v>
      </c>
      <c r="AH103" s="16" t="s">
        <v>1493</v>
      </c>
      <c r="AI103" s="17">
        <v>1</v>
      </c>
      <c r="AJ103" s="17">
        <v>1</v>
      </c>
      <c r="AK103" s="16" t="s">
        <v>136</v>
      </c>
      <c r="AL103" s="16"/>
      <c r="AM103" s="17">
        <v>25</v>
      </c>
      <c r="AN103" s="16" t="s">
        <v>137</v>
      </c>
      <c r="AO103" s="16" t="s">
        <v>138</v>
      </c>
      <c r="AP103" s="17">
        <v>0</v>
      </c>
      <c r="AQ103" s="17">
        <v>0</v>
      </c>
      <c r="AR103" s="17">
        <v>0</v>
      </c>
      <c r="AS103" s="16">
        <v>6413.1970115399999</v>
      </c>
      <c r="AT103" s="19">
        <v>6.7922441680206456</v>
      </c>
      <c r="AU103" s="19">
        <v>0</v>
      </c>
      <c r="AV103" s="19">
        <v>0</v>
      </c>
      <c r="AW103" s="19">
        <v>3396.1220840103229</v>
      </c>
      <c r="AX103" s="20">
        <v>7</v>
      </c>
      <c r="AY103" s="19">
        <v>0</v>
      </c>
      <c r="AZ103" s="20">
        <v>25</v>
      </c>
      <c r="BA103" s="19">
        <v>0</v>
      </c>
      <c r="BB103" s="19">
        <v>0.5</v>
      </c>
      <c r="BC103" s="20">
        <v>12500</v>
      </c>
      <c r="BD103" s="16">
        <v>365.00631175431442</v>
      </c>
      <c r="BE103" s="16">
        <v>6413.1845319915947</v>
      </c>
      <c r="BF103" s="21" t="s">
        <v>96</v>
      </c>
      <c r="BG103" s="22">
        <v>25</v>
      </c>
      <c r="BH103" s="23">
        <v>0.7</v>
      </c>
      <c r="BI103" s="23">
        <v>18</v>
      </c>
      <c r="BJ103" s="16">
        <v>365.00631175431442</v>
      </c>
      <c r="BK103" s="16">
        <v>6413.1845319915947</v>
      </c>
      <c r="BL103" s="23">
        <v>0.15</v>
      </c>
      <c r="BM103" s="22">
        <f t="shared" si="10"/>
        <v>2.6500868532259019</v>
      </c>
      <c r="BN103" s="22">
        <f t="shared" si="9"/>
        <v>1.6500868532259019</v>
      </c>
      <c r="BO103" s="22">
        <f t="shared" si="11"/>
        <v>0.24751302798388528</v>
      </c>
      <c r="BP103" s="22">
        <f t="shared" si="12"/>
        <v>0.14025738252420167</v>
      </c>
      <c r="BQ103" s="22">
        <f t="shared" si="13"/>
        <v>1.2623164427178148</v>
      </c>
    </row>
    <row r="104" spans="1:69" x14ac:dyDescent="0.25">
      <c r="A104" s="15">
        <v>15302036</v>
      </c>
      <c r="B104" s="16" t="s">
        <v>154</v>
      </c>
      <c r="C104" s="16"/>
      <c r="D104" s="16"/>
      <c r="E104" s="16"/>
      <c r="F104" s="16" t="s">
        <v>2964</v>
      </c>
      <c r="G104" s="16" t="s">
        <v>126</v>
      </c>
      <c r="H104" s="16">
        <v>1</v>
      </c>
      <c r="I104" s="17">
        <v>1958</v>
      </c>
      <c r="J104" s="17">
        <v>1960</v>
      </c>
      <c r="K104" s="16">
        <v>0.25998143000000001</v>
      </c>
      <c r="L104" s="16" t="s">
        <v>78</v>
      </c>
      <c r="M104" s="17">
        <v>1</v>
      </c>
      <c r="N104" s="17">
        <v>0</v>
      </c>
      <c r="O104" s="16" t="s">
        <v>79</v>
      </c>
      <c r="P104" s="16" t="s">
        <v>80</v>
      </c>
      <c r="Q104" s="18">
        <v>0.17312752467633805</v>
      </c>
      <c r="R104" s="16" t="s">
        <v>3120</v>
      </c>
      <c r="S104" s="16" t="s">
        <v>3121</v>
      </c>
      <c r="T104" s="16" t="s">
        <v>83</v>
      </c>
      <c r="U104" s="16" t="s">
        <v>84</v>
      </c>
      <c r="V104" s="16" t="s">
        <v>3122</v>
      </c>
      <c r="W104" s="16" t="s">
        <v>129</v>
      </c>
      <c r="X104" s="16" t="s">
        <v>3059</v>
      </c>
      <c r="Y104" s="16" t="s">
        <v>3060</v>
      </c>
      <c r="Z104" s="16" t="s">
        <v>998</v>
      </c>
      <c r="AA104" s="16"/>
      <c r="AB104" s="16" t="s">
        <v>133</v>
      </c>
      <c r="AC104" s="16" t="s">
        <v>343</v>
      </c>
      <c r="AD104" s="16" t="s">
        <v>152</v>
      </c>
      <c r="AE104" s="16"/>
      <c r="AF104" s="16" t="s">
        <v>91</v>
      </c>
      <c r="AG104" s="16" t="s">
        <v>92</v>
      </c>
      <c r="AH104" s="16" t="s">
        <v>3096</v>
      </c>
      <c r="AI104" s="17">
        <v>2</v>
      </c>
      <c r="AJ104" s="17">
        <v>2</v>
      </c>
      <c r="AK104" s="16" t="s">
        <v>136</v>
      </c>
      <c r="AL104" s="16"/>
      <c r="AM104" s="17">
        <v>25</v>
      </c>
      <c r="AN104" s="16" t="s">
        <v>137</v>
      </c>
      <c r="AO104" s="16" t="s">
        <v>138</v>
      </c>
      <c r="AP104" s="17">
        <v>0</v>
      </c>
      <c r="AQ104" s="17">
        <v>0</v>
      </c>
      <c r="AR104" s="17">
        <v>0</v>
      </c>
      <c r="AS104" s="16">
        <v>7541.4088180899998</v>
      </c>
      <c r="AT104" s="19">
        <v>11.552218173217234</v>
      </c>
      <c r="AU104" s="19">
        <v>0</v>
      </c>
      <c r="AV104" s="19">
        <v>0</v>
      </c>
      <c r="AW104" s="19">
        <v>5776.109086608617</v>
      </c>
      <c r="AX104" s="20">
        <v>7</v>
      </c>
      <c r="AY104" s="19">
        <v>0</v>
      </c>
      <c r="AZ104" s="20">
        <v>25</v>
      </c>
      <c r="BA104" s="19">
        <v>0</v>
      </c>
      <c r="BB104" s="19">
        <v>0.5</v>
      </c>
      <c r="BC104" s="20">
        <v>12500</v>
      </c>
      <c r="BD104" s="16"/>
      <c r="BE104" s="16"/>
      <c r="BF104" s="21" t="s">
        <v>96</v>
      </c>
      <c r="BG104" s="22">
        <v>25</v>
      </c>
      <c r="BH104" s="23">
        <v>0.7</v>
      </c>
      <c r="BI104" s="23">
        <v>18</v>
      </c>
      <c r="BJ104" s="16">
        <v>375.11054285076841</v>
      </c>
      <c r="BK104" s="16">
        <v>7541.4048091915492</v>
      </c>
      <c r="BL104" s="23">
        <v>0.15</v>
      </c>
      <c r="BM104" s="22">
        <f t="shared" si="10"/>
        <v>3.1162954441740847</v>
      </c>
      <c r="BN104" s="22">
        <f t="shared" si="9"/>
        <v>1.1162954441740847</v>
      </c>
      <c r="BO104" s="22">
        <f t="shared" si="11"/>
        <v>0.1674443166261127</v>
      </c>
      <c r="BP104" s="22">
        <f t="shared" si="12"/>
        <v>9.4885112754797205E-2</v>
      </c>
      <c r="BQ104" s="22">
        <f t="shared" si="13"/>
        <v>0.8539660147931748</v>
      </c>
    </row>
    <row r="105" spans="1:69" x14ac:dyDescent="0.25">
      <c r="A105" s="15">
        <v>15304014</v>
      </c>
      <c r="B105" s="16" t="s">
        <v>154</v>
      </c>
      <c r="C105" s="16"/>
      <c r="D105" s="16"/>
      <c r="E105" s="16"/>
      <c r="F105" s="16" t="s">
        <v>775</v>
      </c>
      <c r="G105" s="16" t="s">
        <v>126</v>
      </c>
      <c r="H105" s="16">
        <v>1.755772713</v>
      </c>
      <c r="I105" s="17">
        <v>1958</v>
      </c>
      <c r="J105" s="17">
        <v>2481</v>
      </c>
      <c r="K105" s="16">
        <v>0.118515334</v>
      </c>
      <c r="L105" s="16" t="s">
        <v>78</v>
      </c>
      <c r="M105" s="17">
        <v>1</v>
      </c>
      <c r="N105" s="17">
        <v>0</v>
      </c>
      <c r="O105" s="16" t="s">
        <v>79</v>
      </c>
      <c r="P105" s="16" t="s">
        <v>80</v>
      </c>
      <c r="Q105" s="18">
        <v>0.48027684507942581</v>
      </c>
      <c r="R105" s="16" t="s">
        <v>776</v>
      </c>
      <c r="S105" s="16" t="s">
        <v>777</v>
      </c>
      <c r="T105" s="16" t="s">
        <v>762</v>
      </c>
      <c r="U105" s="16" t="s">
        <v>763</v>
      </c>
      <c r="V105" s="16"/>
      <c r="W105" s="16" t="s">
        <v>470</v>
      </c>
      <c r="X105" s="16"/>
      <c r="Y105" s="16" t="s">
        <v>778</v>
      </c>
      <c r="Z105" s="16" t="s">
        <v>779</v>
      </c>
      <c r="AA105" s="16"/>
      <c r="AB105" s="16"/>
      <c r="AC105" s="16" t="s">
        <v>780</v>
      </c>
      <c r="AD105" s="16" t="s">
        <v>105</v>
      </c>
      <c r="AE105" s="16"/>
      <c r="AF105" s="16" t="s">
        <v>91</v>
      </c>
      <c r="AG105" s="16" t="s">
        <v>92</v>
      </c>
      <c r="AH105" s="16" t="s">
        <v>204</v>
      </c>
      <c r="AI105" s="17">
        <v>1</v>
      </c>
      <c r="AJ105" s="17">
        <v>2</v>
      </c>
      <c r="AK105" s="16" t="s">
        <v>136</v>
      </c>
      <c r="AL105" s="16"/>
      <c r="AM105" s="17">
        <v>25</v>
      </c>
      <c r="AN105" s="16" t="s">
        <v>137</v>
      </c>
      <c r="AO105" s="16" t="s">
        <v>138</v>
      </c>
      <c r="AP105" s="17">
        <v>0</v>
      </c>
      <c r="AQ105" s="17">
        <v>0</v>
      </c>
      <c r="AR105" s="17">
        <v>0</v>
      </c>
      <c r="AS105" s="16">
        <v>20920.7944565</v>
      </c>
      <c r="AT105" s="19">
        <v>4.164277804131487</v>
      </c>
      <c r="AU105" s="19">
        <v>0</v>
      </c>
      <c r="AV105" s="19">
        <v>0</v>
      </c>
      <c r="AW105" s="19">
        <v>2082.1389020657434</v>
      </c>
      <c r="AX105" s="20">
        <v>7</v>
      </c>
      <c r="AY105" s="19">
        <v>0</v>
      </c>
      <c r="AZ105" s="20">
        <v>25</v>
      </c>
      <c r="BA105" s="19">
        <v>0</v>
      </c>
      <c r="BB105" s="19">
        <v>0.5</v>
      </c>
      <c r="BC105" s="20">
        <v>12500</v>
      </c>
      <c r="BD105" s="16">
        <v>654.52149455239123</v>
      </c>
      <c r="BE105" s="16">
        <v>20920.775688305981</v>
      </c>
      <c r="BF105" s="21" t="s">
        <v>96</v>
      </c>
      <c r="BG105" s="22">
        <v>25</v>
      </c>
      <c r="BH105" s="23">
        <v>0.7</v>
      </c>
      <c r="BI105" s="23">
        <v>18</v>
      </c>
      <c r="BJ105" s="16">
        <v>654.52149455239123</v>
      </c>
      <c r="BK105" s="16">
        <v>20920.775688305981</v>
      </c>
      <c r="BL105" s="23">
        <v>0.15</v>
      </c>
      <c r="BM105" s="22">
        <f t="shared" si="10"/>
        <v>8.6449832114296647</v>
      </c>
      <c r="BN105" s="22">
        <f t="shared" si="9"/>
        <v>6.6449832114296647</v>
      </c>
      <c r="BO105" s="22">
        <f t="shared" si="11"/>
        <v>0.99674748171444971</v>
      </c>
      <c r="BP105" s="22">
        <f t="shared" si="12"/>
        <v>0.56482357297152153</v>
      </c>
      <c r="BQ105" s="22">
        <f t="shared" si="13"/>
        <v>5.0834121567436936</v>
      </c>
    </row>
    <row r="106" spans="1:69" x14ac:dyDescent="0.25">
      <c r="A106" s="15">
        <v>15304022</v>
      </c>
      <c r="B106" s="16" t="s">
        <v>154</v>
      </c>
      <c r="C106" s="16"/>
      <c r="D106" s="16"/>
      <c r="E106" s="16"/>
      <c r="F106" s="16" t="s">
        <v>1264</v>
      </c>
      <c r="G106" s="16" t="s">
        <v>155</v>
      </c>
      <c r="H106" s="16">
        <v>1.76872103</v>
      </c>
      <c r="I106" s="17">
        <v>1948</v>
      </c>
      <c r="J106" s="17">
        <v>2188</v>
      </c>
      <c r="K106" s="16">
        <v>0.213776258</v>
      </c>
      <c r="L106" s="16" t="s">
        <v>78</v>
      </c>
      <c r="M106" s="17">
        <v>1</v>
      </c>
      <c r="N106" s="17">
        <v>0</v>
      </c>
      <c r="O106" s="16" t="s">
        <v>79</v>
      </c>
      <c r="P106" s="16" t="s">
        <v>80</v>
      </c>
      <c r="Q106" s="18">
        <v>0.23497727741671068</v>
      </c>
      <c r="R106" s="16" t="s">
        <v>2326</v>
      </c>
      <c r="S106" s="16" t="s">
        <v>2327</v>
      </c>
      <c r="T106" s="16" t="s">
        <v>83</v>
      </c>
      <c r="U106" s="16" t="s">
        <v>84</v>
      </c>
      <c r="V106" s="16" t="s">
        <v>2328</v>
      </c>
      <c r="W106" s="16" t="s">
        <v>129</v>
      </c>
      <c r="X106" s="16"/>
      <c r="Y106" s="16" t="s">
        <v>1268</v>
      </c>
      <c r="Z106" s="16" t="s">
        <v>2329</v>
      </c>
      <c r="AA106" s="16"/>
      <c r="AB106" s="16"/>
      <c r="AC106" s="16" t="s">
        <v>1473</v>
      </c>
      <c r="AD106" s="16" t="s">
        <v>152</v>
      </c>
      <c r="AE106" s="16"/>
      <c r="AF106" s="16" t="s">
        <v>91</v>
      </c>
      <c r="AG106" s="16" t="s">
        <v>92</v>
      </c>
      <c r="AH106" s="16" t="s">
        <v>84</v>
      </c>
      <c r="AI106" s="17">
        <v>1</v>
      </c>
      <c r="AJ106" s="17">
        <v>1</v>
      </c>
      <c r="AK106" s="16" t="s">
        <v>136</v>
      </c>
      <c r="AL106" s="16"/>
      <c r="AM106" s="17">
        <v>25</v>
      </c>
      <c r="AN106" s="16" t="s">
        <v>137</v>
      </c>
      <c r="AO106" s="16" t="s">
        <v>138</v>
      </c>
      <c r="AP106" s="17">
        <v>0</v>
      </c>
      <c r="AQ106" s="17">
        <v>0</v>
      </c>
      <c r="AR106" s="17">
        <v>0</v>
      </c>
      <c r="AS106" s="16">
        <v>10235.604718299999</v>
      </c>
      <c r="AT106" s="19">
        <v>4.2557329243205428</v>
      </c>
      <c r="AU106" s="19">
        <v>0</v>
      </c>
      <c r="AV106" s="19">
        <v>0</v>
      </c>
      <c r="AW106" s="19">
        <v>2127.8664621602716</v>
      </c>
      <c r="AX106" s="20">
        <v>7</v>
      </c>
      <c r="AY106" s="19">
        <v>0</v>
      </c>
      <c r="AZ106" s="20">
        <v>25</v>
      </c>
      <c r="BA106" s="19">
        <v>0</v>
      </c>
      <c r="BB106" s="19">
        <v>0.5</v>
      </c>
      <c r="BC106" s="20">
        <v>12500</v>
      </c>
      <c r="BD106" s="16">
        <v>404.61986239826467</v>
      </c>
      <c r="BE106" s="16">
        <v>10235.56926187204</v>
      </c>
      <c r="BF106" s="21" t="s">
        <v>96</v>
      </c>
      <c r="BG106" s="22">
        <v>25</v>
      </c>
      <c r="BH106" s="23">
        <v>0.7</v>
      </c>
      <c r="BI106" s="23">
        <v>18</v>
      </c>
      <c r="BJ106" s="16">
        <v>404.61986239826467</v>
      </c>
      <c r="BK106" s="16">
        <v>10235.56926187204</v>
      </c>
      <c r="BL106" s="23">
        <v>0.15</v>
      </c>
      <c r="BM106" s="22">
        <f t="shared" si="10"/>
        <v>4.2295909935007918</v>
      </c>
      <c r="BN106" s="22">
        <f t="shared" si="9"/>
        <v>3.2295909935007918</v>
      </c>
      <c r="BO106" s="22">
        <f t="shared" si="11"/>
        <v>0.48443864902511874</v>
      </c>
      <c r="BP106" s="22">
        <f t="shared" si="12"/>
        <v>0.27451523444756731</v>
      </c>
      <c r="BQ106" s="22">
        <f t="shared" si="13"/>
        <v>2.4706371100281057</v>
      </c>
    </row>
    <row r="107" spans="1:69" x14ac:dyDescent="0.25">
      <c r="A107" s="15">
        <v>15304023</v>
      </c>
      <c r="B107" s="16" t="s">
        <v>154</v>
      </c>
      <c r="C107" s="16"/>
      <c r="D107" s="16"/>
      <c r="E107" s="16"/>
      <c r="F107" s="16" t="s">
        <v>2871</v>
      </c>
      <c r="G107" s="16" t="s">
        <v>155</v>
      </c>
      <c r="H107" s="16">
        <v>1.4167231840000001</v>
      </c>
      <c r="I107" s="17">
        <v>1962</v>
      </c>
      <c r="J107" s="17">
        <v>2369</v>
      </c>
      <c r="K107" s="16">
        <v>0.14970930199999999</v>
      </c>
      <c r="L107" s="16" t="s">
        <v>78</v>
      </c>
      <c r="M107" s="17">
        <v>1</v>
      </c>
      <c r="N107" s="17">
        <v>0</v>
      </c>
      <c r="O107" s="16" t="s">
        <v>79</v>
      </c>
      <c r="P107" s="16" t="s">
        <v>80</v>
      </c>
      <c r="Q107" s="18">
        <v>0.36333283962437807</v>
      </c>
      <c r="R107" s="16" t="s">
        <v>2326</v>
      </c>
      <c r="S107" s="16" t="s">
        <v>2327</v>
      </c>
      <c r="T107" s="16" t="s">
        <v>83</v>
      </c>
      <c r="U107" s="16" t="s">
        <v>84</v>
      </c>
      <c r="V107" s="16" t="s">
        <v>2328</v>
      </c>
      <c r="W107" s="16" t="s">
        <v>129</v>
      </c>
      <c r="X107" s="16"/>
      <c r="Y107" s="16" t="s">
        <v>2875</v>
      </c>
      <c r="Z107" s="16" t="s">
        <v>2316</v>
      </c>
      <c r="AA107" s="16"/>
      <c r="AB107" s="16"/>
      <c r="AC107" s="16" t="s">
        <v>1473</v>
      </c>
      <c r="AD107" s="16" t="s">
        <v>152</v>
      </c>
      <c r="AE107" s="16"/>
      <c r="AF107" s="16" t="s">
        <v>91</v>
      </c>
      <c r="AG107" s="16" t="s">
        <v>92</v>
      </c>
      <c r="AH107" s="16" t="s">
        <v>2927</v>
      </c>
      <c r="AI107" s="17">
        <v>4</v>
      </c>
      <c r="AJ107" s="17">
        <v>4</v>
      </c>
      <c r="AK107" s="16" t="s">
        <v>136</v>
      </c>
      <c r="AL107" s="16"/>
      <c r="AM107" s="17">
        <v>25</v>
      </c>
      <c r="AN107" s="16" t="s">
        <v>137</v>
      </c>
      <c r="AO107" s="16" t="s">
        <v>138</v>
      </c>
      <c r="AP107" s="17">
        <v>0</v>
      </c>
      <c r="AQ107" s="17">
        <v>0</v>
      </c>
      <c r="AR107" s="17">
        <v>0</v>
      </c>
      <c r="AS107" s="16">
        <v>15826.704938000001</v>
      </c>
      <c r="AT107" s="19">
        <v>11.009240437764708</v>
      </c>
      <c r="AU107" s="19">
        <v>0</v>
      </c>
      <c r="AV107" s="19">
        <v>0</v>
      </c>
      <c r="AW107" s="19">
        <v>5504.6202188823545</v>
      </c>
      <c r="AX107" s="20">
        <v>7</v>
      </c>
      <c r="AY107" s="19">
        <v>0</v>
      </c>
      <c r="AZ107" s="20">
        <v>25</v>
      </c>
      <c r="BA107" s="19">
        <v>0</v>
      </c>
      <c r="BB107" s="19">
        <v>0.5</v>
      </c>
      <c r="BC107" s="20">
        <v>12500</v>
      </c>
      <c r="BD107" s="16">
        <v>504.52491021638093</v>
      </c>
      <c r="BE107" s="16">
        <v>15826.715186987236</v>
      </c>
      <c r="BF107" s="21" t="s">
        <v>96</v>
      </c>
      <c r="BG107" s="22">
        <v>25</v>
      </c>
      <c r="BH107" s="23">
        <v>0.7</v>
      </c>
      <c r="BI107" s="23">
        <v>18</v>
      </c>
      <c r="BJ107" s="16">
        <v>504.52491021638093</v>
      </c>
      <c r="BK107" s="16">
        <v>15826.715186987236</v>
      </c>
      <c r="BL107" s="23">
        <v>0.15</v>
      </c>
      <c r="BM107" s="22">
        <f t="shared" si="10"/>
        <v>6.5399911132388056</v>
      </c>
      <c r="BN107" s="22">
        <f t="shared" si="9"/>
        <v>2.5399911132388056</v>
      </c>
      <c r="BO107" s="22">
        <f t="shared" si="11"/>
        <v>0.3809986669858208</v>
      </c>
      <c r="BP107" s="22">
        <f t="shared" si="12"/>
        <v>0.2158992446252985</v>
      </c>
      <c r="BQ107" s="22">
        <f t="shared" si="13"/>
        <v>1.9430932016276863</v>
      </c>
    </row>
    <row r="108" spans="1:69" x14ac:dyDescent="0.25">
      <c r="A108" s="15">
        <v>15304024</v>
      </c>
      <c r="B108" s="16" t="s">
        <v>154</v>
      </c>
      <c r="C108" s="16"/>
      <c r="D108" s="16"/>
      <c r="E108" s="16"/>
      <c r="F108" s="16" t="s">
        <v>256</v>
      </c>
      <c r="G108" s="16" t="s">
        <v>155</v>
      </c>
      <c r="H108" s="16">
        <v>4.7076685879999998</v>
      </c>
      <c r="I108" s="17">
        <v>1963</v>
      </c>
      <c r="J108" s="17">
        <v>6415</v>
      </c>
      <c r="K108" s="16">
        <v>0.258919923</v>
      </c>
      <c r="L108" s="16" t="s">
        <v>78</v>
      </c>
      <c r="M108" s="17">
        <v>1</v>
      </c>
      <c r="N108" s="17">
        <v>0</v>
      </c>
      <c r="O108" s="16" t="s">
        <v>79</v>
      </c>
      <c r="P108" s="16" t="s">
        <v>80</v>
      </c>
      <c r="Q108" s="18">
        <v>0.5688020337120987</v>
      </c>
      <c r="R108" s="16" t="s">
        <v>299</v>
      </c>
      <c r="S108" s="16" t="s">
        <v>300</v>
      </c>
      <c r="T108" s="16" t="s">
        <v>83</v>
      </c>
      <c r="U108" s="16" t="s">
        <v>84</v>
      </c>
      <c r="V108" s="16" t="s">
        <v>301</v>
      </c>
      <c r="W108" s="16" t="s">
        <v>129</v>
      </c>
      <c r="X108" s="16"/>
      <c r="Y108" s="16" t="s">
        <v>263</v>
      </c>
      <c r="Z108" s="16" t="s">
        <v>302</v>
      </c>
      <c r="AA108" s="16"/>
      <c r="AB108" s="16"/>
      <c r="AC108" s="16" t="s">
        <v>160</v>
      </c>
      <c r="AD108" s="16" t="s">
        <v>105</v>
      </c>
      <c r="AE108" s="16"/>
      <c r="AF108" s="16" t="s">
        <v>91</v>
      </c>
      <c r="AG108" s="16" t="s">
        <v>92</v>
      </c>
      <c r="AH108" s="16" t="s">
        <v>303</v>
      </c>
      <c r="AI108" s="17">
        <v>1</v>
      </c>
      <c r="AJ108" s="17">
        <v>7</v>
      </c>
      <c r="AK108" s="16" t="s">
        <v>136</v>
      </c>
      <c r="AL108" s="16"/>
      <c r="AM108" s="17">
        <v>25</v>
      </c>
      <c r="AN108" s="16" t="s">
        <v>137</v>
      </c>
      <c r="AO108" s="16" t="s">
        <v>138</v>
      </c>
      <c r="AP108" s="17">
        <v>0</v>
      </c>
      <c r="AQ108" s="17">
        <v>0</v>
      </c>
      <c r="AR108" s="17">
        <v>0</v>
      </c>
      <c r="AS108" s="16">
        <v>24776.914050200001</v>
      </c>
      <c r="AT108" s="19">
        <v>12.306617336695272</v>
      </c>
      <c r="AU108" s="19">
        <v>0</v>
      </c>
      <c r="AV108" s="19">
        <v>0</v>
      </c>
      <c r="AW108" s="19">
        <v>6153.3086683476358</v>
      </c>
      <c r="AX108" s="20">
        <v>7</v>
      </c>
      <c r="AY108" s="19">
        <v>0</v>
      </c>
      <c r="AZ108" s="20">
        <v>25</v>
      </c>
      <c r="BA108" s="19">
        <v>0</v>
      </c>
      <c r="BB108" s="19">
        <v>0.5</v>
      </c>
      <c r="BC108" s="20">
        <v>12500</v>
      </c>
      <c r="BD108" s="16">
        <v>832.90249865696046</v>
      </c>
      <c r="BE108" s="16">
        <v>24776.917480531767</v>
      </c>
      <c r="BF108" s="21" t="s">
        <v>96</v>
      </c>
      <c r="BG108" s="22">
        <v>25</v>
      </c>
      <c r="BH108" s="23">
        <v>0.7</v>
      </c>
      <c r="BI108" s="23">
        <v>18</v>
      </c>
      <c r="BJ108" s="16">
        <v>832.90249865696046</v>
      </c>
      <c r="BK108" s="16">
        <v>24776.917480531767</v>
      </c>
      <c r="BL108" s="23">
        <v>0.15</v>
      </c>
      <c r="BM108" s="22">
        <f t="shared" si="10"/>
        <v>10.238436606817777</v>
      </c>
      <c r="BN108" s="22">
        <f t="shared" si="9"/>
        <v>3.2384366068177766</v>
      </c>
      <c r="BO108" s="22">
        <f t="shared" si="11"/>
        <v>0.48576549102266647</v>
      </c>
      <c r="BP108" s="22">
        <f t="shared" si="12"/>
        <v>0.27526711157951106</v>
      </c>
      <c r="BQ108" s="22">
        <f t="shared" si="13"/>
        <v>2.4774040042155994</v>
      </c>
    </row>
    <row r="109" spans="1:69" x14ac:dyDescent="0.25">
      <c r="A109" s="15">
        <v>15304048</v>
      </c>
      <c r="B109" s="16" t="s">
        <v>154</v>
      </c>
      <c r="C109" s="16"/>
      <c r="D109" s="16"/>
      <c r="E109" s="16"/>
      <c r="F109" s="16" t="s">
        <v>125</v>
      </c>
      <c r="G109" s="16" t="s">
        <v>197</v>
      </c>
      <c r="H109" s="16">
        <v>1</v>
      </c>
      <c r="I109" s="17">
        <v>1998</v>
      </c>
      <c r="J109" s="17">
        <v>1348</v>
      </c>
      <c r="K109" s="16">
        <v>0.34066211800000001</v>
      </c>
      <c r="L109" s="16" t="s">
        <v>78</v>
      </c>
      <c r="M109" s="17">
        <v>1</v>
      </c>
      <c r="N109" s="17">
        <v>0</v>
      </c>
      <c r="O109" s="16" t="s">
        <v>79</v>
      </c>
      <c r="P109" s="16" t="s">
        <v>80</v>
      </c>
      <c r="Q109" s="18">
        <v>9.0853757225675791E-2</v>
      </c>
      <c r="R109" s="16" t="s">
        <v>212</v>
      </c>
      <c r="S109" s="16" t="s">
        <v>213</v>
      </c>
      <c r="T109" s="16" t="s">
        <v>83</v>
      </c>
      <c r="U109" s="16" t="s">
        <v>84</v>
      </c>
      <c r="V109" s="16" t="s">
        <v>214</v>
      </c>
      <c r="W109" s="16" t="s">
        <v>129</v>
      </c>
      <c r="X109" s="16" t="s">
        <v>130</v>
      </c>
      <c r="Y109" s="16" t="s">
        <v>131</v>
      </c>
      <c r="Z109" s="16" t="s">
        <v>215</v>
      </c>
      <c r="AA109" s="16"/>
      <c r="AB109" s="16"/>
      <c r="AC109" s="16" t="s">
        <v>203</v>
      </c>
      <c r="AD109" s="16" t="s">
        <v>161</v>
      </c>
      <c r="AE109" s="16"/>
      <c r="AF109" s="16" t="s">
        <v>91</v>
      </c>
      <c r="AG109" s="16" t="s">
        <v>92</v>
      </c>
      <c r="AH109" s="16" t="s">
        <v>204</v>
      </c>
      <c r="AI109" s="17">
        <v>1</v>
      </c>
      <c r="AJ109" s="17">
        <v>1</v>
      </c>
      <c r="AK109" s="16" t="s">
        <v>136</v>
      </c>
      <c r="AL109" s="16"/>
      <c r="AM109" s="17">
        <v>25</v>
      </c>
      <c r="AN109" s="16" t="s">
        <v>137</v>
      </c>
      <c r="AO109" s="16" t="s">
        <v>138</v>
      </c>
      <c r="AP109" s="16"/>
      <c r="AQ109" s="16"/>
      <c r="AR109" s="16"/>
      <c r="AS109" s="16"/>
      <c r="AT109" s="19"/>
      <c r="AU109" s="19"/>
      <c r="AV109" s="19"/>
      <c r="AW109" s="19"/>
      <c r="AX109" s="19"/>
      <c r="AY109" s="19"/>
      <c r="AZ109" s="19"/>
      <c r="BA109" s="19"/>
      <c r="BB109" s="19"/>
      <c r="BC109" s="19"/>
      <c r="BD109" s="16">
        <v>260.56661747723791</v>
      </c>
      <c r="BE109" s="16">
        <v>3957.573834407608</v>
      </c>
      <c r="BF109" s="21"/>
      <c r="BG109" s="22">
        <v>25</v>
      </c>
      <c r="BH109" s="23">
        <v>0.7</v>
      </c>
      <c r="BI109" s="23">
        <v>18</v>
      </c>
      <c r="BJ109" s="16">
        <v>260.56661747723791</v>
      </c>
      <c r="BK109" s="16">
        <v>3957.573834407608</v>
      </c>
      <c r="BL109" s="23">
        <v>0.15</v>
      </c>
      <c r="BM109" s="22">
        <f t="shared" si="10"/>
        <v>1.6353676300621642</v>
      </c>
      <c r="BN109" s="22">
        <f t="shared" si="9"/>
        <v>0.63536763006216423</v>
      </c>
      <c r="BO109" s="22">
        <f t="shared" si="11"/>
        <v>9.5305144509324632E-2</v>
      </c>
      <c r="BP109" s="22">
        <f t="shared" si="12"/>
        <v>5.4006248555283964E-2</v>
      </c>
      <c r="BQ109" s="22">
        <f t="shared" si="13"/>
        <v>0.48605623699755568</v>
      </c>
    </row>
    <row r="110" spans="1:69" x14ac:dyDescent="0.25">
      <c r="A110" s="15">
        <v>15305001</v>
      </c>
      <c r="B110" s="16" t="s">
        <v>154</v>
      </c>
      <c r="C110" s="16"/>
      <c r="D110" s="16"/>
      <c r="E110" s="16"/>
      <c r="F110" s="16" t="s">
        <v>256</v>
      </c>
      <c r="G110" s="16" t="s">
        <v>126</v>
      </c>
      <c r="H110" s="16">
        <v>1.783123462</v>
      </c>
      <c r="I110" s="17">
        <v>1963</v>
      </c>
      <c r="J110" s="17">
        <v>8359</v>
      </c>
      <c r="K110" s="16">
        <v>0.197048632</v>
      </c>
      <c r="L110" s="16" t="s">
        <v>78</v>
      </c>
      <c r="M110" s="17">
        <v>1</v>
      </c>
      <c r="N110" s="17">
        <v>0</v>
      </c>
      <c r="O110" s="16" t="s">
        <v>79</v>
      </c>
      <c r="P110" s="16" t="s">
        <v>80</v>
      </c>
      <c r="Q110" s="18">
        <v>0.97387157286035908</v>
      </c>
      <c r="R110" s="16" t="s">
        <v>324</v>
      </c>
      <c r="S110" s="16" t="s">
        <v>325</v>
      </c>
      <c r="T110" s="16" t="s">
        <v>114</v>
      </c>
      <c r="U110" s="16" t="s">
        <v>326</v>
      </c>
      <c r="V110" s="16" t="s">
        <v>327</v>
      </c>
      <c r="W110" s="16" t="s">
        <v>129</v>
      </c>
      <c r="X110" s="16"/>
      <c r="Y110" s="16" t="s">
        <v>263</v>
      </c>
      <c r="Z110" s="16" t="s">
        <v>328</v>
      </c>
      <c r="AA110" s="16"/>
      <c r="AB110" s="16"/>
      <c r="AC110" s="16" t="s">
        <v>160</v>
      </c>
      <c r="AD110" s="16" t="s">
        <v>105</v>
      </c>
      <c r="AE110" s="16"/>
      <c r="AF110" s="16" t="s">
        <v>91</v>
      </c>
      <c r="AG110" s="16" t="s">
        <v>92</v>
      </c>
      <c r="AH110" s="16" t="s">
        <v>329</v>
      </c>
      <c r="AI110" s="17">
        <v>1</v>
      </c>
      <c r="AJ110" s="17">
        <v>9</v>
      </c>
      <c r="AK110" s="16" t="s">
        <v>136</v>
      </c>
      <c r="AL110" s="16"/>
      <c r="AM110" s="17">
        <v>25</v>
      </c>
      <c r="AN110" s="16" t="s">
        <v>137</v>
      </c>
      <c r="AO110" s="16" t="s">
        <v>138</v>
      </c>
      <c r="AP110" s="17">
        <v>0</v>
      </c>
      <c r="AQ110" s="17">
        <v>0</v>
      </c>
      <c r="AR110" s="17">
        <v>0</v>
      </c>
      <c r="AS110" s="16">
        <v>42421.724567199999</v>
      </c>
      <c r="AT110" s="19">
        <v>9.2414913349166596</v>
      </c>
      <c r="AU110" s="19">
        <v>0</v>
      </c>
      <c r="AV110" s="19">
        <v>0</v>
      </c>
      <c r="AW110" s="19">
        <v>4620.74566745833</v>
      </c>
      <c r="AX110" s="20">
        <v>7</v>
      </c>
      <c r="AY110" s="19">
        <v>0</v>
      </c>
      <c r="AZ110" s="20">
        <v>25</v>
      </c>
      <c r="BA110" s="19">
        <v>0</v>
      </c>
      <c r="BB110" s="19">
        <v>0.5</v>
      </c>
      <c r="BC110" s="20">
        <v>12500</v>
      </c>
      <c r="BD110" s="16">
        <v>914.50458857385934</v>
      </c>
      <c r="BE110" s="16">
        <v>42421.676026584064</v>
      </c>
      <c r="BF110" s="21" t="s">
        <v>96</v>
      </c>
      <c r="BG110" s="22">
        <v>25</v>
      </c>
      <c r="BH110" s="23">
        <v>0.7</v>
      </c>
      <c r="BI110" s="23">
        <v>18</v>
      </c>
      <c r="BJ110" s="16">
        <v>914.50458857385934</v>
      </c>
      <c r="BK110" s="16">
        <v>42421.676026584064</v>
      </c>
      <c r="BL110" s="23">
        <v>0.15</v>
      </c>
      <c r="BM110" s="22">
        <f t="shared" si="10"/>
        <v>17.529688311486463</v>
      </c>
      <c r="BN110" s="22">
        <f t="shared" si="9"/>
        <v>8.5296883114864634</v>
      </c>
      <c r="BO110" s="22">
        <f t="shared" si="11"/>
        <v>1.2794532467229696</v>
      </c>
      <c r="BP110" s="22">
        <f t="shared" si="12"/>
        <v>0.7250235064763495</v>
      </c>
      <c r="BQ110" s="22">
        <f t="shared" si="13"/>
        <v>6.5252115582871451</v>
      </c>
    </row>
    <row r="111" spans="1:69" x14ac:dyDescent="0.25">
      <c r="A111" s="15">
        <v>15309003</v>
      </c>
      <c r="B111" s="16" t="s">
        <v>154</v>
      </c>
      <c r="C111" s="16"/>
      <c r="D111" s="16"/>
      <c r="E111" s="16"/>
      <c r="F111" s="16" t="s">
        <v>1264</v>
      </c>
      <c r="G111" s="16" t="s">
        <v>155</v>
      </c>
      <c r="H111" s="16">
        <v>1.139298455</v>
      </c>
      <c r="I111" s="17">
        <v>1955</v>
      </c>
      <c r="J111" s="17">
        <v>1308</v>
      </c>
      <c r="K111" s="16">
        <v>0.18774221299999999</v>
      </c>
      <c r="L111" s="16" t="s">
        <v>78</v>
      </c>
      <c r="M111" s="17">
        <v>1</v>
      </c>
      <c r="N111" s="17">
        <v>0</v>
      </c>
      <c r="O111" s="16" t="s">
        <v>79</v>
      </c>
      <c r="P111" s="16" t="s">
        <v>80</v>
      </c>
      <c r="Q111" s="18">
        <v>0.15994624004039876</v>
      </c>
      <c r="R111" s="16" t="s">
        <v>1950</v>
      </c>
      <c r="S111" s="16" t="s">
        <v>1951</v>
      </c>
      <c r="T111" s="16" t="s">
        <v>280</v>
      </c>
      <c r="U111" s="16" t="s">
        <v>281</v>
      </c>
      <c r="V111" s="16" t="s">
        <v>1952</v>
      </c>
      <c r="W111" s="16" t="s">
        <v>129</v>
      </c>
      <c r="X111" s="16"/>
      <c r="Y111" s="16" t="s">
        <v>1268</v>
      </c>
      <c r="Z111" s="16" t="s">
        <v>1953</v>
      </c>
      <c r="AA111" s="16"/>
      <c r="AB111" s="16" t="s">
        <v>473</v>
      </c>
      <c r="AC111" s="16" t="s">
        <v>89</v>
      </c>
      <c r="AD111" s="16" t="s">
        <v>90</v>
      </c>
      <c r="AE111" s="16"/>
      <c r="AF111" s="16" t="s">
        <v>91</v>
      </c>
      <c r="AG111" s="16" t="s">
        <v>92</v>
      </c>
      <c r="AH111" s="16" t="s">
        <v>1517</v>
      </c>
      <c r="AI111" s="17">
        <v>1</v>
      </c>
      <c r="AJ111" s="17">
        <v>1</v>
      </c>
      <c r="AK111" s="16" t="s">
        <v>136</v>
      </c>
      <c r="AL111" s="16"/>
      <c r="AM111" s="17">
        <v>25</v>
      </c>
      <c r="AN111" s="16" t="s">
        <v>137</v>
      </c>
      <c r="AO111" s="16" t="s">
        <v>138</v>
      </c>
      <c r="AP111" s="17">
        <v>0</v>
      </c>
      <c r="AQ111" s="17">
        <v>0</v>
      </c>
      <c r="AR111" s="17">
        <v>0</v>
      </c>
      <c r="AS111" s="16">
        <v>6967.2396418300004</v>
      </c>
      <c r="AT111" s="19">
        <v>6.2521173720613721</v>
      </c>
      <c r="AU111" s="19">
        <v>0</v>
      </c>
      <c r="AV111" s="19">
        <v>0</v>
      </c>
      <c r="AW111" s="19">
        <v>3126.0586860306862</v>
      </c>
      <c r="AX111" s="20">
        <v>7</v>
      </c>
      <c r="AY111" s="19">
        <v>0</v>
      </c>
      <c r="AZ111" s="20">
        <v>25</v>
      </c>
      <c r="BA111" s="19">
        <v>0</v>
      </c>
      <c r="BB111" s="19">
        <v>0.5</v>
      </c>
      <c r="BC111" s="20">
        <v>12500</v>
      </c>
      <c r="BD111" s="16">
        <v>344.94237601525037</v>
      </c>
      <c r="BE111" s="16">
        <v>6967.230347154773</v>
      </c>
      <c r="BF111" s="21" t="s">
        <v>96</v>
      </c>
      <c r="BG111" s="22">
        <v>25</v>
      </c>
      <c r="BH111" s="23">
        <v>0.7</v>
      </c>
      <c r="BI111" s="23">
        <v>18</v>
      </c>
      <c r="BJ111" s="16">
        <v>344.94237601525037</v>
      </c>
      <c r="BK111" s="16">
        <v>6967.230347154773</v>
      </c>
      <c r="BL111" s="23">
        <v>0.15</v>
      </c>
      <c r="BM111" s="22">
        <f t="shared" si="10"/>
        <v>2.8790323207271777</v>
      </c>
      <c r="BN111" s="22">
        <f t="shared" si="9"/>
        <v>1.8790323207271777</v>
      </c>
      <c r="BO111" s="22">
        <f t="shared" si="11"/>
        <v>0.28185484810907663</v>
      </c>
      <c r="BP111" s="22">
        <f t="shared" si="12"/>
        <v>0.15971774726181012</v>
      </c>
      <c r="BQ111" s="22">
        <f t="shared" si="13"/>
        <v>1.4374597253562911</v>
      </c>
    </row>
    <row r="112" spans="1:69" x14ac:dyDescent="0.25">
      <c r="A112" s="15">
        <v>15327010</v>
      </c>
      <c r="B112" s="16" t="s">
        <v>154</v>
      </c>
      <c r="C112" s="16"/>
      <c r="D112" s="16"/>
      <c r="E112" s="16"/>
      <c r="F112" s="16" t="s">
        <v>2964</v>
      </c>
      <c r="G112" s="16" t="s">
        <v>139</v>
      </c>
      <c r="H112" s="16">
        <v>3.899938948</v>
      </c>
      <c r="I112" s="17">
        <v>1952</v>
      </c>
      <c r="J112" s="17">
        <v>3163</v>
      </c>
      <c r="K112" s="16">
        <v>0.134888481</v>
      </c>
      <c r="L112" s="16" t="s">
        <v>78</v>
      </c>
      <c r="M112" s="17">
        <v>1</v>
      </c>
      <c r="N112" s="17">
        <v>0</v>
      </c>
      <c r="O112" s="16" t="s">
        <v>79</v>
      </c>
      <c r="P112" s="16" t="s">
        <v>80</v>
      </c>
      <c r="Q112" s="18">
        <v>0.53833865070918963</v>
      </c>
      <c r="R112" s="16" t="s">
        <v>385</v>
      </c>
      <c r="S112" s="16" t="s">
        <v>386</v>
      </c>
      <c r="T112" s="16" t="s">
        <v>387</v>
      </c>
      <c r="U112" s="16" t="s">
        <v>388</v>
      </c>
      <c r="V112" s="16" t="s">
        <v>389</v>
      </c>
      <c r="W112" s="16" t="s">
        <v>129</v>
      </c>
      <c r="X112" s="16"/>
      <c r="Y112" s="16" t="s">
        <v>3060</v>
      </c>
      <c r="Z112" s="16" t="s">
        <v>2811</v>
      </c>
      <c r="AA112" s="16"/>
      <c r="AB112" s="16"/>
      <c r="AC112" s="16" t="s">
        <v>393</v>
      </c>
      <c r="AD112" s="16" t="s">
        <v>105</v>
      </c>
      <c r="AE112" s="16"/>
      <c r="AF112" s="16" t="s">
        <v>91</v>
      </c>
      <c r="AG112" s="16" t="s">
        <v>92</v>
      </c>
      <c r="AH112" s="16" t="s">
        <v>394</v>
      </c>
      <c r="AI112" s="17">
        <v>2</v>
      </c>
      <c r="AJ112" s="17">
        <v>2</v>
      </c>
      <c r="AK112" s="16" t="s">
        <v>136</v>
      </c>
      <c r="AL112" s="16"/>
      <c r="AM112" s="17">
        <v>25</v>
      </c>
      <c r="AN112" s="16" t="s">
        <v>137</v>
      </c>
      <c r="AO112" s="16" t="s">
        <v>138</v>
      </c>
      <c r="AP112" s="17">
        <v>0</v>
      </c>
      <c r="AQ112" s="17">
        <v>0</v>
      </c>
      <c r="AR112" s="17">
        <v>0</v>
      </c>
      <c r="AS112" s="16">
        <v>23449.991768600001</v>
      </c>
      <c r="AT112" s="19">
        <v>3.7151398968359293</v>
      </c>
      <c r="AU112" s="19">
        <v>0</v>
      </c>
      <c r="AV112" s="19">
        <v>0</v>
      </c>
      <c r="AW112" s="19">
        <v>1857.5699484179647</v>
      </c>
      <c r="AX112" s="20">
        <v>7</v>
      </c>
      <c r="AY112" s="19">
        <v>0</v>
      </c>
      <c r="AZ112" s="20">
        <v>25</v>
      </c>
      <c r="BA112" s="19">
        <v>0</v>
      </c>
      <c r="BB112" s="19">
        <v>0.5</v>
      </c>
      <c r="BC112" s="20">
        <v>12500</v>
      </c>
      <c r="BD112" s="16">
        <v>614.85776810267453</v>
      </c>
      <c r="BE112" s="16">
        <v>23449.937824859597</v>
      </c>
      <c r="BF112" s="21" t="s">
        <v>96</v>
      </c>
      <c r="BG112" s="22">
        <v>25</v>
      </c>
      <c r="BH112" s="23">
        <v>0.7</v>
      </c>
      <c r="BI112" s="23">
        <v>18</v>
      </c>
      <c r="BJ112" s="16">
        <v>614.85776810267453</v>
      </c>
      <c r="BK112" s="16">
        <v>23449.937824859597</v>
      </c>
      <c r="BL112" s="23">
        <v>0.15</v>
      </c>
      <c r="BM112" s="22">
        <f t="shared" si="10"/>
        <v>9.6900957127654124</v>
      </c>
      <c r="BN112" s="22">
        <f t="shared" si="9"/>
        <v>7.6900957127654124</v>
      </c>
      <c r="BO112" s="22">
        <f t="shared" si="11"/>
        <v>1.1535143569148119</v>
      </c>
      <c r="BP112" s="22">
        <f t="shared" si="12"/>
        <v>0.65365813558506014</v>
      </c>
      <c r="BQ112" s="22">
        <f t="shared" si="13"/>
        <v>5.8829232202655408</v>
      </c>
    </row>
    <row r="113" spans="1:69" x14ac:dyDescent="0.25">
      <c r="A113" s="15">
        <v>15327012</v>
      </c>
      <c r="B113" s="16" t="s">
        <v>154</v>
      </c>
      <c r="C113" s="16"/>
      <c r="D113" s="16"/>
      <c r="E113" s="16"/>
      <c r="F113" s="16" t="s">
        <v>384</v>
      </c>
      <c r="G113" s="16" t="s">
        <v>139</v>
      </c>
      <c r="H113" s="16">
        <v>3.4806114579999998</v>
      </c>
      <c r="I113" s="16"/>
      <c r="J113" s="16"/>
      <c r="K113" s="16">
        <v>0</v>
      </c>
      <c r="L113" s="16" t="s">
        <v>78</v>
      </c>
      <c r="M113" s="17">
        <v>1</v>
      </c>
      <c r="N113" s="17">
        <v>0</v>
      </c>
      <c r="O113" s="16" t="s">
        <v>79</v>
      </c>
      <c r="P113" s="16" t="s">
        <v>80</v>
      </c>
      <c r="Q113" s="18">
        <v>0.26373535077331389</v>
      </c>
      <c r="R113" s="16" t="s">
        <v>385</v>
      </c>
      <c r="S113" s="16" t="s">
        <v>386</v>
      </c>
      <c r="T113" s="16" t="s">
        <v>387</v>
      </c>
      <c r="U113" s="16" t="s">
        <v>388</v>
      </c>
      <c r="V113" s="16" t="s">
        <v>389</v>
      </c>
      <c r="W113" s="16" t="s">
        <v>390</v>
      </c>
      <c r="X113" s="16"/>
      <c r="Y113" s="16" t="s">
        <v>391</v>
      </c>
      <c r="Z113" s="16" t="s">
        <v>392</v>
      </c>
      <c r="AA113" s="16"/>
      <c r="AB113" s="16"/>
      <c r="AC113" s="16" t="s">
        <v>393</v>
      </c>
      <c r="AD113" s="16" t="s">
        <v>105</v>
      </c>
      <c r="AE113" s="16"/>
      <c r="AF113" s="16" t="s">
        <v>91</v>
      </c>
      <c r="AG113" s="16" t="s">
        <v>92</v>
      </c>
      <c r="AH113" s="16" t="s">
        <v>394</v>
      </c>
      <c r="AI113" s="17">
        <v>1</v>
      </c>
      <c r="AJ113" s="17">
        <v>1</v>
      </c>
      <c r="AK113" s="16" t="s">
        <v>136</v>
      </c>
      <c r="AL113" s="16"/>
      <c r="AM113" s="17">
        <v>25</v>
      </c>
      <c r="AN113" s="16" t="s">
        <v>137</v>
      </c>
      <c r="AO113" s="16" t="s">
        <v>138</v>
      </c>
      <c r="AP113" s="17">
        <v>0</v>
      </c>
      <c r="AQ113" s="17">
        <v>0</v>
      </c>
      <c r="AR113" s="17">
        <v>0</v>
      </c>
      <c r="AS113" s="16">
        <v>11488.269608000001</v>
      </c>
      <c r="AT113" s="19">
        <v>3.7916937438225204</v>
      </c>
      <c r="AU113" s="19">
        <v>0</v>
      </c>
      <c r="AV113" s="19">
        <v>0</v>
      </c>
      <c r="AW113" s="19">
        <v>1895.8468719112602</v>
      </c>
      <c r="AX113" s="20">
        <v>7</v>
      </c>
      <c r="AY113" s="19">
        <v>0</v>
      </c>
      <c r="AZ113" s="20">
        <v>25</v>
      </c>
      <c r="BA113" s="19">
        <v>0</v>
      </c>
      <c r="BB113" s="19">
        <v>0.5</v>
      </c>
      <c r="BC113" s="20">
        <v>12500</v>
      </c>
      <c r="BD113" s="16">
        <v>431.18387846094453</v>
      </c>
      <c r="BE113" s="16">
        <v>11488.265926483986</v>
      </c>
      <c r="BF113" s="21" t="s">
        <v>96</v>
      </c>
      <c r="BG113" s="22">
        <v>25</v>
      </c>
      <c r="BH113" s="23">
        <v>0.7</v>
      </c>
      <c r="BI113" s="23">
        <v>18</v>
      </c>
      <c r="BJ113" s="16">
        <v>431.18387846094453</v>
      </c>
      <c r="BK113" s="16">
        <v>11488.265926483986</v>
      </c>
      <c r="BL113" s="23">
        <v>0.15</v>
      </c>
      <c r="BM113" s="22">
        <f t="shared" si="10"/>
        <v>4.7472363139196503</v>
      </c>
      <c r="BN113" s="22">
        <f t="shared" si="9"/>
        <v>3.7472363139196503</v>
      </c>
      <c r="BO113" s="22">
        <f t="shared" si="11"/>
        <v>0.5620854470879475</v>
      </c>
      <c r="BP113" s="22">
        <f t="shared" si="12"/>
        <v>0.3185150866831703</v>
      </c>
      <c r="BQ113" s="22">
        <f t="shared" si="13"/>
        <v>2.8666357801485325</v>
      </c>
    </row>
    <row r="114" spans="1:69" x14ac:dyDescent="0.25">
      <c r="A114" s="15">
        <v>15327017</v>
      </c>
      <c r="B114" s="16" t="s">
        <v>154</v>
      </c>
      <c r="C114" s="16"/>
      <c r="D114" s="16"/>
      <c r="E114" s="16"/>
      <c r="F114" s="16" t="s">
        <v>1264</v>
      </c>
      <c r="G114" s="16" t="s">
        <v>139</v>
      </c>
      <c r="H114" s="16">
        <v>1.457958281</v>
      </c>
      <c r="I114" s="17">
        <v>1980</v>
      </c>
      <c r="J114" s="17">
        <v>2402</v>
      </c>
      <c r="K114" s="16">
        <v>0.34294688699999998</v>
      </c>
      <c r="L114" s="16" t="s">
        <v>78</v>
      </c>
      <c r="M114" s="17">
        <v>1</v>
      </c>
      <c r="N114" s="17">
        <v>0</v>
      </c>
      <c r="O114" s="16" t="s">
        <v>79</v>
      </c>
      <c r="P114" s="16" t="s">
        <v>80</v>
      </c>
      <c r="Q114" s="18">
        <v>0.16080008338692348</v>
      </c>
      <c r="R114" s="16" t="s">
        <v>2144</v>
      </c>
      <c r="S114" s="16" t="s">
        <v>2145</v>
      </c>
      <c r="T114" s="16" t="s">
        <v>83</v>
      </c>
      <c r="U114" s="16" t="s">
        <v>84</v>
      </c>
      <c r="V114" s="16" t="s">
        <v>2146</v>
      </c>
      <c r="W114" s="16" t="s">
        <v>129</v>
      </c>
      <c r="X114" s="16"/>
      <c r="Y114" s="16" t="s">
        <v>1268</v>
      </c>
      <c r="Z114" s="16" t="s">
        <v>1186</v>
      </c>
      <c r="AA114" s="16"/>
      <c r="AB114" s="16"/>
      <c r="AC114" s="16" t="s">
        <v>393</v>
      </c>
      <c r="AD114" s="16" t="s">
        <v>105</v>
      </c>
      <c r="AE114" s="16"/>
      <c r="AF114" s="16" t="s">
        <v>91</v>
      </c>
      <c r="AG114" s="16" t="s">
        <v>92</v>
      </c>
      <c r="AH114" s="16" t="s">
        <v>394</v>
      </c>
      <c r="AI114" s="17">
        <v>1</v>
      </c>
      <c r="AJ114" s="17">
        <v>1</v>
      </c>
      <c r="AK114" s="16" t="s">
        <v>136</v>
      </c>
      <c r="AL114" s="16"/>
      <c r="AM114" s="17">
        <v>25</v>
      </c>
      <c r="AN114" s="16" t="s">
        <v>137</v>
      </c>
      <c r="AO114" s="16" t="s">
        <v>138</v>
      </c>
      <c r="AP114" s="17">
        <v>0</v>
      </c>
      <c r="AQ114" s="17">
        <v>0</v>
      </c>
      <c r="AR114" s="17">
        <v>0</v>
      </c>
      <c r="AS114" s="16">
        <v>7004.4143487800002</v>
      </c>
      <c r="AT114" s="19">
        <v>6.2189353500463751</v>
      </c>
      <c r="AU114" s="19">
        <v>0</v>
      </c>
      <c r="AV114" s="19">
        <v>0</v>
      </c>
      <c r="AW114" s="19">
        <v>3109.4676750231874</v>
      </c>
      <c r="AX114" s="20">
        <v>7</v>
      </c>
      <c r="AY114" s="19">
        <v>0</v>
      </c>
      <c r="AZ114" s="20">
        <v>25</v>
      </c>
      <c r="BA114" s="19">
        <v>0</v>
      </c>
      <c r="BB114" s="19">
        <v>0.5</v>
      </c>
      <c r="BC114" s="20">
        <v>12500</v>
      </c>
      <c r="BD114" s="16">
        <v>381.11562848402536</v>
      </c>
      <c r="BE114" s="16">
        <v>7004.4236145558734</v>
      </c>
      <c r="BF114" s="21" t="s">
        <v>96</v>
      </c>
      <c r="BG114" s="22">
        <v>25</v>
      </c>
      <c r="BH114" s="23">
        <v>0.7</v>
      </c>
      <c r="BI114" s="23">
        <v>18</v>
      </c>
      <c r="BJ114" s="16">
        <v>381.11562848402536</v>
      </c>
      <c r="BK114" s="16">
        <v>7004.4236145558734</v>
      </c>
      <c r="BL114" s="23">
        <v>0.15</v>
      </c>
      <c r="BM114" s="22">
        <f t="shared" si="10"/>
        <v>2.8944015009646225</v>
      </c>
      <c r="BN114" s="22">
        <f t="shared" si="9"/>
        <v>1.8944015009646225</v>
      </c>
      <c r="BO114" s="22">
        <f t="shared" si="11"/>
        <v>0.28416022514469336</v>
      </c>
      <c r="BP114" s="22">
        <f t="shared" si="12"/>
        <v>0.16102412758199292</v>
      </c>
      <c r="BQ114" s="22">
        <f t="shared" si="13"/>
        <v>1.4492171482379363</v>
      </c>
    </row>
    <row r="115" spans="1:69" x14ac:dyDescent="0.25">
      <c r="A115" s="15">
        <v>15327019</v>
      </c>
      <c r="B115" s="16" t="s">
        <v>154</v>
      </c>
      <c r="C115" s="16"/>
      <c r="D115" s="16"/>
      <c r="E115" s="16"/>
      <c r="F115" s="16" t="s">
        <v>1264</v>
      </c>
      <c r="G115" s="16" t="s">
        <v>139</v>
      </c>
      <c r="H115" s="16">
        <v>1.260029018</v>
      </c>
      <c r="I115" s="17">
        <v>1980</v>
      </c>
      <c r="J115" s="17">
        <v>1727</v>
      </c>
      <c r="K115" s="16">
        <v>0.27500000000000002</v>
      </c>
      <c r="L115" s="16" t="s">
        <v>78</v>
      </c>
      <c r="M115" s="17">
        <v>1</v>
      </c>
      <c r="N115" s="17">
        <v>0</v>
      </c>
      <c r="O115" s="16" t="s">
        <v>79</v>
      </c>
      <c r="P115" s="16" t="s">
        <v>80</v>
      </c>
      <c r="Q115" s="18">
        <v>0.14418901082018803</v>
      </c>
      <c r="R115" s="16" t="s">
        <v>2184</v>
      </c>
      <c r="S115" s="16" t="s">
        <v>2185</v>
      </c>
      <c r="T115" s="16" t="s">
        <v>2186</v>
      </c>
      <c r="U115" s="16" t="s">
        <v>2187</v>
      </c>
      <c r="V115" s="16" t="s">
        <v>2188</v>
      </c>
      <c r="W115" s="16" t="s">
        <v>129</v>
      </c>
      <c r="X115" s="16"/>
      <c r="Y115" s="16" t="s">
        <v>1268</v>
      </c>
      <c r="Z115" s="16" t="s">
        <v>2189</v>
      </c>
      <c r="AA115" s="16"/>
      <c r="AB115" s="16"/>
      <c r="AC115" s="16" t="s">
        <v>393</v>
      </c>
      <c r="AD115" s="16" t="s">
        <v>105</v>
      </c>
      <c r="AE115" s="16"/>
      <c r="AF115" s="16" t="s">
        <v>91</v>
      </c>
      <c r="AG115" s="16" t="s">
        <v>92</v>
      </c>
      <c r="AH115" s="16" t="s">
        <v>394</v>
      </c>
      <c r="AI115" s="17">
        <v>1</v>
      </c>
      <c r="AJ115" s="17">
        <v>1</v>
      </c>
      <c r="AK115" s="16" t="s">
        <v>136</v>
      </c>
      <c r="AL115" s="16"/>
      <c r="AM115" s="17">
        <v>25</v>
      </c>
      <c r="AN115" s="16" t="s">
        <v>137</v>
      </c>
      <c r="AO115" s="16" t="s">
        <v>138</v>
      </c>
      <c r="AP115" s="17">
        <v>0</v>
      </c>
      <c r="AQ115" s="17">
        <v>0</v>
      </c>
      <c r="AR115" s="17">
        <v>0</v>
      </c>
      <c r="AS115" s="16">
        <v>6280.8229879</v>
      </c>
      <c r="AT115" s="19">
        <v>6.9353968554627796</v>
      </c>
      <c r="AU115" s="19">
        <v>0</v>
      </c>
      <c r="AV115" s="19">
        <v>0</v>
      </c>
      <c r="AW115" s="19">
        <v>3467.69842773139</v>
      </c>
      <c r="AX115" s="20">
        <v>7</v>
      </c>
      <c r="AY115" s="19">
        <v>0</v>
      </c>
      <c r="AZ115" s="20">
        <v>25</v>
      </c>
      <c r="BA115" s="19">
        <v>0</v>
      </c>
      <c r="BB115" s="19">
        <v>0.5</v>
      </c>
      <c r="BC115" s="20">
        <v>12500</v>
      </c>
      <c r="BD115" s="16">
        <v>351.93779266154547</v>
      </c>
      <c r="BE115" s="16">
        <v>6280.8481878592675</v>
      </c>
      <c r="BF115" s="21" t="s">
        <v>96</v>
      </c>
      <c r="BG115" s="22">
        <v>25</v>
      </c>
      <c r="BH115" s="23">
        <v>0.7</v>
      </c>
      <c r="BI115" s="23">
        <v>18</v>
      </c>
      <c r="BJ115" s="16">
        <v>351.93779266154547</v>
      </c>
      <c r="BK115" s="16">
        <v>6280.8481878592675</v>
      </c>
      <c r="BL115" s="23">
        <v>0.15</v>
      </c>
      <c r="BM115" s="22">
        <f t="shared" si="10"/>
        <v>2.5954021947633845</v>
      </c>
      <c r="BN115" s="22">
        <f t="shared" si="9"/>
        <v>1.5954021947633845</v>
      </c>
      <c r="BO115" s="22">
        <f t="shared" si="11"/>
        <v>0.23931032921450768</v>
      </c>
      <c r="BP115" s="22">
        <f t="shared" si="12"/>
        <v>0.13560918655488768</v>
      </c>
      <c r="BQ115" s="22">
        <f t="shared" si="13"/>
        <v>1.2204826789939891</v>
      </c>
    </row>
    <row r="116" spans="1:69" x14ac:dyDescent="0.25">
      <c r="A116" s="15">
        <v>15327025</v>
      </c>
      <c r="B116" s="16" t="s">
        <v>154</v>
      </c>
      <c r="C116" s="16"/>
      <c r="D116" s="16"/>
      <c r="E116" s="16"/>
      <c r="F116" s="16" t="s">
        <v>1264</v>
      </c>
      <c r="G116" s="16" t="s">
        <v>139</v>
      </c>
      <c r="H116" s="16">
        <v>2.0334057080000001</v>
      </c>
      <c r="I116" s="17">
        <v>1988</v>
      </c>
      <c r="J116" s="17">
        <v>2054</v>
      </c>
      <c r="K116" s="16">
        <v>0.37903672300000002</v>
      </c>
      <c r="L116" s="16" t="s">
        <v>78</v>
      </c>
      <c r="M116" s="17">
        <v>1</v>
      </c>
      <c r="N116" s="17">
        <v>0</v>
      </c>
      <c r="O116" s="16" t="s">
        <v>79</v>
      </c>
      <c r="P116" s="16" t="s">
        <v>80</v>
      </c>
      <c r="Q116" s="18">
        <v>0.12347970148554098</v>
      </c>
      <c r="R116" s="16" t="s">
        <v>2291</v>
      </c>
      <c r="S116" s="16" t="s">
        <v>2292</v>
      </c>
      <c r="T116" s="16" t="s">
        <v>83</v>
      </c>
      <c r="U116" s="16" t="s">
        <v>84</v>
      </c>
      <c r="V116" s="16" t="s">
        <v>2108</v>
      </c>
      <c r="W116" s="16" t="s">
        <v>129</v>
      </c>
      <c r="X116" s="16"/>
      <c r="Y116" s="16" t="s">
        <v>1268</v>
      </c>
      <c r="Z116" s="16" t="s">
        <v>2293</v>
      </c>
      <c r="AA116" s="16"/>
      <c r="AB116" s="16"/>
      <c r="AC116" s="16" t="s">
        <v>2109</v>
      </c>
      <c r="AD116" s="16" t="s">
        <v>2110</v>
      </c>
      <c r="AE116" s="16"/>
      <c r="AF116" s="16" t="s">
        <v>91</v>
      </c>
      <c r="AG116" s="16" t="s">
        <v>92</v>
      </c>
      <c r="AH116" s="16" t="s">
        <v>2111</v>
      </c>
      <c r="AI116" s="17">
        <v>1</v>
      </c>
      <c r="AJ116" s="17">
        <v>1</v>
      </c>
      <c r="AK116" s="16" t="s">
        <v>136</v>
      </c>
      <c r="AL116" s="16"/>
      <c r="AM116" s="17">
        <v>25</v>
      </c>
      <c r="AN116" s="16" t="s">
        <v>137</v>
      </c>
      <c r="AO116" s="16" t="s">
        <v>138</v>
      </c>
      <c r="AP116" s="17">
        <v>0</v>
      </c>
      <c r="AQ116" s="17">
        <v>0</v>
      </c>
      <c r="AR116" s="17">
        <v>0</v>
      </c>
      <c r="AS116" s="16">
        <v>5378.7588202999996</v>
      </c>
      <c r="AT116" s="19">
        <v>8.0985226248851312</v>
      </c>
      <c r="AU116" s="19">
        <v>0</v>
      </c>
      <c r="AV116" s="19">
        <v>0</v>
      </c>
      <c r="AW116" s="19">
        <v>4049.2613124425657</v>
      </c>
      <c r="AX116" s="20">
        <v>7</v>
      </c>
      <c r="AY116" s="19">
        <v>0</v>
      </c>
      <c r="AZ116" s="20">
        <v>25</v>
      </c>
      <c r="BA116" s="19">
        <v>0</v>
      </c>
      <c r="BB116" s="19">
        <v>0.5</v>
      </c>
      <c r="BC116" s="20">
        <v>12500</v>
      </c>
      <c r="BD116" s="16">
        <v>294.03730280915062</v>
      </c>
      <c r="BE116" s="16">
        <v>5378.7542816284922</v>
      </c>
      <c r="BF116" s="21" t="s">
        <v>96</v>
      </c>
      <c r="BG116" s="22">
        <v>25</v>
      </c>
      <c r="BH116" s="23">
        <v>0.7</v>
      </c>
      <c r="BI116" s="23">
        <v>18</v>
      </c>
      <c r="BJ116" s="16">
        <v>294.03730280915062</v>
      </c>
      <c r="BK116" s="16">
        <v>5378.7542816284922</v>
      </c>
      <c r="BL116" s="23">
        <v>0.15</v>
      </c>
      <c r="BM116" s="22">
        <f t="shared" si="10"/>
        <v>2.2226346267397377</v>
      </c>
      <c r="BN116" s="22">
        <f t="shared" si="9"/>
        <v>1.2226346267397377</v>
      </c>
      <c r="BO116" s="22">
        <f t="shared" si="11"/>
        <v>0.18339519401096063</v>
      </c>
      <c r="BP116" s="22">
        <f t="shared" si="12"/>
        <v>0.10392394327287771</v>
      </c>
      <c r="BQ116" s="22">
        <f t="shared" si="13"/>
        <v>0.93531548945589937</v>
      </c>
    </row>
    <row r="117" spans="1:69" x14ac:dyDescent="0.25">
      <c r="A117" s="15">
        <v>15327026</v>
      </c>
      <c r="B117" s="16" t="s">
        <v>154</v>
      </c>
      <c r="C117" s="16"/>
      <c r="D117" s="16"/>
      <c r="E117" s="16"/>
      <c r="F117" s="16" t="s">
        <v>1264</v>
      </c>
      <c r="G117" s="16" t="s">
        <v>139</v>
      </c>
      <c r="H117" s="16">
        <v>1.740679173</v>
      </c>
      <c r="I117" s="17">
        <v>1988</v>
      </c>
      <c r="J117" s="17">
        <v>2264</v>
      </c>
      <c r="K117" s="16">
        <v>0.25747753899999998</v>
      </c>
      <c r="L117" s="16" t="s">
        <v>78</v>
      </c>
      <c r="M117" s="17">
        <v>1</v>
      </c>
      <c r="N117" s="17">
        <v>0</v>
      </c>
      <c r="O117" s="16" t="s">
        <v>79</v>
      </c>
      <c r="P117" s="16" t="s">
        <v>80</v>
      </c>
      <c r="Q117" s="18">
        <v>0.20187295655562287</v>
      </c>
      <c r="R117" s="16" t="s">
        <v>2106</v>
      </c>
      <c r="S117" s="16" t="s">
        <v>2107</v>
      </c>
      <c r="T117" s="16" t="s">
        <v>83</v>
      </c>
      <c r="U117" s="16" t="s">
        <v>84</v>
      </c>
      <c r="V117" s="16" t="s">
        <v>2108</v>
      </c>
      <c r="W117" s="16" t="s">
        <v>129</v>
      </c>
      <c r="X117" s="16"/>
      <c r="Y117" s="16" t="s">
        <v>1268</v>
      </c>
      <c r="Z117" s="16" t="s">
        <v>1181</v>
      </c>
      <c r="AA117" s="16"/>
      <c r="AB117" s="16"/>
      <c r="AC117" s="16" t="s">
        <v>2109</v>
      </c>
      <c r="AD117" s="16" t="s">
        <v>2110</v>
      </c>
      <c r="AE117" s="16"/>
      <c r="AF117" s="16" t="s">
        <v>91</v>
      </c>
      <c r="AG117" s="16" t="s">
        <v>92</v>
      </c>
      <c r="AH117" s="16" t="s">
        <v>2111</v>
      </c>
      <c r="AI117" s="17">
        <v>1</v>
      </c>
      <c r="AJ117" s="17">
        <v>1</v>
      </c>
      <c r="AK117" s="16" t="s">
        <v>136</v>
      </c>
      <c r="AL117" s="16"/>
      <c r="AM117" s="17">
        <v>25</v>
      </c>
      <c r="AN117" s="16" t="s">
        <v>137</v>
      </c>
      <c r="AO117" s="16" t="s">
        <v>138</v>
      </c>
      <c r="AP117" s="17">
        <v>0</v>
      </c>
      <c r="AQ117" s="17">
        <v>0</v>
      </c>
      <c r="AR117" s="17">
        <v>0</v>
      </c>
      <c r="AS117" s="16">
        <v>8793.5553568100004</v>
      </c>
      <c r="AT117" s="19">
        <v>4.9536277685755161</v>
      </c>
      <c r="AU117" s="19">
        <v>0</v>
      </c>
      <c r="AV117" s="19">
        <v>0</v>
      </c>
      <c r="AW117" s="19">
        <v>2476.8138842877579</v>
      </c>
      <c r="AX117" s="20">
        <v>7</v>
      </c>
      <c r="AY117" s="19">
        <v>0</v>
      </c>
      <c r="AZ117" s="20">
        <v>25</v>
      </c>
      <c r="BA117" s="19">
        <v>0</v>
      </c>
      <c r="BB117" s="19">
        <v>0.5</v>
      </c>
      <c r="BC117" s="20">
        <v>12500</v>
      </c>
      <c r="BD117" s="16">
        <v>407.94422622335219</v>
      </c>
      <c r="BE117" s="16">
        <v>8793.5508132541545</v>
      </c>
      <c r="BF117" s="21" t="s">
        <v>96</v>
      </c>
      <c r="BG117" s="22">
        <v>25</v>
      </c>
      <c r="BH117" s="23">
        <v>0.7</v>
      </c>
      <c r="BI117" s="23">
        <v>18</v>
      </c>
      <c r="BJ117" s="16">
        <v>407.94422622335219</v>
      </c>
      <c r="BK117" s="16">
        <v>8793.5508132541545</v>
      </c>
      <c r="BL117" s="23">
        <v>0.15</v>
      </c>
      <c r="BM117" s="22">
        <f t="shared" si="10"/>
        <v>3.6337132180012119</v>
      </c>
      <c r="BN117" s="22">
        <f t="shared" si="9"/>
        <v>2.6337132180012119</v>
      </c>
      <c r="BO117" s="22">
        <f t="shared" si="11"/>
        <v>0.3950569827001818</v>
      </c>
      <c r="BP117" s="22">
        <f t="shared" si="12"/>
        <v>0.223865623530103</v>
      </c>
      <c r="BQ117" s="22">
        <f t="shared" si="13"/>
        <v>2.0147906117709269</v>
      </c>
    </row>
    <row r="118" spans="1:69" x14ac:dyDescent="0.25">
      <c r="A118" s="15">
        <v>15337074</v>
      </c>
      <c r="B118" s="16" t="s">
        <v>154</v>
      </c>
      <c r="C118" s="16"/>
      <c r="D118" s="16"/>
      <c r="E118" s="16"/>
      <c r="F118" s="16" t="s">
        <v>1264</v>
      </c>
      <c r="G118" s="16" t="s">
        <v>139</v>
      </c>
      <c r="H118" s="16">
        <v>2.982723783</v>
      </c>
      <c r="I118" s="17">
        <v>1948</v>
      </c>
      <c r="J118" s="17">
        <v>1815</v>
      </c>
      <c r="K118" s="16">
        <v>9.7701459000000004E-2</v>
      </c>
      <c r="L118" s="16" t="s">
        <v>78</v>
      </c>
      <c r="M118" s="17">
        <v>1</v>
      </c>
      <c r="N118" s="17">
        <v>0</v>
      </c>
      <c r="O118" s="16" t="s">
        <v>79</v>
      </c>
      <c r="P118" s="16" t="s">
        <v>80</v>
      </c>
      <c r="Q118" s="18">
        <v>0.42686039962360534</v>
      </c>
      <c r="R118" s="16" t="s">
        <v>1996</v>
      </c>
      <c r="S118" s="16" t="s">
        <v>1997</v>
      </c>
      <c r="T118" s="16" t="s">
        <v>83</v>
      </c>
      <c r="U118" s="16" t="s">
        <v>84</v>
      </c>
      <c r="V118" s="16" t="s">
        <v>1998</v>
      </c>
      <c r="W118" s="16" t="s">
        <v>129</v>
      </c>
      <c r="X118" s="16"/>
      <c r="Y118" s="16" t="s">
        <v>1268</v>
      </c>
      <c r="Z118" s="16" t="s">
        <v>1999</v>
      </c>
      <c r="AA118" s="16"/>
      <c r="AB118" s="16"/>
      <c r="AC118" s="16" t="s">
        <v>1531</v>
      </c>
      <c r="AD118" s="16" t="s">
        <v>152</v>
      </c>
      <c r="AE118" s="16"/>
      <c r="AF118" s="16" t="s">
        <v>91</v>
      </c>
      <c r="AG118" s="16" t="s">
        <v>92</v>
      </c>
      <c r="AH118" s="16" t="s">
        <v>2000</v>
      </c>
      <c r="AI118" s="17">
        <v>1</v>
      </c>
      <c r="AJ118" s="17">
        <v>1</v>
      </c>
      <c r="AK118" s="16" t="s">
        <v>136</v>
      </c>
      <c r="AL118" s="16"/>
      <c r="AM118" s="17">
        <v>25</v>
      </c>
      <c r="AN118" s="16" t="s">
        <v>137</v>
      </c>
      <c r="AO118" s="16" t="s">
        <v>138</v>
      </c>
      <c r="AP118" s="17">
        <v>0</v>
      </c>
      <c r="AQ118" s="17">
        <v>0</v>
      </c>
      <c r="AR118" s="17">
        <v>0</v>
      </c>
      <c r="AS118" s="16">
        <v>18593.953348800002</v>
      </c>
      <c r="AT118" s="19">
        <v>2.3426970683892372</v>
      </c>
      <c r="AU118" s="19">
        <v>0</v>
      </c>
      <c r="AV118" s="19">
        <v>0</v>
      </c>
      <c r="AW118" s="19">
        <v>1171.3485341946187</v>
      </c>
      <c r="AX118" s="20">
        <v>7</v>
      </c>
      <c r="AY118" s="19">
        <v>0</v>
      </c>
      <c r="AZ118" s="20">
        <v>25</v>
      </c>
      <c r="BA118" s="19">
        <v>0</v>
      </c>
      <c r="BB118" s="19">
        <v>0.5</v>
      </c>
      <c r="BC118" s="20">
        <v>12500</v>
      </c>
      <c r="BD118" s="16">
        <v>562.04568363745557</v>
      </c>
      <c r="BE118" s="16">
        <v>18593.964631522591</v>
      </c>
      <c r="BF118" s="21" t="s">
        <v>96</v>
      </c>
      <c r="BG118" s="22">
        <v>25</v>
      </c>
      <c r="BH118" s="23">
        <v>0.7</v>
      </c>
      <c r="BI118" s="23">
        <v>18</v>
      </c>
      <c r="BJ118" s="16">
        <v>562.04568363745557</v>
      </c>
      <c r="BK118" s="16">
        <v>18593.964631522591</v>
      </c>
      <c r="BL118" s="23">
        <v>0.15</v>
      </c>
      <c r="BM118" s="22">
        <f t="shared" si="10"/>
        <v>7.683487193224896</v>
      </c>
      <c r="BN118" s="22">
        <f t="shared" si="9"/>
        <v>6.683487193224896</v>
      </c>
      <c r="BO118" s="22">
        <f t="shared" si="11"/>
        <v>1.0025230789837343</v>
      </c>
      <c r="BP118" s="22">
        <f t="shared" si="12"/>
        <v>0.56809641142411615</v>
      </c>
      <c r="BQ118" s="22">
        <f t="shared" si="13"/>
        <v>5.1128677028170459</v>
      </c>
    </row>
    <row r="119" spans="1:69" x14ac:dyDescent="0.25">
      <c r="A119" s="15">
        <v>15341004</v>
      </c>
      <c r="B119" s="16" t="s">
        <v>154</v>
      </c>
      <c r="C119" s="16"/>
      <c r="D119" s="16"/>
      <c r="E119" s="16"/>
      <c r="F119" s="16" t="s">
        <v>125</v>
      </c>
      <c r="G119" s="16" t="s">
        <v>155</v>
      </c>
      <c r="H119" s="16">
        <v>1</v>
      </c>
      <c r="I119" s="17">
        <v>1994</v>
      </c>
      <c r="J119" s="17">
        <v>1954</v>
      </c>
      <c r="K119" s="16">
        <v>0.44724193200000001</v>
      </c>
      <c r="L119" s="16" t="s">
        <v>78</v>
      </c>
      <c r="M119" s="17">
        <v>1</v>
      </c>
      <c r="N119" s="17">
        <v>0</v>
      </c>
      <c r="O119" s="16" t="s">
        <v>79</v>
      </c>
      <c r="P119" s="16" t="s">
        <v>80</v>
      </c>
      <c r="Q119" s="18">
        <v>0.1003128157004452</v>
      </c>
      <c r="R119" s="16" t="s">
        <v>156</v>
      </c>
      <c r="S119" s="16" t="s">
        <v>157</v>
      </c>
      <c r="T119" s="16" t="s">
        <v>83</v>
      </c>
      <c r="U119" s="16" t="s">
        <v>84</v>
      </c>
      <c r="V119" s="16" t="s">
        <v>158</v>
      </c>
      <c r="W119" s="16" t="s">
        <v>129</v>
      </c>
      <c r="X119" s="16" t="s">
        <v>130</v>
      </c>
      <c r="Y119" s="16" t="s">
        <v>131</v>
      </c>
      <c r="Z119" s="16" t="s">
        <v>159</v>
      </c>
      <c r="AA119" s="16"/>
      <c r="AB119" s="16"/>
      <c r="AC119" s="16" t="s">
        <v>160</v>
      </c>
      <c r="AD119" s="16" t="s">
        <v>161</v>
      </c>
      <c r="AE119" s="16"/>
      <c r="AF119" s="16" t="s">
        <v>91</v>
      </c>
      <c r="AG119" s="16" t="s">
        <v>92</v>
      </c>
      <c r="AH119" s="16" t="s">
        <v>162</v>
      </c>
      <c r="AI119" s="17">
        <v>1</v>
      </c>
      <c r="AJ119" s="17">
        <v>1</v>
      </c>
      <c r="AK119" s="16" t="s">
        <v>136</v>
      </c>
      <c r="AL119" s="16"/>
      <c r="AM119" s="17">
        <v>25</v>
      </c>
      <c r="AN119" s="16" t="s">
        <v>137</v>
      </c>
      <c r="AO119" s="16" t="s">
        <v>138</v>
      </c>
      <c r="AP119" s="17">
        <v>0</v>
      </c>
      <c r="AQ119" s="17">
        <v>0</v>
      </c>
      <c r="AR119" s="17">
        <v>0</v>
      </c>
      <c r="AS119" s="16">
        <v>4369.6059604900001</v>
      </c>
      <c r="AT119" s="19">
        <v>9.9688622713054098</v>
      </c>
      <c r="AU119" s="19">
        <v>0</v>
      </c>
      <c r="AV119" s="19">
        <v>0</v>
      </c>
      <c r="AW119" s="19">
        <v>4984.4311356527051</v>
      </c>
      <c r="AX119" s="20">
        <v>7</v>
      </c>
      <c r="AY119" s="19">
        <v>0</v>
      </c>
      <c r="AZ119" s="20">
        <v>25</v>
      </c>
      <c r="BA119" s="19">
        <v>0</v>
      </c>
      <c r="BB119" s="19">
        <v>0.5</v>
      </c>
      <c r="BC119" s="20">
        <v>12500</v>
      </c>
      <c r="BD119" s="16"/>
      <c r="BE119" s="16"/>
      <c r="BF119" s="21" t="s">
        <v>96</v>
      </c>
      <c r="BG119" s="22">
        <v>25</v>
      </c>
      <c r="BH119" s="23">
        <v>0.7</v>
      </c>
      <c r="BI119" s="23">
        <v>18</v>
      </c>
      <c r="BJ119" s="16">
        <v>268.45536663557806</v>
      </c>
      <c r="BK119" s="16">
        <v>4369.6087734238627</v>
      </c>
      <c r="BL119" s="23">
        <v>0.15</v>
      </c>
      <c r="BM119" s="22">
        <f t="shared" si="10"/>
        <v>1.8056306826080135</v>
      </c>
      <c r="BN119" s="22">
        <f t="shared" si="9"/>
        <v>0.80563068260801352</v>
      </c>
      <c r="BO119" s="22">
        <f t="shared" si="11"/>
        <v>0.12084460239120202</v>
      </c>
      <c r="BP119" s="22">
        <f t="shared" si="12"/>
        <v>6.8478608021681153E-2</v>
      </c>
      <c r="BQ119" s="22">
        <f t="shared" si="13"/>
        <v>0.61630747219513038</v>
      </c>
    </row>
    <row r="120" spans="1:69" x14ac:dyDescent="0.25">
      <c r="A120" s="15">
        <v>15341005</v>
      </c>
      <c r="B120" s="16" t="s">
        <v>154</v>
      </c>
      <c r="C120" s="16"/>
      <c r="D120" s="16"/>
      <c r="E120" s="16"/>
      <c r="F120" s="16" t="s">
        <v>125</v>
      </c>
      <c r="G120" s="16" t="s">
        <v>155</v>
      </c>
      <c r="H120" s="16">
        <v>1</v>
      </c>
      <c r="I120" s="17">
        <v>1994</v>
      </c>
      <c r="J120" s="17">
        <v>1893</v>
      </c>
      <c r="K120" s="16">
        <v>0.43477262300000002</v>
      </c>
      <c r="L120" s="16" t="s">
        <v>78</v>
      </c>
      <c r="M120" s="17">
        <v>1</v>
      </c>
      <c r="N120" s="17">
        <v>0</v>
      </c>
      <c r="O120" s="16" t="s">
        <v>79</v>
      </c>
      <c r="P120" s="16" t="s">
        <v>80</v>
      </c>
      <c r="Q120" s="18">
        <v>9.8020340356579527E-2</v>
      </c>
      <c r="R120" s="16" t="s">
        <v>163</v>
      </c>
      <c r="S120" s="16" t="s">
        <v>164</v>
      </c>
      <c r="T120" s="16" t="s">
        <v>83</v>
      </c>
      <c r="U120" s="16" t="s">
        <v>84</v>
      </c>
      <c r="V120" s="16" t="s">
        <v>165</v>
      </c>
      <c r="W120" s="16" t="s">
        <v>129</v>
      </c>
      <c r="X120" s="16" t="s">
        <v>130</v>
      </c>
      <c r="Y120" s="16" t="s">
        <v>131</v>
      </c>
      <c r="Z120" s="16" t="s">
        <v>166</v>
      </c>
      <c r="AA120" s="16"/>
      <c r="AB120" s="16"/>
      <c r="AC120" s="16" t="s">
        <v>160</v>
      </c>
      <c r="AD120" s="16" t="s">
        <v>161</v>
      </c>
      <c r="AE120" s="16"/>
      <c r="AF120" s="16" t="s">
        <v>91</v>
      </c>
      <c r="AG120" s="16" t="s">
        <v>92</v>
      </c>
      <c r="AH120" s="16" t="s">
        <v>167</v>
      </c>
      <c r="AI120" s="17">
        <v>1</v>
      </c>
      <c r="AJ120" s="17">
        <v>1</v>
      </c>
      <c r="AK120" s="16" t="s">
        <v>136</v>
      </c>
      <c r="AL120" s="16"/>
      <c r="AM120" s="17">
        <v>25</v>
      </c>
      <c r="AN120" s="16" t="s">
        <v>137</v>
      </c>
      <c r="AO120" s="16" t="s">
        <v>138</v>
      </c>
      <c r="AP120" s="17">
        <v>0</v>
      </c>
      <c r="AQ120" s="17">
        <v>0</v>
      </c>
      <c r="AR120" s="17">
        <v>0</v>
      </c>
      <c r="AS120" s="16">
        <v>4354.0727939199996</v>
      </c>
      <c r="AT120" s="19">
        <v>10.004426214652845</v>
      </c>
      <c r="AU120" s="19">
        <v>0</v>
      </c>
      <c r="AV120" s="19">
        <v>0</v>
      </c>
      <c r="AW120" s="19">
        <v>5002.2131073264227</v>
      </c>
      <c r="AX120" s="20">
        <v>7</v>
      </c>
      <c r="AY120" s="19">
        <v>0</v>
      </c>
      <c r="AZ120" s="20">
        <v>25</v>
      </c>
      <c r="BA120" s="19">
        <v>0</v>
      </c>
      <c r="BB120" s="19">
        <v>0.5</v>
      </c>
      <c r="BC120" s="20">
        <v>12500</v>
      </c>
      <c r="BD120" s="16"/>
      <c r="BE120" s="16"/>
      <c r="BF120" s="21" t="s">
        <v>96</v>
      </c>
      <c r="BG120" s="22">
        <v>25</v>
      </c>
      <c r="BH120" s="23">
        <v>0.7</v>
      </c>
      <c r="BI120" s="23">
        <v>18</v>
      </c>
      <c r="BJ120" s="16">
        <v>262.43680072195298</v>
      </c>
      <c r="BK120" s="16">
        <v>4269.7489468855783</v>
      </c>
      <c r="BL120" s="23">
        <v>0.15</v>
      </c>
      <c r="BM120" s="22">
        <f t="shared" si="10"/>
        <v>1.7643661264184316</v>
      </c>
      <c r="BN120" s="22">
        <f t="shared" si="9"/>
        <v>0.7643661264184316</v>
      </c>
      <c r="BO120" s="22">
        <f t="shared" si="11"/>
        <v>0.11465491896276474</v>
      </c>
      <c r="BP120" s="22">
        <f t="shared" si="12"/>
        <v>6.4971120745566699E-2</v>
      </c>
      <c r="BQ120" s="22">
        <f t="shared" si="13"/>
        <v>0.58474008671010025</v>
      </c>
    </row>
    <row r="121" spans="1:69" x14ac:dyDescent="0.25">
      <c r="A121" s="15">
        <v>15401005</v>
      </c>
      <c r="B121" s="16" t="s">
        <v>97</v>
      </c>
      <c r="C121" s="16"/>
      <c r="D121" s="16"/>
      <c r="E121" s="16"/>
      <c r="F121" s="16" t="s">
        <v>2964</v>
      </c>
      <c r="G121" s="16" t="s">
        <v>1831</v>
      </c>
      <c r="H121" s="16">
        <v>1.70012812</v>
      </c>
      <c r="I121" s="17">
        <v>1952</v>
      </c>
      <c r="J121" s="17">
        <v>1371</v>
      </c>
      <c r="K121" s="16">
        <v>0.23512262</v>
      </c>
      <c r="L121" s="16" t="s">
        <v>78</v>
      </c>
      <c r="M121" s="17">
        <v>1</v>
      </c>
      <c r="N121" s="17">
        <v>0</v>
      </c>
      <c r="O121" s="16" t="s">
        <v>79</v>
      </c>
      <c r="P121" s="16" t="s">
        <v>80</v>
      </c>
      <c r="Q121" s="18">
        <v>0.1338781905232618</v>
      </c>
      <c r="R121" s="16" t="s">
        <v>3260</v>
      </c>
      <c r="S121" s="16" t="s">
        <v>3261</v>
      </c>
      <c r="T121" s="16" t="s">
        <v>83</v>
      </c>
      <c r="U121" s="16" t="s">
        <v>106</v>
      </c>
      <c r="V121" s="16" t="s">
        <v>3262</v>
      </c>
      <c r="W121" s="16" t="s">
        <v>129</v>
      </c>
      <c r="X121" s="16"/>
      <c r="Y121" s="16" t="s">
        <v>3060</v>
      </c>
      <c r="Z121" s="16" t="s">
        <v>2290</v>
      </c>
      <c r="AA121" s="16"/>
      <c r="AB121" s="16"/>
      <c r="AC121" s="16" t="s">
        <v>529</v>
      </c>
      <c r="AD121" s="16" t="s">
        <v>152</v>
      </c>
      <c r="AE121" s="16"/>
      <c r="AF121" s="16" t="s">
        <v>91</v>
      </c>
      <c r="AG121" s="16" t="s">
        <v>92</v>
      </c>
      <c r="AH121" s="16" t="s">
        <v>2205</v>
      </c>
      <c r="AI121" s="17">
        <v>1</v>
      </c>
      <c r="AJ121" s="17">
        <v>2</v>
      </c>
      <c r="AK121" s="16" t="s">
        <v>245</v>
      </c>
      <c r="AL121" s="16"/>
      <c r="AM121" s="17">
        <v>35</v>
      </c>
      <c r="AN121" s="16" t="s">
        <v>246</v>
      </c>
      <c r="AO121" s="16" t="s">
        <v>247</v>
      </c>
      <c r="AP121" s="17">
        <v>0</v>
      </c>
      <c r="AQ121" s="17">
        <v>0</v>
      </c>
      <c r="AR121" s="17">
        <v>0</v>
      </c>
      <c r="AS121" s="16">
        <v>5831.7311881300002</v>
      </c>
      <c r="AT121" s="19">
        <v>14.938960180010604</v>
      </c>
      <c r="AU121" s="19">
        <v>0</v>
      </c>
      <c r="AV121" s="19">
        <v>0</v>
      </c>
      <c r="AW121" s="19">
        <v>7469.4800900053015</v>
      </c>
      <c r="AX121" s="20">
        <v>4</v>
      </c>
      <c r="AY121" s="19">
        <v>0</v>
      </c>
      <c r="AZ121" s="20">
        <v>35</v>
      </c>
      <c r="BA121" s="19">
        <v>0</v>
      </c>
      <c r="BB121" s="19">
        <v>0.5</v>
      </c>
      <c r="BC121" s="20">
        <v>17500</v>
      </c>
      <c r="BD121" s="16">
        <v>331.76289261362996</v>
      </c>
      <c r="BE121" s="16">
        <v>5831.7106522806926</v>
      </c>
      <c r="BF121" s="21" t="s">
        <v>96</v>
      </c>
      <c r="BG121" s="22">
        <v>35</v>
      </c>
      <c r="BH121" s="23">
        <v>0.85</v>
      </c>
      <c r="BI121" s="23">
        <v>30</v>
      </c>
      <c r="BJ121" s="16">
        <v>331.76289261362996</v>
      </c>
      <c r="BK121" s="16">
        <v>5831.7106522806926</v>
      </c>
      <c r="BL121" s="23">
        <v>0.15</v>
      </c>
      <c r="BM121" s="22">
        <f t="shared" si="10"/>
        <v>4.0163457156978541</v>
      </c>
      <c r="BN121" s="22">
        <f t="shared" si="9"/>
        <v>2.0163457156978541</v>
      </c>
      <c r="BO121" s="22">
        <f t="shared" si="11"/>
        <v>0.30245185735467811</v>
      </c>
      <c r="BP121" s="22">
        <f t="shared" si="12"/>
        <v>0.17138938583431762</v>
      </c>
      <c r="BQ121" s="22">
        <f t="shared" si="13"/>
        <v>1.5425044725088584</v>
      </c>
    </row>
    <row r="122" spans="1:69" x14ac:dyDescent="0.25">
      <c r="A122" s="15">
        <v>15402017</v>
      </c>
      <c r="B122" s="16" t="s">
        <v>228</v>
      </c>
      <c r="C122" s="16"/>
      <c r="D122" s="16"/>
      <c r="E122" s="16"/>
      <c r="F122" s="16" t="s">
        <v>2871</v>
      </c>
      <c r="G122" s="16" t="s">
        <v>126</v>
      </c>
      <c r="H122" s="16">
        <v>1.008982877</v>
      </c>
      <c r="I122" s="17">
        <v>1962</v>
      </c>
      <c r="J122" s="17">
        <v>3472</v>
      </c>
      <c r="K122" s="16">
        <v>0.24262753300000001</v>
      </c>
      <c r="L122" s="16" t="s">
        <v>78</v>
      </c>
      <c r="M122" s="17">
        <v>1</v>
      </c>
      <c r="N122" s="17">
        <v>0</v>
      </c>
      <c r="O122" s="16" t="s">
        <v>79</v>
      </c>
      <c r="P122" s="16" t="s">
        <v>80</v>
      </c>
      <c r="Q122" s="18">
        <v>0.3284861101710026</v>
      </c>
      <c r="R122" s="16" t="s">
        <v>3026</v>
      </c>
      <c r="S122" s="16" t="s">
        <v>3027</v>
      </c>
      <c r="T122" s="16" t="s">
        <v>3028</v>
      </c>
      <c r="U122" s="16" t="s">
        <v>3029</v>
      </c>
      <c r="V122" s="16"/>
      <c r="W122" s="16" t="s">
        <v>129</v>
      </c>
      <c r="X122" s="16"/>
      <c r="Y122" s="16" t="s">
        <v>2875</v>
      </c>
      <c r="Z122" s="16" t="s">
        <v>3030</v>
      </c>
      <c r="AA122" s="16"/>
      <c r="AB122" s="16"/>
      <c r="AC122" s="16" t="s">
        <v>2884</v>
      </c>
      <c r="AD122" s="16" t="s">
        <v>152</v>
      </c>
      <c r="AE122" s="16"/>
      <c r="AF122" s="16" t="s">
        <v>91</v>
      </c>
      <c r="AG122" s="16" t="s">
        <v>92</v>
      </c>
      <c r="AH122" s="16" t="s">
        <v>3031</v>
      </c>
      <c r="AI122" s="17">
        <v>1</v>
      </c>
      <c r="AJ122" s="17">
        <v>4</v>
      </c>
      <c r="AK122" s="16" t="s">
        <v>136</v>
      </c>
      <c r="AL122" s="16"/>
      <c r="AM122" s="17">
        <v>25</v>
      </c>
      <c r="AN122" s="16" t="s">
        <v>137</v>
      </c>
      <c r="AO122" s="16" t="s">
        <v>138</v>
      </c>
      <c r="AP122" s="17">
        <v>0</v>
      </c>
      <c r="AQ122" s="17">
        <v>0</v>
      </c>
      <c r="AR122" s="17">
        <v>0</v>
      </c>
      <c r="AS122" s="16">
        <v>14308.8222704</v>
      </c>
      <c r="AT122" s="19">
        <v>12.17710281861857</v>
      </c>
      <c r="AU122" s="19">
        <v>0</v>
      </c>
      <c r="AV122" s="19">
        <v>0</v>
      </c>
      <c r="AW122" s="19">
        <v>6088.5514093092852</v>
      </c>
      <c r="AX122" s="20">
        <v>7</v>
      </c>
      <c r="AY122" s="19">
        <v>0</v>
      </c>
      <c r="AZ122" s="20">
        <v>25</v>
      </c>
      <c r="BA122" s="19">
        <v>0</v>
      </c>
      <c r="BB122" s="19">
        <v>0.5</v>
      </c>
      <c r="BC122" s="20">
        <v>12500</v>
      </c>
      <c r="BD122" s="16">
        <v>511.81899880661865</v>
      </c>
      <c r="BE122" s="16">
        <v>14308.797723686268</v>
      </c>
      <c r="BF122" s="21" t="s">
        <v>96</v>
      </c>
      <c r="BG122" s="22">
        <v>25</v>
      </c>
      <c r="BH122" s="23">
        <v>0.7</v>
      </c>
      <c r="BI122" s="23">
        <v>18</v>
      </c>
      <c r="BJ122" s="16">
        <v>511.81899880661865</v>
      </c>
      <c r="BK122" s="16">
        <v>14308.797723686268</v>
      </c>
      <c r="BL122" s="23">
        <v>0.15</v>
      </c>
      <c r="BM122" s="22">
        <f t="shared" si="10"/>
        <v>5.9127499830780472</v>
      </c>
      <c r="BN122" s="22">
        <f t="shared" si="9"/>
        <v>1.9127499830780472</v>
      </c>
      <c r="BO122" s="22">
        <f t="shared" si="11"/>
        <v>0.28691249746170705</v>
      </c>
      <c r="BP122" s="22">
        <f t="shared" si="12"/>
        <v>0.16258374856163404</v>
      </c>
      <c r="BQ122" s="22">
        <f t="shared" si="13"/>
        <v>1.4632537370547063</v>
      </c>
    </row>
    <row r="123" spans="1:69" x14ac:dyDescent="0.25">
      <c r="A123" s="15">
        <v>15402018</v>
      </c>
      <c r="B123" s="16" t="s">
        <v>228</v>
      </c>
      <c r="C123" s="16"/>
      <c r="D123" s="16"/>
      <c r="E123" s="16"/>
      <c r="F123" s="16" t="s">
        <v>2871</v>
      </c>
      <c r="G123" s="16" t="s">
        <v>126</v>
      </c>
      <c r="H123" s="16">
        <v>1.751092503</v>
      </c>
      <c r="I123" s="17">
        <v>1962</v>
      </c>
      <c r="J123" s="17">
        <v>3072</v>
      </c>
      <c r="K123" s="16">
        <v>0.28219731799999997</v>
      </c>
      <c r="L123" s="16" t="s">
        <v>78</v>
      </c>
      <c r="M123" s="17">
        <v>1</v>
      </c>
      <c r="N123" s="17">
        <v>0</v>
      </c>
      <c r="O123" s="16" t="s">
        <v>79</v>
      </c>
      <c r="P123" s="16" t="s">
        <v>80</v>
      </c>
      <c r="Q123" s="18">
        <v>0.24989519589759995</v>
      </c>
      <c r="R123" s="16" t="s">
        <v>2881</v>
      </c>
      <c r="S123" s="16" t="s">
        <v>2882</v>
      </c>
      <c r="T123" s="16" t="s">
        <v>83</v>
      </c>
      <c r="U123" s="16" t="s">
        <v>84</v>
      </c>
      <c r="V123" s="16"/>
      <c r="W123" s="16" t="s">
        <v>129</v>
      </c>
      <c r="X123" s="16"/>
      <c r="Y123" s="16" t="s">
        <v>2875</v>
      </c>
      <c r="Z123" s="16" t="s">
        <v>2883</v>
      </c>
      <c r="AA123" s="16"/>
      <c r="AB123" s="16"/>
      <c r="AC123" s="16" t="s">
        <v>2884</v>
      </c>
      <c r="AD123" s="16" t="s">
        <v>152</v>
      </c>
      <c r="AE123" s="16"/>
      <c r="AF123" s="16" t="s">
        <v>91</v>
      </c>
      <c r="AG123" s="16" t="s">
        <v>92</v>
      </c>
      <c r="AH123" s="16" t="s">
        <v>2885</v>
      </c>
      <c r="AI123" s="17">
        <v>1</v>
      </c>
      <c r="AJ123" s="17">
        <v>3</v>
      </c>
      <c r="AK123" s="16" t="s">
        <v>136</v>
      </c>
      <c r="AL123" s="16"/>
      <c r="AM123" s="17">
        <v>25</v>
      </c>
      <c r="AN123" s="16" t="s">
        <v>137</v>
      </c>
      <c r="AO123" s="16" t="s">
        <v>138</v>
      </c>
      <c r="AP123" s="17">
        <v>0</v>
      </c>
      <c r="AQ123" s="17">
        <v>0</v>
      </c>
      <c r="AR123" s="17">
        <v>0</v>
      </c>
      <c r="AS123" s="16">
        <v>10885.401035299999</v>
      </c>
      <c r="AT123" s="19">
        <v>12.005069870758186</v>
      </c>
      <c r="AU123" s="19">
        <v>0</v>
      </c>
      <c r="AV123" s="19">
        <v>0</v>
      </c>
      <c r="AW123" s="19">
        <v>6002.5349353790934</v>
      </c>
      <c r="AX123" s="20">
        <v>7</v>
      </c>
      <c r="AY123" s="19">
        <v>0</v>
      </c>
      <c r="AZ123" s="20">
        <v>25</v>
      </c>
      <c r="BA123" s="19">
        <v>0</v>
      </c>
      <c r="BB123" s="19">
        <v>0.5</v>
      </c>
      <c r="BC123" s="20">
        <v>12500</v>
      </c>
      <c r="BD123" s="16">
        <v>460.73562998200237</v>
      </c>
      <c r="BE123" s="16">
        <v>10885.39119160406</v>
      </c>
      <c r="BF123" s="21" t="s">
        <v>96</v>
      </c>
      <c r="BG123" s="22">
        <v>25</v>
      </c>
      <c r="BH123" s="23">
        <v>0.7</v>
      </c>
      <c r="BI123" s="23">
        <v>18</v>
      </c>
      <c r="BJ123" s="16">
        <v>460.73562998200237</v>
      </c>
      <c r="BK123" s="16">
        <v>10885.39119160406</v>
      </c>
      <c r="BL123" s="23">
        <v>0.15</v>
      </c>
      <c r="BM123" s="22">
        <f t="shared" si="10"/>
        <v>4.498113526156799</v>
      </c>
      <c r="BN123" s="22">
        <f t="shared" si="9"/>
        <v>1.498113526156799</v>
      </c>
      <c r="BO123" s="22">
        <f t="shared" si="11"/>
        <v>0.22471702892351986</v>
      </c>
      <c r="BP123" s="22">
        <f t="shared" si="12"/>
        <v>0.12733964972332792</v>
      </c>
      <c r="BQ123" s="22">
        <f t="shared" si="13"/>
        <v>1.1460568475099513</v>
      </c>
    </row>
    <row r="124" spans="1:69" x14ac:dyDescent="0.25">
      <c r="A124" s="15">
        <v>15410022</v>
      </c>
      <c r="B124" s="16" t="s">
        <v>228</v>
      </c>
      <c r="C124" s="16"/>
      <c r="D124" s="16"/>
      <c r="E124" s="16"/>
      <c r="F124" s="16" t="s">
        <v>1264</v>
      </c>
      <c r="G124" s="16" t="s">
        <v>126</v>
      </c>
      <c r="H124" s="16">
        <v>1.2120466489999999</v>
      </c>
      <c r="I124" s="17">
        <v>1947</v>
      </c>
      <c r="J124" s="17">
        <v>1538</v>
      </c>
      <c r="K124" s="16">
        <v>0.20381659199999999</v>
      </c>
      <c r="L124" s="16" t="s">
        <v>78</v>
      </c>
      <c r="M124" s="17">
        <v>1</v>
      </c>
      <c r="N124" s="17">
        <v>0</v>
      </c>
      <c r="O124" s="16" t="s">
        <v>79</v>
      </c>
      <c r="P124" s="16" t="s">
        <v>80</v>
      </c>
      <c r="Q124" s="18">
        <v>0.17246872625364121</v>
      </c>
      <c r="R124" s="16" t="s">
        <v>2090</v>
      </c>
      <c r="S124" s="16" t="s">
        <v>2091</v>
      </c>
      <c r="T124" s="16" t="s">
        <v>280</v>
      </c>
      <c r="U124" s="16" t="s">
        <v>354</v>
      </c>
      <c r="V124" s="16" t="s">
        <v>2050</v>
      </c>
      <c r="W124" s="16" t="s">
        <v>129</v>
      </c>
      <c r="X124" s="16"/>
      <c r="Y124" s="16" t="s">
        <v>1268</v>
      </c>
      <c r="Z124" s="16" t="s">
        <v>2092</v>
      </c>
      <c r="AA124" s="16"/>
      <c r="AB124" s="16"/>
      <c r="AC124" s="16" t="s">
        <v>536</v>
      </c>
      <c r="AD124" s="16" t="s">
        <v>105</v>
      </c>
      <c r="AE124" s="16"/>
      <c r="AF124" s="16" t="s">
        <v>91</v>
      </c>
      <c r="AG124" s="16" t="s">
        <v>92</v>
      </c>
      <c r="AH124" s="16" t="s">
        <v>1628</v>
      </c>
      <c r="AI124" s="17">
        <v>1</v>
      </c>
      <c r="AJ124" s="17">
        <v>1</v>
      </c>
      <c r="AK124" s="16" t="s">
        <v>136</v>
      </c>
      <c r="AL124" s="16"/>
      <c r="AM124" s="17">
        <v>25</v>
      </c>
      <c r="AN124" s="16" t="s">
        <v>137</v>
      </c>
      <c r="AO124" s="16" t="s">
        <v>138</v>
      </c>
      <c r="AP124" s="17">
        <v>0</v>
      </c>
      <c r="AQ124" s="17">
        <v>0</v>
      </c>
      <c r="AR124" s="17">
        <v>0</v>
      </c>
      <c r="AS124" s="16">
        <v>7512.7278724099997</v>
      </c>
      <c r="AT124" s="19">
        <v>5.7981602341768887</v>
      </c>
      <c r="AU124" s="19">
        <v>0</v>
      </c>
      <c r="AV124" s="19">
        <v>0</v>
      </c>
      <c r="AW124" s="19">
        <v>2899.0801170884442</v>
      </c>
      <c r="AX124" s="20">
        <v>7</v>
      </c>
      <c r="AY124" s="19">
        <v>0</v>
      </c>
      <c r="AZ124" s="20">
        <v>25</v>
      </c>
      <c r="BA124" s="19">
        <v>0</v>
      </c>
      <c r="BB124" s="19">
        <v>0.5</v>
      </c>
      <c r="BC124" s="20">
        <v>12500</v>
      </c>
      <c r="BD124" s="16">
        <v>400.5140875209857</v>
      </c>
      <c r="BE124" s="16">
        <v>7512.7076646877977</v>
      </c>
      <c r="BF124" s="21" t="s">
        <v>96</v>
      </c>
      <c r="BG124" s="22">
        <v>25</v>
      </c>
      <c r="BH124" s="23">
        <v>0.7</v>
      </c>
      <c r="BI124" s="23">
        <v>18</v>
      </c>
      <c r="BJ124" s="16">
        <v>400.5140875209857</v>
      </c>
      <c r="BK124" s="16">
        <v>7512.7076646877977</v>
      </c>
      <c r="BL124" s="23">
        <v>0.15</v>
      </c>
      <c r="BM124" s="22">
        <f t="shared" si="10"/>
        <v>3.1044370725655419</v>
      </c>
      <c r="BN124" s="22">
        <f t="shared" si="9"/>
        <v>2.1044370725655419</v>
      </c>
      <c r="BO124" s="22">
        <f t="shared" si="11"/>
        <v>0.31566556088483128</v>
      </c>
      <c r="BP124" s="22">
        <f t="shared" si="12"/>
        <v>0.17887715116807107</v>
      </c>
      <c r="BQ124" s="22">
        <f t="shared" si="13"/>
        <v>1.6098943605126395</v>
      </c>
    </row>
    <row r="125" spans="1:69" x14ac:dyDescent="0.25">
      <c r="A125" s="15">
        <v>15410024</v>
      </c>
      <c r="B125" s="16" t="s">
        <v>228</v>
      </c>
      <c r="C125" s="16"/>
      <c r="D125" s="16"/>
      <c r="E125" s="16"/>
      <c r="F125" s="16" t="s">
        <v>1264</v>
      </c>
      <c r="G125" s="16" t="s">
        <v>126</v>
      </c>
      <c r="H125" s="16">
        <v>1.3023744580000001</v>
      </c>
      <c r="I125" s="17">
        <v>1938</v>
      </c>
      <c r="J125" s="17">
        <v>1067</v>
      </c>
      <c r="K125" s="16">
        <v>0.24349612000000001</v>
      </c>
      <c r="L125" s="16" t="s">
        <v>78</v>
      </c>
      <c r="M125" s="17">
        <v>1</v>
      </c>
      <c r="N125" s="17">
        <v>0</v>
      </c>
      <c r="O125" s="16" t="s">
        <v>79</v>
      </c>
      <c r="P125" s="16" t="s">
        <v>80</v>
      </c>
      <c r="Q125" s="18">
        <v>0.10067699703424322</v>
      </c>
      <c r="R125" s="16" t="s">
        <v>2285</v>
      </c>
      <c r="S125" s="16" t="s">
        <v>2286</v>
      </c>
      <c r="T125" s="16" t="s">
        <v>83</v>
      </c>
      <c r="U125" s="16" t="s">
        <v>232</v>
      </c>
      <c r="V125" s="16" t="s">
        <v>1626</v>
      </c>
      <c r="W125" s="16" t="s">
        <v>129</v>
      </c>
      <c r="X125" s="16"/>
      <c r="Y125" s="16" t="s">
        <v>1268</v>
      </c>
      <c r="Z125" s="16" t="s">
        <v>2287</v>
      </c>
      <c r="AA125" s="16"/>
      <c r="AB125" s="16"/>
      <c r="AC125" s="16" t="s">
        <v>536</v>
      </c>
      <c r="AD125" s="16" t="s">
        <v>105</v>
      </c>
      <c r="AE125" s="16"/>
      <c r="AF125" s="16" t="s">
        <v>91</v>
      </c>
      <c r="AG125" s="16" t="s">
        <v>92</v>
      </c>
      <c r="AH125" s="16" t="s">
        <v>1628</v>
      </c>
      <c r="AI125" s="17">
        <v>1</v>
      </c>
      <c r="AJ125" s="17">
        <v>1</v>
      </c>
      <c r="AK125" s="16" t="s">
        <v>136</v>
      </c>
      <c r="AL125" s="16"/>
      <c r="AM125" s="17">
        <v>25</v>
      </c>
      <c r="AN125" s="16" t="s">
        <v>137</v>
      </c>
      <c r="AO125" s="16" t="s">
        <v>138</v>
      </c>
      <c r="AP125" s="17">
        <v>0</v>
      </c>
      <c r="AQ125" s="17">
        <v>0</v>
      </c>
      <c r="AR125" s="17">
        <v>0</v>
      </c>
      <c r="AS125" s="16">
        <v>4385.47083595</v>
      </c>
      <c r="AT125" s="19">
        <v>9.9327989238728662</v>
      </c>
      <c r="AU125" s="19">
        <v>0</v>
      </c>
      <c r="AV125" s="19">
        <v>0</v>
      </c>
      <c r="AW125" s="19">
        <v>4966.399461936433</v>
      </c>
      <c r="AX125" s="20">
        <v>7</v>
      </c>
      <c r="AY125" s="19">
        <v>0</v>
      </c>
      <c r="AZ125" s="20">
        <v>25</v>
      </c>
      <c r="BA125" s="19">
        <v>0</v>
      </c>
      <c r="BB125" s="19">
        <v>0.5</v>
      </c>
      <c r="BC125" s="20">
        <v>12500</v>
      </c>
      <c r="BD125" s="16">
        <v>268.48965276283275</v>
      </c>
      <c r="BE125" s="16">
        <v>4385.4724488692127</v>
      </c>
      <c r="BF125" s="21" t="s">
        <v>96</v>
      </c>
      <c r="BG125" s="22">
        <v>25</v>
      </c>
      <c r="BH125" s="23">
        <v>0.7</v>
      </c>
      <c r="BI125" s="23">
        <v>18</v>
      </c>
      <c r="BJ125" s="16">
        <v>268.48965276283275</v>
      </c>
      <c r="BK125" s="16">
        <v>4385.4724488692127</v>
      </c>
      <c r="BL125" s="23">
        <v>0.15</v>
      </c>
      <c r="BM125" s="22">
        <f t="shared" si="10"/>
        <v>1.8121859466163781</v>
      </c>
      <c r="BN125" s="22">
        <f t="shared" si="9"/>
        <v>0.81218594661637811</v>
      </c>
      <c r="BO125" s="22">
        <f t="shared" si="11"/>
        <v>0.12182789199245671</v>
      </c>
      <c r="BP125" s="22">
        <f t="shared" si="12"/>
        <v>6.9035805462392144E-2</v>
      </c>
      <c r="BQ125" s="22">
        <f t="shared" si="13"/>
        <v>0.62132224916152934</v>
      </c>
    </row>
    <row r="126" spans="1:69" x14ac:dyDescent="0.25">
      <c r="A126" s="15">
        <v>15410032</v>
      </c>
      <c r="B126" s="16" t="s">
        <v>228</v>
      </c>
      <c r="C126" s="16"/>
      <c r="D126" s="16"/>
      <c r="E126" s="16"/>
      <c r="F126" s="16" t="s">
        <v>1264</v>
      </c>
      <c r="G126" s="16" t="s">
        <v>126</v>
      </c>
      <c r="H126" s="16">
        <v>1.4534186650000001</v>
      </c>
      <c r="I126" s="17">
        <v>1930</v>
      </c>
      <c r="J126" s="17">
        <v>1391</v>
      </c>
      <c r="K126" s="16">
        <v>0.20901577800000001</v>
      </c>
      <c r="L126" s="16" t="s">
        <v>78</v>
      </c>
      <c r="M126" s="17">
        <v>1</v>
      </c>
      <c r="N126" s="17">
        <v>0</v>
      </c>
      <c r="O126" s="16" t="s">
        <v>79</v>
      </c>
      <c r="P126" s="16" t="s">
        <v>80</v>
      </c>
      <c r="Q126" s="18">
        <v>0.15278472577480565</v>
      </c>
      <c r="R126" s="16" t="s">
        <v>2133</v>
      </c>
      <c r="S126" s="16" t="s">
        <v>2134</v>
      </c>
      <c r="T126" s="16" t="s">
        <v>756</v>
      </c>
      <c r="U126" s="16" t="s">
        <v>757</v>
      </c>
      <c r="V126" s="16"/>
      <c r="W126" s="16" t="s">
        <v>129</v>
      </c>
      <c r="X126" s="16"/>
      <c r="Y126" s="16" t="s">
        <v>1268</v>
      </c>
      <c r="Z126" s="16" t="s">
        <v>2135</v>
      </c>
      <c r="AA126" s="16"/>
      <c r="AB126" s="16"/>
      <c r="AC126" s="16" t="s">
        <v>1564</v>
      </c>
      <c r="AD126" s="16" t="s">
        <v>152</v>
      </c>
      <c r="AE126" s="16"/>
      <c r="AF126" s="16" t="s">
        <v>91</v>
      </c>
      <c r="AG126" s="16" t="s">
        <v>92</v>
      </c>
      <c r="AH126" s="16" t="s">
        <v>1727</v>
      </c>
      <c r="AI126" s="17">
        <v>1</v>
      </c>
      <c r="AJ126" s="17">
        <v>1</v>
      </c>
      <c r="AK126" s="16" t="s">
        <v>136</v>
      </c>
      <c r="AL126" s="16"/>
      <c r="AM126" s="17">
        <v>25</v>
      </c>
      <c r="AN126" s="16" t="s">
        <v>137</v>
      </c>
      <c r="AO126" s="16" t="s">
        <v>138</v>
      </c>
      <c r="AP126" s="17">
        <v>0</v>
      </c>
      <c r="AQ126" s="17">
        <v>0</v>
      </c>
      <c r="AR126" s="17">
        <v>0</v>
      </c>
      <c r="AS126" s="16">
        <v>6655.2751582299998</v>
      </c>
      <c r="AT126" s="19">
        <v>6.5451839276897719</v>
      </c>
      <c r="AU126" s="19">
        <v>0</v>
      </c>
      <c r="AV126" s="19">
        <v>0</v>
      </c>
      <c r="AW126" s="19">
        <v>3272.5919638448859</v>
      </c>
      <c r="AX126" s="20">
        <v>7</v>
      </c>
      <c r="AY126" s="19">
        <v>0</v>
      </c>
      <c r="AZ126" s="20">
        <v>25</v>
      </c>
      <c r="BA126" s="19">
        <v>0</v>
      </c>
      <c r="BB126" s="19">
        <v>0.5</v>
      </c>
      <c r="BC126" s="20">
        <v>12500</v>
      </c>
      <c r="BD126" s="16">
        <v>366.20186364890372</v>
      </c>
      <c r="BE126" s="16">
        <v>6655.2760335665344</v>
      </c>
      <c r="BF126" s="21" t="s">
        <v>96</v>
      </c>
      <c r="BG126" s="22">
        <v>25</v>
      </c>
      <c r="BH126" s="23">
        <v>0.7</v>
      </c>
      <c r="BI126" s="23">
        <v>18</v>
      </c>
      <c r="BJ126" s="16">
        <v>366.20186364890372</v>
      </c>
      <c r="BK126" s="16">
        <v>6655.2760335665344</v>
      </c>
      <c r="BL126" s="23">
        <v>0.15</v>
      </c>
      <c r="BM126" s="22">
        <f t="shared" si="10"/>
        <v>2.7501250639465016</v>
      </c>
      <c r="BN126" s="22">
        <f t="shared" si="9"/>
        <v>1.7501250639465016</v>
      </c>
      <c r="BO126" s="22">
        <f t="shared" si="11"/>
        <v>0.26251875959197524</v>
      </c>
      <c r="BP126" s="22">
        <f t="shared" si="12"/>
        <v>0.14876063043545265</v>
      </c>
      <c r="BQ126" s="22">
        <f t="shared" si="13"/>
        <v>1.3388456739190739</v>
      </c>
    </row>
    <row r="127" spans="1:69" x14ac:dyDescent="0.25">
      <c r="A127" s="15">
        <v>15410063</v>
      </c>
      <c r="B127" s="16" t="s">
        <v>228</v>
      </c>
      <c r="C127" s="16"/>
      <c r="D127" s="16"/>
      <c r="E127" s="16"/>
      <c r="F127" s="16" t="s">
        <v>1264</v>
      </c>
      <c r="G127" s="16" t="s">
        <v>126</v>
      </c>
      <c r="H127" s="16">
        <v>1.6890641550000001</v>
      </c>
      <c r="I127" s="17">
        <v>1936</v>
      </c>
      <c r="J127" s="17">
        <v>1134</v>
      </c>
      <c r="K127" s="16">
        <v>9.0974729000000004E-2</v>
      </c>
      <c r="L127" s="16" t="s">
        <v>78</v>
      </c>
      <c r="M127" s="17">
        <v>1</v>
      </c>
      <c r="N127" s="17">
        <v>0</v>
      </c>
      <c r="O127" s="16" t="s">
        <v>79</v>
      </c>
      <c r="P127" s="16" t="s">
        <v>80</v>
      </c>
      <c r="Q127" s="18">
        <v>0.28536209655994421</v>
      </c>
      <c r="R127" s="16" t="s">
        <v>2240</v>
      </c>
      <c r="S127" s="16" t="s">
        <v>2241</v>
      </c>
      <c r="T127" s="16" t="s">
        <v>2242</v>
      </c>
      <c r="U127" s="16" t="s">
        <v>2243</v>
      </c>
      <c r="V127" s="16"/>
      <c r="W127" s="16" t="s">
        <v>129</v>
      </c>
      <c r="X127" s="16"/>
      <c r="Y127" s="16" t="s">
        <v>1268</v>
      </c>
      <c r="Z127" s="16" t="s">
        <v>2244</v>
      </c>
      <c r="AA127" s="16"/>
      <c r="AB127" s="16"/>
      <c r="AC127" s="16" t="s">
        <v>1589</v>
      </c>
      <c r="AD127" s="16" t="s">
        <v>152</v>
      </c>
      <c r="AE127" s="16"/>
      <c r="AF127" s="16" t="s">
        <v>91</v>
      </c>
      <c r="AG127" s="16" t="s">
        <v>92</v>
      </c>
      <c r="AH127" s="16" t="s">
        <v>2245</v>
      </c>
      <c r="AI127" s="17">
        <v>1</v>
      </c>
      <c r="AJ127" s="17">
        <v>1</v>
      </c>
      <c r="AK127" s="16" t="s">
        <v>136</v>
      </c>
      <c r="AL127" s="16"/>
      <c r="AM127" s="17">
        <v>25</v>
      </c>
      <c r="AN127" s="16" t="s">
        <v>137</v>
      </c>
      <c r="AO127" s="16" t="s">
        <v>138</v>
      </c>
      <c r="AP127" s="17">
        <v>0</v>
      </c>
      <c r="AQ127" s="17">
        <v>0</v>
      </c>
      <c r="AR127" s="17">
        <v>0</v>
      </c>
      <c r="AS127" s="16">
        <v>12430.3544583</v>
      </c>
      <c r="AT127" s="19">
        <v>3.5043248481875833</v>
      </c>
      <c r="AU127" s="19">
        <v>0</v>
      </c>
      <c r="AV127" s="19">
        <v>0</v>
      </c>
      <c r="AW127" s="19">
        <v>1752.1624240937917</v>
      </c>
      <c r="AX127" s="20">
        <v>7</v>
      </c>
      <c r="AY127" s="19">
        <v>0</v>
      </c>
      <c r="AZ127" s="20">
        <v>25</v>
      </c>
      <c r="BA127" s="19">
        <v>0</v>
      </c>
      <c r="BB127" s="19">
        <v>0.5</v>
      </c>
      <c r="BC127" s="20">
        <v>12500</v>
      </c>
      <c r="BD127" s="16">
        <v>534.35564579392121</v>
      </c>
      <c r="BE127" s="16">
        <v>12430.323204709184</v>
      </c>
      <c r="BF127" s="21" t="s">
        <v>96</v>
      </c>
      <c r="BG127" s="22">
        <v>25</v>
      </c>
      <c r="BH127" s="23">
        <v>0.7</v>
      </c>
      <c r="BI127" s="23">
        <v>18</v>
      </c>
      <c r="BJ127" s="16">
        <v>534.35564579392121</v>
      </c>
      <c r="BK127" s="16">
        <v>12430.323204709184</v>
      </c>
      <c r="BL127" s="23">
        <v>0.15</v>
      </c>
      <c r="BM127" s="22">
        <f t="shared" si="10"/>
        <v>5.1365177380789957</v>
      </c>
      <c r="BN127" s="22">
        <f t="shared" si="9"/>
        <v>4.1365177380789957</v>
      </c>
      <c r="BO127" s="22">
        <f t="shared" si="11"/>
        <v>0.62047766071184929</v>
      </c>
      <c r="BP127" s="22">
        <f t="shared" si="12"/>
        <v>0.35160400773671463</v>
      </c>
      <c r="BQ127" s="22">
        <f t="shared" si="13"/>
        <v>3.1644360696304319</v>
      </c>
    </row>
    <row r="128" spans="1:69" x14ac:dyDescent="0.25">
      <c r="A128" s="15">
        <v>15410087</v>
      </c>
      <c r="B128" s="16" t="s">
        <v>228</v>
      </c>
      <c r="C128" s="16"/>
      <c r="D128" s="16"/>
      <c r="E128" s="16"/>
      <c r="F128" s="16" t="s">
        <v>1264</v>
      </c>
      <c r="G128" s="16" t="s">
        <v>126</v>
      </c>
      <c r="H128" s="16">
        <v>1</v>
      </c>
      <c r="I128" s="17">
        <v>2007</v>
      </c>
      <c r="J128" s="17">
        <v>2403</v>
      </c>
      <c r="K128" s="16">
        <v>0.429413867</v>
      </c>
      <c r="L128" s="16" t="s">
        <v>78</v>
      </c>
      <c r="M128" s="17">
        <v>1</v>
      </c>
      <c r="N128" s="17">
        <v>0</v>
      </c>
      <c r="O128" s="16" t="s">
        <v>79</v>
      </c>
      <c r="P128" s="16" t="s">
        <v>80</v>
      </c>
      <c r="Q128" s="18">
        <v>0.12847821403079593</v>
      </c>
      <c r="R128" s="16" t="s">
        <v>2743</v>
      </c>
      <c r="S128" s="16" t="s">
        <v>2744</v>
      </c>
      <c r="T128" s="16" t="s">
        <v>83</v>
      </c>
      <c r="U128" s="16" t="s">
        <v>232</v>
      </c>
      <c r="V128" s="16" t="s">
        <v>1730</v>
      </c>
      <c r="W128" s="16" t="s">
        <v>129</v>
      </c>
      <c r="X128" s="16" t="s">
        <v>1267</v>
      </c>
      <c r="Y128" s="16" t="s">
        <v>1268</v>
      </c>
      <c r="Z128" s="16" t="s">
        <v>2745</v>
      </c>
      <c r="AA128" s="16"/>
      <c r="AB128" s="16"/>
      <c r="AC128" s="16" t="s">
        <v>1589</v>
      </c>
      <c r="AD128" s="16" t="s">
        <v>152</v>
      </c>
      <c r="AE128" s="16"/>
      <c r="AF128" s="16" t="s">
        <v>91</v>
      </c>
      <c r="AG128" s="16" t="s">
        <v>92</v>
      </c>
      <c r="AH128" s="16" t="s">
        <v>1732</v>
      </c>
      <c r="AI128" s="17">
        <v>1</v>
      </c>
      <c r="AJ128" s="17">
        <v>1</v>
      </c>
      <c r="AK128" s="16" t="s">
        <v>136</v>
      </c>
      <c r="AL128" s="16"/>
      <c r="AM128" s="17">
        <v>25</v>
      </c>
      <c r="AN128" s="16" t="s">
        <v>137</v>
      </c>
      <c r="AO128" s="16" t="s">
        <v>138</v>
      </c>
      <c r="AP128" s="16"/>
      <c r="AQ128" s="16"/>
      <c r="AR128" s="16"/>
      <c r="AS128" s="16"/>
      <c r="AT128" s="19"/>
      <c r="AU128" s="19"/>
      <c r="AV128" s="19"/>
      <c r="AW128" s="19"/>
      <c r="AX128" s="19"/>
      <c r="AY128" s="19"/>
      <c r="AZ128" s="19"/>
      <c r="BA128" s="19"/>
      <c r="BB128" s="19"/>
      <c r="BC128" s="19"/>
      <c r="BD128" s="16">
        <v>330.5903497591151</v>
      </c>
      <c r="BE128" s="16">
        <v>5596.4886171598428</v>
      </c>
      <c r="BF128" s="21"/>
      <c r="BG128" s="22">
        <v>25</v>
      </c>
      <c r="BH128" s="23">
        <v>0.7</v>
      </c>
      <c r="BI128" s="23">
        <v>18</v>
      </c>
      <c r="BJ128" s="16">
        <v>330.5903497591151</v>
      </c>
      <c r="BK128" s="16">
        <v>5596.4886171598428</v>
      </c>
      <c r="BL128" s="23">
        <v>0.15</v>
      </c>
      <c r="BM128" s="22">
        <f t="shared" si="10"/>
        <v>2.3126078525543265</v>
      </c>
      <c r="BN128" s="22">
        <f t="shared" si="9"/>
        <v>1.3126078525543265</v>
      </c>
      <c r="BO128" s="22">
        <f t="shared" si="11"/>
        <v>0.19689117788314897</v>
      </c>
      <c r="BP128" s="22">
        <f t="shared" si="12"/>
        <v>0.11157166746711776</v>
      </c>
      <c r="BQ128" s="22">
        <f t="shared" si="13"/>
        <v>1.0041450072040599</v>
      </c>
    </row>
    <row r="129" spans="1:69" x14ac:dyDescent="0.25">
      <c r="A129" s="15">
        <v>15411001</v>
      </c>
      <c r="B129" s="16" t="s">
        <v>228</v>
      </c>
      <c r="C129" s="16"/>
      <c r="D129" s="16"/>
      <c r="E129" s="16"/>
      <c r="F129" s="16" t="s">
        <v>1264</v>
      </c>
      <c r="G129" s="16" t="s">
        <v>126</v>
      </c>
      <c r="H129" s="16">
        <v>1</v>
      </c>
      <c r="I129" s="17">
        <v>1946</v>
      </c>
      <c r="J129" s="17">
        <v>1650</v>
      </c>
      <c r="K129" s="16">
        <v>0.11416315</v>
      </c>
      <c r="L129" s="16" t="s">
        <v>78</v>
      </c>
      <c r="M129" s="17">
        <v>1</v>
      </c>
      <c r="N129" s="17">
        <v>0</v>
      </c>
      <c r="O129" s="16" t="s">
        <v>79</v>
      </c>
      <c r="P129" s="16" t="s">
        <v>80</v>
      </c>
      <c r="Q129" s="18">
        <v>0.33179877662462332</v>
      </c>
      <c r="R129" s="16" t="s">
        <v>1760</v>
      </c>
      <c r="S129" s="16" t="s">
        <v>1761</v>
      </c>
      <c r="T129" s="16" t="s">
        <v>83</v>
      </c>
      <c r="U129" s="16" t="s">
        <v>232</v>
      </c>
      <c r="V129" s="16" t="s">
        <v>1672</v>
      </c>
      <c r="W129" s="16" t="s">
        <v>129</v>
      </c>
      <c r="X129" s="16" t="s">
        <v>1267</v>
      </c>
      <c r="Y129" s="16" t="s">
        <v>1268</v>
      </c>
      <c r="Z129" s="16" t="s">
        <v>1762</v>
      </c>
      <c r="AA129" s="16"/>
      <c r="AB129" s="16"/>
      <c r="AC129" s="16" t="s">
        <v>614</v>
      </c>
      <c r="AD129" s="16" t="s">
        <v>105</v>
      </c>
      <c r="AE129" s="16"/>
      <c r="AF129" s="16" t="s">
        <v>91</v>
      </c>
      <c r="AG129" s="16" t="s">
        <v>92</v>
      </c>
      <c r="AH129" s="16" t="s">
        <v>1674</v>
      </c>
      <c r="AI129" s="17">
        <v>1</v>
      </c>
      <c r="AJ129" s="17">
        <v>1</v>
      </c>
      <c r="AK129" s="16" t="s">
        <v>136</v>
      </c>
      <c r="AL129" s="16"/>
      <c r="AM129" s="17">
        <v>25</v>
      </c>
      <c r="AN129" s="16" t="s">
        <v>137</v>
      </c>
      <c r="AO129" s="16" t="s">
        <v>138</v>
      </c>
      <c r="AP129" s="17">
        <v>0</v>
      </c>
      <c r="AQ129" s="17">
        <v>0</v>
      </c>
      <c r="AR129" s="17">
        <v>0</v>
      </c>
      <c r="AS129" s="16">
        <v>14453.0863947</v>
      </c>
      <c r="AT129" s="19">
        <v>3.0138891313881313</v>
      </c>
      <c r="AU129" s="19">
        <v>0</v>
      </c>
      <c r="AV129" s="19">
        <v>0</v>
      </c>
      <c r="AW129" s="19">
        <v>1506.9445656940657</v>
      </c>
      <c r="AX129" s="20">
        <v>7</v>
      </c>
      <c r="AY129" s="19">
        <v>0</v>
      </c>
      <c r="AZ129" s="20">
        <v>25</v>
      </c>
      <c r="BA129" s="19">
        <v>0</v>
      </c>
      <c r="BB129" s="19">
        <v>0.5</v>
      </c>
      <c r="BC129" s="20">
        <v>12500</v>
      </c>
      <c r="BD129" s="16"/>
      <c r="BE129" s="16"/>
      <c r="BF129" s="21" t="s">
        <v>96</v>
      </c>
      <c r="BG129" s="22">
        <v>25</v>
      </c>
      <c r="BH129" s="23">
        <v>0.7</v>
      </c>
      <c r="BI129" s="23">
        <v>18</v>
      </c>
      <c r="BJ129" s="16">
        <v>481.79997674452471</v>
      </c>
      <c r="BK129" s="16">
        <v>14453.096897207563</v>
      </c>
      <c r="BL129" s="23">
        <v>0.15</v>
      </c>
      <c r="BM129" s="22">
        <f t="shared" si="10"/>
        <v>5.9723779792432197</v>
      </c>
      <c r="BN129" s="22">
        <f t="shared" si="9"/>
        <v>4.9723779792432197</v>
      </c>
      <c r="BO129" s="22">
        <f t="shared" si="11"/>
        <v>0.74585669688648293</v>
      </c>
      <c r="BP129" s="22">
        <f t="shared" si="12"/>
        <v>0.42265212823567372</v>
      </c>
      <c r="BQ129" s="22">
        <f t="shared" si="13"/>
        <v>3.8038691541210636</v>
      </c>
    </row>
    <row r="130" spans="1:69" x14ac:dyDescent="0.25">
      <c r="A130" s="15">
        <v>15411013</v>
      </c>
      <c r="B130" s="16" t="s">
        <v>228</v>
      </c>
      <c r="C130" s="16"/>
      <c r="D130" s="16"/>
      <c r="E130" s="16"/>
      <c r="F130" s="16" t="s">
        <v>2871</v>
      </c>
      <c r="G130" s="16" t="s">
        <v>126</v>
      </c>
      <c r="H130" s="16">
        <v>2.937043643</v>
      </c>
      <c r="I130" s="17">
        <v>1953</v>
      </c>
      <c r="J130" s="17">
        <v>1728</v>
      </c>
      <c r="K130" s="16">
        <v>0.12519924599999999</v>
      </c>
      <c r="L130" s="16" t="s">
        <v>78</v>
      </c>
      <c r="M130" s="17">
        <v>1</v>
      </c>
      <c r="N130" s="17">
        <v>0</v>
      </c>
      <c r="O130" s="16" t="s">
        <v>79</v>
      </c>
      <c r="P130" s="16" t="s">
        <v>80</v>
      </c>
      <c r="Q130" s="18">
        <v>0.31699754612454334</v>
      </c>
      <c r="R130" s="16" t="s">
        <v>2949</v>
      </c>
      <c r="S130" s="16" t="s">
        <v>2950</v>
      </c>
      <c r="T130" s="16" t="s">
        <v>280</v>
      </c>
      <c r="U130" s="16" t="s">
        <v>925</v>
      </c>
      <c r="V130" s="16" t="s">
        <v>2951</v>
      </c>
      <c r="W130" s="16" t="s">
        <v>129</v>
      </c>
      <c r="X130" s="16"/>
      <c r="Y130" s="16" t="s">
        <v>2875</v>
      </c>
      <c r="Z130" s="16" t="s">
        <v>551</v>
      </c>
      <c r="AA130" s="16"/>
      <c r="AB130" s="16"/>
      <c r="AC130" s="16" t="s">
        <v>2884</v>
      </c>
      <c r="AD130" s="16" t="s">
        <v>152</v>
      </c>
      <c r="AE130" s="16"/>
      <c r="AF130" s="16" t="s">
        <v>91</v>
      </c>
      <c r="AG130" s="16" t="s">
        <v>92</v>
      </c>
      <c r="AH130" s="16" t="s">
        <v>2952</v>
      </c>
      <c r="AI130" s="17">
        <v>1</v>
      </c>
      <c r="AJ130" s="17">
        <v>3</v>
      </c>
      <c r="AK130" s="16" t="s">
        <v>136</v>
      </c>
      <c r="AL130" s="16"/>
      <c r="AM130" s="17">
        <v>25</v>
      </c>
      <c r="AN130" s="16" t="s">
        <v>137</v>
      </c>
      <c r="AO130" s="16" t="s">
        <v>138</v>
      </c>
      <c r="AP130" s="17">
        <v>0</v>
      </c>
      <c r="AQ130" s="17">
        <v>0</v>
      </c>
      <c r="AR130" s="17">
        <v>0</v>
      </c>
      <c r="AS130" s="16">
        <v>13808.3487437</v>
      </c>
      <c r="AT130" s="19">
        <v>9.4638397700972163</v>
      </c>
      <c r="AU130" s="19">
        <v>0</v>
      </c>
      <c r="AV130" s="19">
        <v>0</v>
      </c>
      <c r="AW130" s="19">
        <v>4731.9198850486082</v>
      </c>
      <c r="AX130" s="20">
        <v>7</v>
      </c>
      <c r="AY130" s="19">
        <v>0</v>
      </c>
      <c r="AZ130" s="20">
        <v>25</v>
      </c>
      <c r="BA130" s="19">
        <v>0</v>
      </c>
      <c r="BB130" s="19">
        <v>0.5</v>
      </c>
      <c r="BC130" s="20">
        <v>12500</v>
      </c>
      <c r="BD130" s="16">
        <v>530.13393196650622</v>
      </c>
      <c r="BE130" s="16">
        <v>13808.357875587901</v>
      </c>
      <c r="BF130" s="21" t="s">
        <v>96</v>
      </c>
      <c r="BG130" s="22">
        <v>25</v>
      </c>
      <c r="BH130" s="23">
        <v>0.7</v>
      </c>
      <c r="BI130" s="23">
        <v>18</v>
      </c>
      <c r="BJ130" s="16">
        <v>530.13393196650622</v>
      </c>
      <c r="BK130" s="16">
        <v>13808.357875587901</v>
      </c>
      <c r="BL130" s="23">
        <v>0.15</v>
      </c>
      <c r="BM130" s="22">
        <f t="shared" si="10"/>
        <v>5.7059558302417805</v>
      </c>
      <c r="BN130" s="22">
        <f t="shared" si="9"/>
        <v>2.7059558302417805</v>
      </c>
      <c r="BO130" s="22">
        <f t="shared" si="11"/>
        <v>0.40589337453626706</v>
      </c>
      <c r="BP130" s="22">
        <f t="shared" si="12"/>
        <v>0.23000624557055135</v>
      </c>
      <c r="BQ130" s="22">
        <f t="shared" si="13"/>
        <v>2.070056210134962</v>
      </c>
    </row>
    <row r="131" spans="1:69" x14ac:dyDescent="0.25">
      <c r="A131" s="15">
        <v>15411017</v>
      </c>
      <c r="B131" s="16" t="s">
        <v>228</v>
      </c>
      <c r="C131" s="16"/>
      <c r="D131" s="16"/>
      <c r="E131" s="16"/>
      <c r="F131" s="16" t="s">
        <v>2964</v>
      </c>
      <c r="G131" s="16" t="s">
        <v>126</v>
      </c>
      <c r="H131" s="16">
        <v>3.7377327569999999</v>
      </c>
      <c r="I131" s="17">
        <v>1952</v>
      </c>
      <c r="J131" s="17">
        <v>1500</v>
      </c>
      <c r="K131" s="16">
        <v>0.14421690200000001</v>
      </c>
      <c r="L131" s="16" t="s">
        <v>78</v>
      </c>
      <c r="M131" s="17">
        <v>1</v>
      </c>
      <c r="N131" s="17">
        <v>0</v>
      </c>
      <c r="O131" s="16" t="s">
        <v>79</v>
      </c>
      <c r="P131" s="16" t="s">
        <v>80</v>
      </c>
      <c r="Q131" s="18">
        <v>0.23877727262399401</v>
      </c>
      <c r="R131" s="16" t="s">
        <v>3184</v>
      </c>
      <c r="S131" s="16" t="s">
        <v>3185</v>
      </c>
      <c r="T131" s="16" t="s">
        <v>114</v>
      </c>
      <c r="U131" s="16" t="s">
        <v>115</v>
      </c>
      <c r="V131" s="16"/>
      <c r="W131" s="16" t="s">
        <v>129</v>
      </c>
      <c r="X131" s="16"/>
      <c r="Y131" s="16" t="s">
        <v>3060</v>
      </c>
      <c r="Z131" s="16" t="s">
        <v>3186</v>
      </c>
      <c r="AA131" s="16"/>
      <c r="AB131" s="16"/>
      <c r="AC131" s="16" t="s">
        <v>2884</v>
      </c>
      <c r="AD131" s="16" t="s">
        <v>152</v>
      </c>
      <c r="AE131" s="16"/>
      <c r="AF131" s="16" t="s">
        <v>91</v>
      </c>
      <c r="AG131" s="16" t="s">
        <v>92</v>
      </c>
      <c r="AH131" s="16" t="s">
        <v>2952</v>
      </c>
      <c r="AI131" s="17">
        <v>1</v>
      </c>
      <c r="AJ131" s="17">
        <v>2</v>
      </c>
      <c r="AK131" s="16" t="s">
        <v>136</v>
      </c>
      <c r="AL131" s="16"/>
      <c r="AM131" s="17">
        <v>25</v>
      </c>
      <c r="AN131" s="16" t="s">
        <v>137</v>
      </c>
      <c r="AO131" s="16" t="s">
        <v>138</v>
      </c>
      <c r="AP131" s="17">
        <v>0</v>
      </c>
      <c r="AQ131" s="17">
        <v>0</v>
      </c>
      <c r="AR131" s="17">
        <v>0</v>
      </c>
      <c r="AS131" s="16">
        <v>10401.0874437</v>
      </c>
      <c r="AT131" s="19">
        <v>8.3760472615552413</v>
      </c>
      <c r="AU131" s="19">
        <v>0</v>
      </c>
      <c r="AV131" s="19">
        <v>0</v>
      </c>
      <c r="AW131" s="19">
        <v>4188.0236307776204</v>
      </c>
      <c r="AX131" s="20">
        <v>7</v>
      </c>
      <c r="AY131" s="19">
        <v>0</v>
      </c>
      <c r="AZ131" s="20">
        <v>25</v>
      </c>
      <c r="BA131" s="19">
        <v>0</v>
      </c>
      <c r="BB131" s="19">
        <v>0.5</v>
      </c>
      <c r="BC131" s="20">
        <v>12500</v>
      </c>
      <c r="BD131" s="16">
        <v>472.20102065345475</v>
      </c>
      <c r="BE131" s="16">
        <v>10401.096390990799</v>
      </c>
      <c r="BF131" s="21" t="s">
        <v>96</v>
      </c>
      <c r="BG131" s="22">
        <v>25</v>
      </c>
      <c r="BH131" s="23">
        <v>0.7</v>
      </c>
      <c r="BI131" s="23">
        <v>18</v>
      </c>
      <c r="BJ131" s="16">
        <v>472.20102065345475</v>
      </c>
      <c r="BK131" s="16">
        <v>10401.096390990799</v>
      </c>
      <c r="BL131" s="23">
        <v>0.15</v>
      </c>
      <c r="BM131" s="22">
        <f t="shared" si="10"/>
        <v>4.2979909072318918</v>
      </c>
      <c r="BN131" s="22">
        <f t="shared" ref="BN131:BN194" si="14">BM131-AJ131</f>
        <v>2.2979909072318918</v>
      </c>
      <c r="BO131" s="22">
        <f t="shared" si="11"/>
        <v>0.34469863608478374</v>
      </c>
      <c r="BP131" s="22">
        <f t="shared" si="12"/>
        <v>0.19532922711471082</v>
      </c>
      <c r="BQ131" s="22">
        <f t="shared" si="13"/>
        <v>1.7579630440323974</v>
      </c>
    </row>
    <row r="132" spans="1:69" x14ac:dyDescent="0.25">
      <c r="A132" s="15">
        <v>15411024</v>
      </c>
      <c r="B132" s="16" t="s">
        <v>228</v>
      </c>
      <c r="C132" s="16"/>
      <c r="D132" s="16"/>
      <c r="E132" s="16"/>
      <c r="F132" s="16" t="s">
        <v>2964</v>
      </c>
      <c r="G132" s="16" t="s">
        <v>126</v>
      </c>
      <c r="H132" s="16">
        <v>1.9229188740000001</v>
      </c>
      <c r="I132" s="17">
        <v>1951</v>
      </c>
      <c r="J132" s="17">
        <v>1602</v>
      </c>
      <c r="K132" s="16">
        <v>0.20211960600000001</v>
      </c>
      <c r="L132" s="16" t="s">
        <v>78</v>
      </c>
      <c r="M132" s="17">
        <v>1</v>
      </c>
      <c r="N132" s="17">
        <v>0</v>
      </c>
      <c r="O132" s="16" t="s">
        <v>79</v>
      </c>
      <c r="P132" s="16" t="s">
        <v>80</v>
      </c>
      <c r="Q132" s="18">
        <v>0.18170421779099732</v>
      </c>
      <c r="R132" s="16" t="s">
        <v>3353</v>
      </c>
      <c r="S132" s="16" t="s">
        <v>3354</v>
      </c>
      <c r="T132" s="16" t="s">
        <v>769</v>
      </c>
      <c r="U132" s="16" t="s">
        <v>3347</v>
      </c>
      <c r="V132" s="16" t="s">
        <v>3355</v>
      </c>
      <c r="W132" s="16" t="s">
        <v>129</v>
      </c>
      <c r="X132" s="16"/>
      <c r="Y132" s="16" t="s">
        <v>3060</v>
      </c>
      <c r="Z132" s="16" t="s">
        <v>2008</v>
      </c>
      <c r="AA132" s="16"/>
      <c r="AB132" s="16"/>
      <c r="AC132" s="16" t="s">
        <v>2884</v>
      </c>
      <c r="AD132" s="16" t="s">
        <v>152</v>
      </c>
      <c r="AE132" s="16"/>
      <c r="AF132" s="16" t="s">
        <v>91</v>
      </c>
      <c r="AG132" s="16" t="s">
        <v>92</v>
      </c>
      <c r="AH132" s="16" t="s">
        <v>3356</v>
      </c>
      <c r="AI132" s="17">
        <v>2</v>
      </c>
      <c r="AJ132" s="17">
        <v>2</v>
      </c>
      <c r="AK132" s="16" t="s">
        <v>136</v>
      </c>
      <c r="AL132" s="16"/>
      <c r="AM132" s="17">
        <v>25</v>
      </c>
      <c r="AN132" s="16" t="s">
        <v>137</v>
      </c>
      <c r="AO132" s="16" t="s">
        <v>138</v>
      </c>
      <c r="AP132" s="17">
        <v>0</v>
      </c>
      <c r="AQ132" s="17">
        <v>0</v>
      </c>
      <c r="AR132" s="17">
        <v>0</v>
      </c>
      <c r="AS132" s="16">
        <v>7915.0037742300001</v>
      </c>
      <c r="AT132" s="19">
        <v>11.006943582724361</v>
      </c>
      <c r="AU132" s="19">
        <v>0</v>
      </c>
      <c r="AV132" s="19">
        <v>0</v>
      </c>
      <c r="AW132" s="19">
        <v>5503.4717913621807</v>
      </c>
      <c r="AX132" s="20">
        <v>7</v>
      </c>
      <c r="AY132" s="19">
        <v>0</v>
      </c>
      <c r="AZ132" s="20">
        <v>25</v>
      </c>
      <c r="BA132" s="19">
        <v>0</v>
      </c>
      <c r="BB132" s="19">
        <v>0.5</v>
      </c>
      <c r="BC132" s="20">
        <v>12500</v>
      </c>
      <c r="BD132" s="16">
        <v>358.64925677043857</v>
      </c>
      <c r="BE132" s="16">
        <v>7915.0040668645934</v>
      </c>
      <c r="BF132" s="21" t="s">
        <v>96</v>
      </c>
      <c r="BG132" s="22">
        <v>25</v>
      </c>
      <c r="BH132" s="23">
        <v>0.7</v>
      </c>
      <c r="BI132" s="23">
        <v>18</v>
      </c>
      <c r="BJ132" s="16">
        <v>358.64925677043857</v>
      </c>
      <c r="BK132" s="16">
        <v>7915.0040668645934</v>
      </c>
      <c r="BL132" s="23">
        <v>0.15</v>
      </c>
      <c r="BM132" s="22">
        <f t="shared" si="10"/>
        <v>3.2706759202379518</v>
      </c>
      <c r="BN132" s="22">
        <f t="shared" si="14"/>
        <v>1.2706759202379518</v>
      </c>
      <c r="BO132" s="22">
        <f t="shared" si="11"/>
        <v>0.19060138803569276</v>
      </c>
      <c r="BP132" s="22">
        <f t="shared" si="12"/>
        <v>0.10800745322022592</v>
      </c>
      <c r="BQ132" s="22">
        <f t="shared" si="13"/>
        <v>0.97206707898203326</v>
      </c>
    </row>
    <row r="133" spans="1:69" x14ac:dyDescent="0.25">
      <c r="A133" s="15">
        <v>15411040</v>
      </c>
      <c r="B133" s="16" t="s">
        <v>228</v>
      </c>
      <c r="C133" s="16"/>
      <c r="D133" s="16"/>
      <c r="E133" s="16"/>
      <c r="F133" s="16" t="s">
        <v>1264</v>
      </c>
      <c r="G133" s="16" t="s">
        <v>126</v>
      </c>
      <c r="H133" s="16">
        <v>1</v>
      </c>
      <c r="I133" s="17">
        <v>1948</v>
      </c>
      <c r="J133" s="17">
        <v>1237</v>
      </c>
      <c r="K133" s="16">
        <v>0.25086189399999997</v>
      </c>
      <c r="L133" s="16" t="s">
        <v>78</v>
      </c>
      <c r="M133" s="17">
        <v>1</v>
      </c>
      <c r="N133" s="17">
        <v>0</v>
      </c>
      <c r="O133" s="16" t="s">
        <v>79</v>
      </c>
      <c r="P133" s="16" t="s">
        <v>80</v>
      </c>
      <c r="Q133" s="18">
        <v>0.11321528158388762</v>
      </c>
      <c r="R133" s="16" t="s">
        <v>1763</v>
      </c>
      <c r="S133" s="16" t="s">
        <v>1764</v>
      </c>
      <c r="T133" s="16" t="s">
        <v>83</v>
      </c>
      <c r="U133" s="16" t="s">
        <v>232</v>
      </c>
      <c r="V133" s="16" t="s">
        <v>1607</v>
      </c>
      <c r="W133" s="16" t="s">
        <v>129</v>
      </c>
      <c r="X133" s="16" t="s">
        <v>1267</v>
      </c>
      <c r="Y133" s="16" t="s">
        <v>1268</v>
      </c>
      <c r="Z133" s="16" t="s">
        <v>810</v>
      </c>
      <c r="AA133" s="16"/>
      <c r="AB133" s="16"/>
      <c r="AC133" s="16" t="s">
        <v>1564</v>
      </c>
      <c r="AD133" s="16" t="s">
        <v>152</v>
      </c>
      <c r="AE133" s="16"/>
      <c r="AF133" s="16" t="s">
        <v>91</v>
      </c>
      <c r="AG133" s="16" t="s">
        <v>92</v>
      </c>
      <c r="AH133" s="16" t="s">
        <v>1609</v>
      </c>
      <c r="AI133" s="17">
        <v>1</v>
      </c>
      <c r="AJ133" s="17">
        <v>1</v>
      </c>
      <c r="AK133" s="16" t="s">
        <v>136</v>
      </c>
      <c r="AL133" s="16"/>
      <c r="AM133" s="17">
        <v>25</v>
      </c>
      <c r="AN133" s="16" t="s">
        <v>137</v>
      </c>
      <c r="AO133" s="16" t="s">
        <v>138</v>
      </c>
      <c r="AP133" s="17">
        <v>0</v>
      </c>
      <c r="AQ133" s="17">
        <v>0</v>
      </c>
      <c r="AR133" s="17">
        <v>0</v>
      </c>
      <c r="AS133" s="16">
        <v>4931.6551988800002</v>
      </c>
      <c r="AT133" s="19">
        <v>8.8327342937301587</v>
      </c>
      <c r="AU133" s="19">
        <v>0</v>
      </c>
      <c r="AV133" s="19">
        <v>0</v>
      </c>
      <c r="AW133" s="19">
        <v>4416.3671468650791</v>
      </c>
      <c r="AX133" s="20">
        <v>7</v>
      </c>
      <c r="AY133" s="19">
        <v>0</v>
      </c>
      <c r="AZ133" s="20">
        <v>25</v>
      </c>
      <c r="BA133" s="19">
        <v>0</v>
      </c>
      <c r="BB133" s="19">
        <v>0.5</v>
      </c>
      <c r="BC133" s="20">
        <v>12500</v>
      </c>
      <c r="BD133" s="16"/>
      <c r="BE133" s="16"/>
      <c r="BF133" s="21" t="s">
        <v>96</v>
      </c>
      <c r="BG133" s="22">
        <v>25</v>
      </c>
      <c r="BH133" s="23">
        <v>0.7</v>
      </c>
      <c r="BI133" s="23">
        <v>18</v>
      </c>
      <c r="BJ133" s="16">
        <v>293.64495373589489</v>
      </c>
      <c r="BK133" s="16">
        <v>4931.637939183207</v>
      </c>
      <c r="BL133" s="23">
        <v>0.15</v>
      </c>
      <c r="BM133" s="22">
        <f t="shared" si="10"/>
        <v>2.0378750685099773</v>
      </c>
      <c r="BN133" s="22">
        <f t="shared" si="14"/>
        <v>1.0378750685099773</v>
      </c>
      <c r="BO133" s="22">
        <f t="shared" si="11"/>
        <v>0.15568126027649659</v>
      </c>
      <c r="BP133" s="22">
        <f t="shared" si="12"/>
        <v>8.8219380823348084E-2</v>
      </c>
      <c r="BQ133" s="22">
        <f t="shared" si="13"/>
        <v>0.7939744274101328</v>
      </c>
    </row>
    <row r="134" spans="1:69" x14ac:dyDescent="0.25">
      <c r="A134" s="15">
        <v>15413009</v>
      </c>
      <c r="B134" s="16" t="s">
        <v>97</v>
      </c>
      <c r="C134" s="16"/>
      <c r="D134" s="16"/>
      <c r="E134" s="16"/>
      <c r="F134" s="16" t="s">
        <v>1264</v>
      </c>
      <c r="G134" s="16" t="s">
        <v>238</v>
      </c>
      <c r="H134" s="16">
        <v>1</v>
      </c>
      <c r="I134" s="17">
        <v>1958</v>
      </c>
      <c r="J134" s="17">
        <v>1080</v>
      </c>
      <c r="K134" s="16">
        <v>0.104428544</v>
      </c>
      <c r="L134" s="16" t="s">
        <v>78</v>
      </c>
      <c r="M134" s="17">
        <v>1</v>
      </c>
      <c r="N134" s="17">
        <v>0</v>
      </c>
      <c r="O134" s="16" t="s">
        <v>79</v>
      </c>
      <c r="P134" s="16" t="s">
        <v>80</v>
      </c>
      <c r="Q134" s="18">
        <v>0.23744151475835729</v>
      </c>
      <c r="R134" s="16" t="s">
        <v>1923</v>
      </c>
      <c r="S134" s="16" t="s">
        <v>1924</v>
      </c>
      <c r="T134" s="16" t="s">
        <v>1925</v>
      </c>
      <c r="U134" s="16" t="s">
        <v>1230</v>
      </c>
      <c r="V134" s="16"/>
      <c r="W134" s="16" t="s">
        <v>129</v>
      </c>
      <c r="X134" s="16"/>
      <c r="Y134" s="16" t="s">
        <v>1268</v>
      </c>
      <c r="Z134" s="16" t="s">
        <v>1926</v>
      </c>
      <c r="AA134" s="16"/>
      <c r="AB134" s="16" t="s">
        <v>831</v>
      </c>
      <c r="AC134" s="16" t="s">
        <v>343</v>
      </c>
      <c r="AD134" s="16" t="s">
        <v>152</v>
      </c>
      <c r="AE134" s="16"/>
      <c r="AF134" s="16" t="s">
        <v>91</v>
      </c>
      <c r="AG134" s="16" t="s">
        <v>92</v>
      </c>
      <c r="AH134" s="16" t="s">
        <v>1927</v>
      </c>
      <c r="AI134" s="17">
        <v>1</v>
      </c>
      <c r="AJ134" s="17">
        <v>1</v>
      </c>
      <c r="AK134" s="16" t="s">
        <v>245</v>
      </c>
      <c r="AL134" s="16"/>
      <c r="AM134" s="17">
        <v>35</v>
      </c>
      <c r="AN134" s="16" t="s">
        <v>246</v>
      </c>
      <c r="AO134" s="16" t="s">
        <v>247</v>
      </c>
      <c r="AP134" s="17">
        <v>0</v>
      </c>
      <c r="AQ134" s="17">
        <v>0</v>
      </c>
      <c r="AR134" s="17">
        <v>0</v>
      </c>
      <c r="AS134" s="16">
        <v>10342.9104776</v>
      </c>
      <c r="AT134" s="19">
        <v>4.2115804921969886</v>
      </c>
      <c r="AU134" s="19">
        <v>0</v>
      </c>
      <c r="AV134" s="19">
        <v>0</v>
      </c>
      <c r="AW134" s="19">
        <v>2105.7902460984942</v>
      </c>
      <c r="AX134" s="20">
        <v>4</v>
      </c>
      <c r="AY134" s="19">
        <v>0</v>
      </c>
      <c r="AZ134" s="20">
        <v>35</v>
      </c>
      <c r="BA134" s="19">
        <v>0</v>
      </c>
      <c r="BB134" s="19">
        <v>0.5</v>
      </c>
      <c r="BC134" s="20">
        <v>17500</v>
      </c>
      <c r="BD134" s="16">
        <v>414.88243843276717</v>
      </c>
      <c r="BE134" s="16">
        <v>10342.911011105882</v>
      </c>
      <c r="BF134" s="21" t="s">
        <v>96</v>
      </c>
      <c r="BG134" s="22">
        <v>35</v>
      </c>
      <c r="BH134" s="23">
        <v>0.85</v>
      </c>
      <c r="BI134" s="23">
        <v>30</v>
      </c>
      <c r="BJ134" s="16">
        <v>414.88243843276717</v>
      </c>
      <c r="BK134" s="16">
        <v>10342.911011105882</v>
      </c>
      <c r="BL134" s="23">
        <v>0.15</v>
      </c>
      <c r="BM134" s="22">
        <f t="shared" si="10"/>
        <v>7.1232454427507186</v>
      </c>
      <c r="BN134" s="22">
        <f t="shared" si="14"/>
        <v>6.1232454427507186</v>
      </c>
      <c r="BO134" s="22">
        <f t="shared" si="11"/>
        <v>0.91848681641260776</v>
      </c>
      <c r="BP134" s="22">
        <f t="shared" si="12"/>
        <v>0.52047586263381118</v>
      </c>
      <c r="BQ134" s="22">
        <f t="shared" si="13"/>
        <v>4.6842827637043003</v>
      </c>
    </row>
    <row r="135" spans="1:69" x14ac:dyDescent="0.25">
      <c r="A135" s="15">
        <v>15421015</v>
      </c>
      <c r="B135" s="16" t="s">
        <v>97</v>
      </c>
      <c r="C135" s="16"/>
      <c r="D135" s="16"/>
      <c r="E135" s="16"/>
      <c r="F135" s="16" t="s">
        <v>2871</v>
      </c>
      <c r="G135" s="16" t="s">
        <v>238</v>
      </c>
      <c r="H135" s="16">
        <v>2.907426203</v>
      </c>
      <c r="I135" s="17">
        <v>1962</v>
      </c>
      <c r="J135" s="17">
        <v>2647</v>
      </c>
      <c r="K135" s="16">
        <v>0.27772531700000003</v>
      </c>
      <c r="L135" s="16" t="s">
        <v>78</v>
      </c>
      <c r="M135" s="17">
        <v>1</v>
      </c>
      <c r="N135" s="17">
        <v>0</v>
      </c>
      <c r="O135" s="16" t="s">
        <v>79</v>
      </c>
      <c r="P135" s="16" t="s">
        <v>80</v>
      </c>
      <c r="Q135" s="18">
        <v>0.21886736663569567</v>
      </c>
      <c r="R135" s="16" t="s">
        <v>2960</v>
      </c>
      <c r="S135" s="16" t="s">
        <v>2961</v>
      </c>
      <c r="T135" s="16" t="s">
        <v>83</v>
      </c>
      <c r="U135" s="16" t="s">
        <v>106</v>
      </c>
      <c r="V135" s="16" t="s">
        <v>2962</v>
      </c>
      <c r="W135" s="16" t="s">
        <v>129</v>
      </c>
      <c r="X135" s="16"/>
      <c r="Y135" s="16" t="s">
        <v>2875</v>
      </c>
      <c r="Z135" s="16" t="s">
        <v>1119</v>
      </c>
      <c r="AA135" s="16"/>
      <c r="AB135" s="16"/>
      <c r="AC135" s="16" t="s">
        <v>104</v>
      </c>
      <c r="AD135" s="16" t="s">
        <v>105</v>
      </c>
      <c r="AE135" s="16"/>
      <c r="AF135" s="16" t="s">
        <v>91</v>
      </c>
      <c r="AG135" s="16" t="s">
        <v>92</v>
      </c>
      <c r="AH135" s="16" t="s">
        <v>2963</v>
      </c>
      <c r="AI135" s="17">
        <v>1</v>
      </c>
      <c r="AJ135" s="17">
        <v>3</v>
      </c>
      <c r="AK135" s="16" t="s">
        <v>245</v>
      </c>
      <c r="AL135" s="16"/>
      <c r="AM135" s="17">
        <v>35</v>
      </c>
      <c r="AN135" s="16" t="s">
        <v>246</v>
      </c>
      <c r="AO135" s="16" t="s">
        <v>247</v>
      </c>
      <c r="AP135" s="17">
        <v>0</v>
      </c>
      <c r="AQ135" s="17">
        <v>0</v>
      </c>
      <c r="AR135" s="17">
        <v>0</v>
      </c>
      <c r="AS135" s="16">
        <v>9533.8492377099992</v>
      </c>
      <c r="AT135" s="19">
        <v>13.706950544498953</v>
      </c>
      <c r="AU135" s="19">
        <v>0</v>
      </c>
      <c r="AV135" s="19">
        <v>0</v>
      </c>
      <c r="AW135" s="19">
        <v>6853.4752722494768</v>
      </c>
      <c r="AX135" s="20">
        <v>4</v>
      </c>
      <c r="AY135" s="19">
        <v>0</v>
      </c>
      <c r="AZ135" s="20">
        <v>35</v>
      </c>
      <c r="BA135" s="19">
        <v>0</v>
      </c>
      <c r="BB135" s="19">
        <v>0.5</v>
      </c>
      <c r="BC135" s="20">
        <v>17500</v>
      </c>
      <c r="BD135" s="16">
        <v>581.57476197866526</v>
      </c>
      <c r="BE135" s="16">
        <v>9533.8243552390741</v>
      </c>
      <c r="BF135" s="21" t="s">
        <v>96</v>
      </c>
      <c r="BG135" s="22">
        <v>35</v>
      </c>
      <c r="BH135" s="23">
        <v>0.85</v>
      </c>
      <c r="BI135" s="23">
        <v>30</v>
      </c>
      <c r="BJ135" s="16">
        <v>581.57476197866526</v>
      </c>
      <c r="BK135" s="16">
        <v>9533.8243552390741</v>
      </c>
      <c r="BL135" s="23">
        <v>0.15</v>
      </c>
      <c r="BM135" s="22">
        <f t="shared" si="10"/>
        <v>6.5660209990708704</v>
      </c>
      <c r="BN135" s="22">
        <f t="shared" si="14"/>
        <v>3.5660209990708704</v>
      </c>
      <c r="BO135" s="22">
        <f t="shared" si="11"/>
        <v>0.53490314986063059</v>
      </c>
      <c r="BP135" s="22">
        <f t="shared" si="12"/>
        <v>0.30311178492102403</v>
      </c>
      <c r="BQ135" s="22">
        <f t="shared" si="13"/>
        <v>2.7280060642892159</v>
      </c>
    </row>
    <row r="136" spans="1:69" x14ac:dyDescent="0.25">
      <c r="A136" s="15">
        <v>15422033</v>
      </c>
      <c r="B136" s="16" t="s">
        <v>228</v>
      </c>
      <c r="C136" s="16" t="s">
        <v>110</v>
      </c>
      <c r="D136" s="16"/>
      <c r="E136" s="16"/>
      <c r="F136" s="16" t="s">
        <v>1264</v>
      </c>
      <c r="G136" s="16" t="s">
        <v>238</v>
      </c>
      <c r="H136" s="16">
        <v>1.739534981</v>
      </c>
      <c r="I136" s="17">
        <v>1950</v>
      </c>
      <c r="J136" s="17">
        <v>1192</v>
      </c>
      <c r="K136" s="16">
        <v>0.15853171999999999</v>
      </c>
      <c r="L136" s="16" t="s">
        <v>78</v>
      </c>
      <c r="M136" s="17">
        <v>1</v>
      </c>
      <c r="N136" s="17">
        <v>0</v>
      </c>
      <c r="O136" s="16" t="s">
        <v>79</v>
      </c>
      <c r="P136" s="16" t="s">
        <v>80</v>
      </c>
      <c r="Q136" s="18">
        <v>0.1726260385231089</v>
      </c>
      <c r="R136" s="16" t="s">
        <v>2032</v>
      </c>
      <c r="S136" s="16" t="s">
        <v>2033</v>
      </c>
      <c r="T136" s="16" t="s">
        <v>280</v>
      </c>
      <c r="U136" s="16" t="s">
        <v>354</v>
      </c>
      <c r="V136" s="16" t="s">
        <v>301</v>
      </c>
      <c r="W136" s="16" t="s">
        <v>129</v>
      </c>
      <c r="X136" s="16"/>
      <c r="Y136" s="16" t="s">
        <v>1268</v>
      </c>
      <c r="Z136" s="16" t="s">
        <v>2034</v>
      </c>
      <c r="AA136" s="16"/>
      <c r="AB136" s="16"/>
      <c r="AC136" s="16" t="s">
        <v>104</v>
      </c>
      <c r="AD136" s="16" t="s">
        <v>105</v>
      </c>
      <c r="AE136" s="16"/>
      <c r="AF136" s="16" t="s">
        <v>91</v>
      </c>
      <c r="AG136" s="16" t="s">
        <v>92</v>
      </c>
      <c r="AH136" s="16" t="s">
        <v>2035</v>
      </c>
      <c r="AI136" s="17">
        <v>1</v>
      </c>
      <c r="AJ136" s="17">
        <v>1</v>
      </c>
      <c r="AK136" s="16" t="s">
        <v>245</v>
      </c>
      <c r="AL136" s="16"/>
      <c r="AM136" s="17">
        <v>35</v>
      </c>
      <c r="AN136" s="16" t="s">
        <v>246</v>
      </c>
      <c r="AO136" s="16" t="s">
        <v>247</v>
      </c>
      <c r="AP136" s="17">
        <v>0</v>
      </c>
      <c r="AQ136" s="17">
        <v>0</v>
      </c>
      <c r="AR136" s="17">
        <v>0</v>
      </c>
      <c r="AS136" s="16">
        <v>7519.5623495199998</v>
      </c>
      <c r="AT136" s="19">
        <v>5.7928903272915333</v>
      </c>
      <c r="AU136" s="19">
        <v>0</v>
      </c>
      <c r="AV136" s="19">
        <v>0</v>
      </c>
      <c r="AW136" s="19">
        <v>2896.4451636457666</v>
      </c>
      <c r="AX136" s="20">
        <v>4</v>
      </c>
      <c r="AY136" s="19">
        <v>0</v>
      </c>
      <c r="AZ136" s="20">
        <v>35</v>
      </c>
      <c r="BA136" s="19">
        <v>0</v>
      </c>
      <c r="BB136" s="19">
        <v>0.5</v>
      </c>
      <c r="BC136" s="20">
        <v>17500</v>
      </c>
      <c r="BD136" s="16">
        <v>370.619498715524</v>
      </c>
      <c r="BE136" s="16">
        <v>7519.5601597357481</v>
      </c>
      <c r="BF136" s="21" t="s">
        <v>96</v>
      </c>
      <c r="BG136" s="22">
        <v>35</v>
      </c>
      <c r="BH136" s="23">
        <v>0.85</v>
      </c>
      <c r="BI136" s="23">
        <v>30</v>
      </c>
      <c r="BJ136" s="16">
        <v>370.619498715524</v>
      </c>
      <c r="BK136" s="16">
        <v>7519.5601597357481</v>
      </c>
      <c r="BL136" s="23">
        <v>0.15</v>
      </c>
      <c r="BM136" s="22">
        <f t="shared" si="10"/>
        <v>5.178781155693267</v>
      </c>
      <c r="BN136" s="22">
        <f t="shared" si="14"/>
        <v>4.178781155693267</v>
      </c>
      <c r="BO136" s="22">
        <f t="shared" si="11"/>
        <v>0.62681717335399001</v>
      </c>
      <c r="BP136" s="22">
        <f t="shared" si="12"/>
        <v>0.35519639823392773</v>
      </c>
      <c r="BQ136" s="22">
        <f t="shared" si="13"/>
        <v>3.1967675841053498</v>
      </c>
    </row>
    <row r="137" spans="1:69" x14ac:dyDescent="0.25">
      <c r="A137" s="15">
        <v>15423007</v>
      </c>
      <c r="B137" s="16" t="s">
        <v>228</v>
      </c>
      <c r="C137" s="16"/>
      <c r="D137" s="16"/>
      <c r="E137" s="16"/>
      <c r="F137" s="16" t="s">
        <v>2964</v>
      </c>
      <c r="G137" s="16" t="s">
        <v>126</v>
      </c>
      <c r="H137" s="16">
        <v>3.2849510240000002</v>
      </c>
      <c r="I137" s="17">
        <v>1975</v>
      </c>
      <c r="J137" s="17">
        <v>2660</v>
      </c>
      <c r="K137" s="16">
        <v>0.26124533500000002</v>
      </c>
      <c r="L137" s="16" t="s">
        <v>78</v>
      </c>
      <c r="M137" s="17">
        <v>1</v>
      </c>
      <c r="N137" s="17">
        <v>0</v>
      </c>
      <c r="O137" s="16" t="s">
        <v>79</v>
      </c>
      <c r="P137" s="16" t="s">
        <v>80</v>
      </c>
      <c r="Q137" s="18">
        <v>0.23405842610290745</v>
      </c>
      <c r="R137" s="16" t="s">
        <v>3278</v>
      </c>
      <c r="S137" s="16" t="s">
        <v>3279</v>
      </c>
      <c r="T137" s="16" t="s">
        <v>83</v>
      </c>
      <c r="U137" s="16" t="s">
        <v>232</v>
      </c>
      <c r="V137" s="16" t="s">
        <v>3280</v>
      </c>
      <c r="W137" s="16" t="s">
        <v>129</v>
      </c>
      <c r="X137" s="16"/>
      <c r="Y137" s="16" t="s">
        <v>3060</v>
      </c>
      <c r="Z137" s="16" t="s">
        <v>3281</v>
      </c>
      <c r="AA137" s="16"/>
      <c r="AB137" s="16"/>
      <c r="AC137" s="16" t="s">
        <v>1589</v>
      </c>
      <c r="AD137" s="16" t="s">
        <v>152</v>
      </c>
      <c r="AE137" s="16"/>
      <c r="AF137" s="16" t="s">
        <v>91</v>
      </c>
      <c r="AG137" s="16" t="s">
        <v>92</v>
      </c>
      <c r="AH137" s="16" t="s">
        <v>1590</v>
      </c>
      <c r="AI137" s="17">
        <v>2</v>
      </c>
      <c r="AJ137" s="17">
        <v>2</v>
      </c>
      <c r="AK137" s="16" t="s">
        <v>136</v>
      </c>
      <c r="AL137" s="16"/>
      <c r="AM137" s="17">
        <v>25</v>
      </c>
      <c r="AN137" s="16" t="s">
        <v>137</v>
      </c>
      <c r="AO137" s="16" t="s">
        <v>138</v>
      </c>
      <c r="AP137" s="17">
        <v>0</v>
      </c>
      <c r="AQ137" s="17">
        <v>0</v>
      </c>
      <c r="AR137" s="17">
        <v>0</v>
      </c>
      <c r="AS137" s="16">
        <v>10195.529721499999</v>
      </c>
      <c r="AT137" s="19">
        <v>8.5449213900366736</v>
      </c>
      <c r="AU137" s="19">
        <v>0</v>
      </c>
      <c r="AV137" s="19">
        <v>0</v>
      </c>
      <c r="AW137" s="19">
        <v>4272.460695018337</v>
      </c>
      <c r="AX137" s="20">
        <v>7</v>
      </c>
      <c r="AY137" s="19">
        <v>0</v>
      </c>
      <c r="AZ137" s="20">
        <v>25</v>
      </c>
      <c r="BA137" s="19">
        <v>0</v>
      </c>
      <c r="BB137" s="19">
        <v>0.5</v>
      </c>
      <c r="BC137" s="20">
        <v>12500</v>
      </c>
      <c r="BD137" s="16">
        <v>507.6419855453575</v>
      </c>
      <c r="BE137" s="16">
        <v>10195.544258743264</v>
      </c>
      <c r="BF137" s="21" t="s">
        <v>96</v>
      </c>
      <c r="BG137" s="22">
        <v>25</v>
      </c>
      <c r="BH137" s="23">
        <v>0.7</v>
      </c>
      <c r="BI137" s="23">
        <v>18</v>
      </c>
      <c r="BJ137" s="16">
        <v>507.6419855453575</v>
      </c>
      <c r="BK137" s="16">
        <v>10195.544258743264</v>
      </c>
      <c r="BL137" s="23">
        <v>0.15</v>
      </c>
      <c r="BM137" s="22">
        <f t="shared" si="10"/>
        <v>4.2130516698523337</v>
      </c>
      <c r="BN137" s="22">
        <f t="shared" si="14"/>
        <v>2.2130516698523337</v>
      </c>
      <c r="BO137" s="22">
        <f t="shared" si="11"/>
        <v>0.33195775047785003</v>
      </c>
      <c r="BP137" s="22">
        <f t="shared" si="12"/>
        <v>0.18810939193744836</v>
      </c>
      <c r="BQ137" s="22">
        <f t="shared" si="13"/>
        <v>1.6929845274370352</v>
      </c>
    </row>
    <row r="138" spans="1:69" x14ac:dyDescent="0.25">
      <c r="A138" s="15">
        <v>15423009</v>
      </c>
      <c r="B138" s="16" t="s">
        <v>228</v>
      </c>
      <c r="C138" s="16"/>
      <c r="D138" s="16"/>
      <c r="E138" s="16"/>
      <c r="F138" s="16" t="s">
        <v>2964</v>
      </c>
      <c r="G138" s="16" t="s">
        <v>126</v>
      </c>
      <c r="H138" s="16">
        <v>1.2500408190000001</v>
      </c>
      <c r="I138" s="17">
        <v>1977</v>
      </c>
      <c r="J138" s="17">
        <v>1777</v>
      </c>
      <c r="K138" s="16">
        <v>0.17592317599999999</v>
      </c>
      <c r="L138" s="16" t="s">
        <v>78</v>
      </c>
      <c r="M138" s="17">
        <v>1</v>
      </c>
      <c r="N138" s="17">
        <v>0</v>
      </c>
      <c r="O138" s="16" t="s">
        <v>79</v>
      </c>
      <c r="P138" s="16" t="s">
        <v>80</v>
      </c>
      <c r="Q138" s="18">
        <v>0.23224692989623957</v>
      </c>
      <c r="R138" s="16" t="s">
        <v>3197</v>
      </c>
      <c r="S138" s="16" t="s">
        <v>3198</v>
      </c>
      <c r="T138" s="16" t="s">
        <v>83</v>
      </c>
      <c r="U138" s="16" t="s">
        <v>232</v>
      </c>
      <c r="V138" s="16"/>
      <c r="W138" s="16" t="s">
        <v>129</v>
      </c>
      <c r="X138" s="16"/>
      <c r="Y138" s="16" t="s">
        <v>3060</v>
      </c>
      <c r="Z138" s="16" t="s">
        <v>3199</v>
      </c>
      <c r="AA138" s="16"/>
      <c r="AB138" s="16"/>
      <c r="AC138" s="16" t="s">
        <v>1589</v>
      </c>
      <c r="AD138" s="16" t="s">
        <v>152</v>
      </c>
      <c r="AE138" s="16"/>
      <c r="AF138" s="16" t="s">
        <v>91</v>
      </c>
      <c r="AG138" s="16" t="s">
        <v>92</v>
      </c>
      <c r="AH138" s="16" t="s">
        <v>1590</v>
      </c>
      <c r="AI138" s="17">
        <v>1</v>
      </c>
      <c r="AJ138" s="17">
        <v>2</v>
      </c>
      <c r="AK138" s="16" t="s">
        <v>136</v>
      </c>
      <c r="AL138" s="16"/>
      <c r="AM138" s="17">
        <v>25</v>
      </c>
      <c r="AN138" s="16" t="s">
        <v>137</v>
      </c>
      <c r="AO138" s="16" t="s">
        <v>138</v>
      </c>
      <c r="AP138" s="17">
        <v>0</v>
      </c>
      <c r="AQ138" s="17">
        <v>0</v>
      </c>
      <c r="AR138" s="17">
        <v>0</v>
      </c>
      <c r="AS138" s="16">
        <v>10116.628324900001</v>
      </c>
      <c r="AT138" s="19">
        <v>8.61156476269589</v>
      </c>
      <c r="AU138" s="19">
        <v>0</v>
      </c>
      <c r="AV138" s="19">
        <v>0</v>
      </c>
      <c r="AW138" s="19">
        <v>4305.7823813479454</v>
      </c>
      <c r="AX138" s="20">
        <v>7</v>
      </c>
      <c r="AY138" s="19">
        <v>0</v>
      </c>
      <c r="AZ138" s="20">
        <v>25</v>
      </c>
      <c r="BA138" s="19">
        <v>0</v>
      </c>
      <c r="BB138" s="19">
        <v>0.5</v>
      </c>
      <c r="BC138" s="20">
        <v>12500</v>
      </c>
      <c r="BD138" s="16">
        <v>504.6465983957699</v>
      </c>
      <c r="BE138" s="16">
        <v>10116.635799615595</v>
      </c>
      <c r="BF138" s="21" t="s">
        <v>96</v>
      </c>
      <c r="BG138" s="22">
        <v>25</v>
      </c>
      <c r="BH138" s="23">
        <v>0.7</v>
      </c>
      <c r="BI138" s="23">
        <v>18</v>
      </c>
      <c r="BJ138" s="16">
        <v>504.6465983957699</v>
      </c>
      <c r="BK138" s="16">
        <v>10116.635799615595</v>
      </c>
      <c r="BL138" s="23">
        <v>0.15</v>
      </c>
      <c r="BM138" s="22">
        <f t="shared" si="10"/>
        <v>4.1804447381323122</v>
      </c>
      <c r="BN138" s="22">
        <f t="shared" si="14"/>
        <v>2.1804447381323122</v>
      </c>
      <c r="BO138" s="22">
        <f t="shared" si="11"/>
        <v>0.32706671071984683</v>
      </c>
      <c r="BP138" s="22">
        <f t="shared" si="12"/>
        <v>0.18533780274124656</v>
      </c>
      <c r="BQ138" s="22">
        <f t="shared" si="13"/>
        <v>1.6680402246712189</v>
      </c>
    </row>
    <row r="139" spans="1:69" x14ac:dyDescent="0.25">
      <c r="A139" s="15">
        <v>15424065</v>
      </c>
      <c r="B139" s="16" t="s">
        <v>228</v>
      </c>
      <c r="C139" s="16"/>
      <c r="D139" s="16"/>
      <c r="E139" s="16"/>
      <c r="F139" s="16" t="s">
        <v>1264</v>
      </c>
      <c r="G139" s="16" t="s">
        <v>178</v>
      </c>
      <c r="H139" s="16">
        <v>2.4621118630000001</v>
      </c>
      <c r="I139" s="17">
        <v>1939</v>
      </c>
      <c r="J139" s="17">
        <v>1112</v>
      </c>
      <c r="K139" s="16">
        <v>0.27348745699999999</v>
      </c>
      <c r="L139" s="16" t="s">
        <v>78</v>
      </c>
      <c r="M139" s="17">
        <v>1</v>
      </c>
      <c r="N139" s="17">
        <v>0</v>
      </c>
      <c r="O139" s="16" t="s">
        <v>79</v>
      </c>
      <c r="P139" s="16" t="s">
        <v>80</v>
      </c>
      <c r="Q139" s="18">
        <v>9.3404864152022093E-2</v>
      </c>
      <c r="R139" s="16" t="s">
        <v>2354</v>
      </c>
      <c r="S139" s="16" t="s">
        <v>2355</v>
      </c>
      <c r="T139" s="16" t="s">
        <v>83</v>
      </c>
      <c r="U139" s="16" t="s">
        <v>232</v>
      </c>
      <c r="V139" s="16" t="s">
        <v>1688</v>
      </c>
      <c r="W139" s="16" t="s">
        <v>129</v>
      </c>
      <c r="X139" s="16"/>
      <c r="Y139" s="16" t="s">
        <v>1268</v>
      </c>
      <c r="Z139" s="16" t="s">
        <v>1994</v>
      </c>
      <c r="AA139" s="16"/>
      <c r="AB139" s="16"/>
      <c r="AC139" s="16" t="s">
        <v>1589</v>
      </c>
      <c r="AD139" s="16" t="s">
        <v>152</v>
      </c>
      <c r="AE139" s="16"/>
      <c r="AF139" s="16" t="s">
        <v>91</v>
      </c>
      <c r="AG139" s="16" t="s">
        <v>92</v>
      </c>
      <c r="AH139" s="16" t="s">
        <v>1690</v>
      </c>
      <c r="AI139" s="17">
        <v>2</v>
      </c>
      <c r="AJ139" s="17">
        <v>1</v>
      </c>
      <c r="AK139" s="16" t="s">
        <v>136</v>
      </c>
      <c r="AL139" s="16"/>
      <c r="AM139" s="17">
        <v>25</v>
      </c>
      <c r="AN139" s="16" t="s">
        <v>137</v>
      </c>
      <c r="AO139" s="16" t="s">
        <v>138</v>
      </c>
      <c r="AP139" s="17">
        <v>0</v>
      </c>
      <c r="AQ139" s="17">
        <v>0</v>
      </c>
      <c r="AR139" s="17">
        <v>0</v>
      </c>
      <c r="AS139" s="16">
        <v>4068.7025237900002</v>
      </c>
      <c r="AT139" s="19">
        <v>10.706115707722917</v>
      </c>
      <c r="AU139" s="19">
        <v>0</v>
      </c>
      <c r="AV139" s="19">
        <v>0</v>
      </c>
      <c r="AW139" s="19">
        <v>5353.0578538614582</v>
      </c>
      <c r="AX139" s="20">
        <v>7</v>
      </c>
      <c r="AY139" s="19">
        <v>0</v>
      </c>
      <c r="AZ139" s="20">
        <v>25</v>
      </c>
      <c r="BA139" s="19">
        <v>0</v>
      </c>
      <c r="BB139" s="19">
        <v>0.5</v>
      </c>
      <c r="BC139" s="20">
        <v>12500</v>
      </c>
      <c r="BD139" s="16">
        <v>283.61511379051865</v>
      </c>
      <c r="BE139" s="16">
        <v>4068.6996076148262</v>
      </c>
      <c r="BF139" s="21" t="s">
        <v>96</v>
      </c>
      <c r="BG139" s="22">
        <v>25</v>
      </c>
      <c r="BH139" s="23">
        <v>0.7</v>
      </c>
      <c r="BI139" s="23">
        <v>18</v>
      </c>
      <c r="BJ139" s="16">
        <v>283.61511379051865</v>
      </c>
      <c r="BK139" s="16">
        <v>4068.6996076148262</v>
      </c>
      <c r="BL139" s="23">
        <v>0.15</v>
      </c>
      <c r="BM139" s="22">
        <f t="shared" si="10"/>
        <v>1.6812875547363977</v>
      </c>
      <c r="BN139" s="22">
        <f t="shared" si="14"/>
        <v>0.68128755473639768</v>
      </c>
      <c r="BO139" s="22">
        <f t="shared" si="11"/>
        <v>0.10219313321045966</v>
      </c>
      <c r="BP139" s="22">
        <f t="shared" si="12"/>
        <v>5.7909442152593804E-2</v>
      </c>
      <c r="BQ139" s="22">
        <f t="shared" si="13"/>
        <v>0.52118497937334429</v>
      </c>
    </row>
    <row r="140" spans="1:69" x14ac:dyDescent="0.25">
      <c r="A140" s="15">
        <v>15434003</v>
      </c>
      <c r="B140" s="16" t="s">
        <v>228</v>
      </c>
      <c r="C140" s="16"/>
      <c r="D140" s="16"/>
      <c r="E140" s="16"/>
      <c r="F140" s="16" t="s">
        <v>2964</v>
      </c>
      <c r="G140" s="16" t="s">
        <v>178</v>
      </c>
      <c r="H140" s="16">
        <v>1.688927039</v>
      </c>
      <c r="I140" s="17">
        <v>1951</v>
      </c>
      <c r="J140" s="17">
        <v>1632</v>
      </c>
      <c r="K140" s="16">
        <v>0.20453690899999999</v>
      </c>
      <c r="L140" s="16" t="s">
        <v>78</v>
      </c>
      <c r="M140" s="17">
        <v>1</v>
      </c>
      <c r="N140" s="17">
        <v>0</v>
      </c>
      <c r="O140" s="16" t="s">
        <v>79</v>
      </c>
      <c r="P140" s="16" t="s">
        <v>80</v>
      </c>
      <c r="Q140" s="18">
        <v>0.18318500234289486</v>
      </c>
      <c r="R140" s="16" t="s">
        <v>3293</v>
      </c>
      <c r="S140" s="16" t="s">
        <v>3294</v>
      </c>
      <c r="T140" s="16" t="s">
        <v>83</v>
      </c>
      <c r="U140" s="16" t="s">
        <v>106</v>
      </c>
      <c r="V140" s="16" t="s">
        <v>3295</v>
      </c>
      <c r="W140" s="16" t="s">
        <v>129</v>
      </c>
      <c r="X140" s="16"/>
      <c r="Y140" s="16" t="s">
        <v>3060</v>
      </c>
      <c r="Z140" s="16" t="s">
        <v>3296</v>
      </c>
      <c r="AA140" s="16"/>
      <c r="AB140" s="16"/>
      <c r="AC140" s="16" t="s">
        <v>104</v>
      </c>
      <c r="AD140" s="16" t="s">
        <v>105</v>
      </c>
      <c r="AE140" s="16"/>
      <c r="AF140" s="16" t="s">
        <v>91</v>
      </c>
      <c r="AG140" s="16" t="s">
        <v>92</v>
      </c>
      <c r="AH140" s="16" t="s">
        <v>2661</v>
      </c>
      <c r="AI140" s="17">
        <v>1</v>
      </c>
      <c r="AJ140" s="17">
        <v>2</v>
      </c>
      <c r="AK140" s="16" t="s">
        <v>136</v>
      </c>
      <c r="AL140" s="16"/>
      <c r="AM140" s="17">
        <v>25</v>
      </c>
      <c r="AN140" s="16" t="s">
        <v>137</v>
      </c>
      <c r="AO140" s="16" t="s">
        <v>138</v>
      </c>
      <c r="AP140" s="17">
        <v>0</v>
      </c>
      <c r="AQ140" s="17">
        <v>0</v>
      </c>
      <c r="AR140" s="17">
        <v>0</v>
      </c>
      <c r="AS140" s="16">
        <v>7979.5252765100004</v>
      </c>
      <c r="AT140" s="19">
        <v>10.917942732315476</v>
      </c>
      <c r="AU140" s="19">
        <v>0</v>
      </c>
      <c r="AV140" s="19">
        <v>0</v>
      </c>
      <c r="AW140" s="19">
        <v>5458.971366157738</v>
      </c>
      <c r="AX140" s="20">
        <v>7</v>
      </c>
      <c r="AY140" s="19">
        <v>0</v>
      </c>
      <c r="AZ140" s="20">
        <v>25</v>
      </c>
      <c r="BA140" s="19">
        <v>0</v>
      </c>
      <c r="BB140" s="19">
        <v>0.5</v>
      </c>
      <c r="BC140" s="20">
        <v>12500</v>
      </c>
      <c r="BD140" s="16">
        <v>411.61982879238724</v>
      </c>
      <c r="BE140" s="16">
        <v>7979.5067839336089</v>
      </c>
      <c r="BF140" s="21" t="s">
        <v>96</v>
      </c>
      <c r="BG140" s="22">
        <v>25</v>
      </c>
      <c r="BH140" s="23">
        <v>0.7</v>
      </c>
      <c r="BI140" s="23">
        <v>18</v>
      </c>
      <c r="BJ140" s="16">
        <v>411.61982879238724</v>
      </c>
      <c r="BK140" s="16">
        <v>7979.5067839336089</v>
      </c>
      <c r="BL140" s="23">
        <v>0.15</v>
      </c>
      <c r="BM140" s="22">
        <f t="shared" si="10"/>
        <v>3.2973300421721077</v>
      </c>
      <c r="BN140" s="22">
        <f t="shared" si="14"/>
        <v>1.2973300421721077</v>
      </c>
      <c r="BO140" s="22">
        <f t="shared" si="11"/>
        <v>0.19459950632581616</v>
      </c>
      <c r="BP140" s="22">
        <f t="shared" si="12"/>
        <v>0.11027305358462916</v>
      </c>
      <c r="BQ140" s="22">
        <f t="shared" si="13"/>
        <v>0.99245748226166242</v>
      </c>
    </row>
    <row r="141" spans="1:69" x14ac:dyDescent="0.25">
      <c r="A141" s="15">
        <v>15434008</v>
      </c>
      <c r="B141" s="16" t="s">
        <v>228</v>
      </c>
      <c r="C141" s="16"/>
      <c r="D141" s="16"/>
      <c r="E141" s="16"/>
      <c r="F141" s="16" t="s">
        <v>2871</v>
      </c>
      <c r="G141" s="16" t="s">
        <v>178</v>
      </c>
      <c r="H141" s="16">
        <v>2.1391032330000002</v>
      </c>
      <c r="I141" s="17">
        <v>1950</v>
      </c>
      <c r="J141" s="17">
        <v>1584</v>
      </c>
      <c r="K141" s="16">
        <v>0.15018488699999999</v>
      </c>
      <c r="L141" s="16" t="s">
        <v>78</v>
      </c>
      <c r="M141" s="17">
        <v>1</v>
      </c>
      <c r="N141" s="17">
        <v>0</v>
      </c>
      <c r="O141" s="16" t="s">
        <v>79</v>
      </c>
      <c r="P141" s="16" t="s">
        <v>80</v>
      </c>
      <c r="Q141" s="18">
        <v>0.24212940886709147</v>
      </c>
      <c r="R141" s="16" t="s">
        <v>3037</v>
      </c>
      <c r="S141" s="16" t="s">
        <v>3038</v>
      </c>
      <c r="T141" s="16" t="s">
        <v>1229</v>
      </c>
      <c r="U141" s="16" t="s">
        <v>1230</v>
      </c>
      <c r="V141" s="16"/>
      <c r="W141" s="16" t="s">
        <v>129</v>
      </c>
      <c r="X141" s="16"/>
      <c r="Y141" s="16" t="s">
        <v>2875</v>
      </c>
      <c r="Z141" s="16" t="s">
        <v>3039</v>
      </c>
      <c r="AA141" s="16"/>
      <c r="AB141" s="16"/>
      <c r="AC141" s="16" t="s">
        <v>1564</v>
      </c>
      <c r="AD141" s="16" t="s">
        <v>152</v>
      </c>
      <c r="AE141" s="16"/>
      <c r="AF141" s="16" t="s">
        <v>91</v>
      </c>
      <c r="AG141" s="16" t="s">
        <v>92</v>
      </c>
      <c r="AH141" s="16" t="s">
        <v>2017</v>
      </c>
      <c r="AI141" s="17">
        <v>1</v>
      </c>
      <c r="AJ141" s="17">
        <v>3</v>
      </c>
      <c r="AK141" s="16" t="s">
        <v>136</v>
      </c>
      <c r="AL141" s="16"/>
      <c r="AM141" s="17">
        <v>25</v>
      </c>
      <c r="AN141" s="16" t="s">
        <v>137</v>
      </c>
      <c r="AO141" s="16" t="s">
        <v>138</v>
      </c>
      <c r="AP141" s="17">
        <v>0</v>
      </c>
      <c r="AQ141" s="17">
        <v>0</v>
      </c>
      <c r="AR141" s="17">
        <v>0</v>
      </c>
      <c r="AS141" s="16">
        <v>10547.1216018</v>
      </c>
      <c r="AT141" s="19">
        <v>12.390110300586446</v>
      </c>
      <c r="AU141" s="19">
        <v>0</v>
      </c>
      <c r="AV141" s="19">
        <v>0</v>
      </c>
      <c r="AW141" s="19">
        <v>6195.0551502932231</v>
      </c>
      <c r="AX141" s="20">
        <v>7</v>
      </c>
      <c r="AY141" s="19">
        <v>0</v>
      </c>
      <c r="AZ141" s="20">
        <v>25</v>
      </c>
      <c r="BA141" s="19">
        <v>0</v>
      </c>
      <c r="BB141" s="19">
        <v>0.5</v>
      </c>
      <c r="BC141" s="20">
        <v>12500</v>
      </c>
      <c r="BD141" s="16">
        <v>522.01286761953793</v>
      </c>
      <c r="BE141" s="16">
        <v>10547.11486166449</v>
      </c>
      <c r="BF141" s="21" t="s">
        <v>96</v>
      </c>
      <c r="BG141" s="22">
        <v>25</v>
      </c>
      <c r="BH141" s="23">
        <v>0.7</v>
      </c>
      <c r="BI141" s="23">
        <v>18</v>
      </c>
      <c r="BJ141" s="16">
        <v>522.01286761953793</v>
      </c>
      <c r="BK141" s="16">
        <v>10547.11486166449</v>
      </c>
      <c r="BL141" s="23">
        <v>0.15</v>
      </c>
      <c r="BM141" s="22">
        <f t="shared" si="10"/>
        <v>4.3583293596076462</v>
      </c>
      <c r="BN141" s="22">
        <f t="shared" si="14"/>
        <v>1.3583293596076462</v>
      </c>
      <c r="BO141" s="22">
        <f t="shared" si="11"/>
        <v>0.20374940394114693</v>
      </c>
      <c r="BP141" s="22">
        <f t="shared" si="12"/>
        <v>0.11545799556664993</v>
      </c>
      <c r="BQ141" s="22">
        <f t="shared" si="13"/>
        <v>1.0391219600998494</v>
      </c>
    </row>
    <row r="142" spans="1:69" x14ac:dyDescent="0.25">
      <c r="A142" s="15">
        <v>15434011</v>
      </c>
      <c r="B142" s="16" t="s">
        <v>228</v>
      </c>
      <c r="C142" s="16" t="s">
        <v>110</v>
      </c>
      <c r="D142" s="16"/>
      <c r="E142" s="16"/>
      <c r="F142" s="16" t="s">
        <v>1264</v>
      </c>
      <c r="G142" s="16" t="s">
        <v>178</v>
      </c>
      <c r="H142" s="16">
        <v>1.6698007610000001</v>
      </c>
      <c r="I142" s="17">
        <v>1948</v>
      </c>
      <c r="J142" s="17">
        <v>900</v>
      </c>
      <c r="K142" s="16">
        <v>0.11352169500000001</v>
      </c>
      <c r="L142" s="16" t="s">
        <v>78</v>
      </c>
      <c r="M142" s="17">
        <v>1</v>
      </c>
      <c r="N142" s="17">
        <v>0</v>
      </c>
      <c r="O142" s="16" t="s">
        <v>79</v>
      </c>
      <c r="P142" s="16" t="s">
        <v>80</v>
      </c>
      <c r="Q142" s="18">
        <v>0.18410470749587907</v>
      </c>
      <c r="R142" s="16" t="s">
        <v>2012</v>
      </c>
      <c r="S142" s="16" t="s">
        <v>2013</v>
      </c>
      <c r="T142" s="16" t="s">
        <v>274</v>
      </c>
      <c r="U142" s="16" t="s">
        <v>2014</v>
      </c>
      <c r="V142" s="16" t="s">
        <v>2015</v>
      </c>
      <c r="W142" s="16" t="s">
        <v>129</v>
      </c>
      <c r="X142" s="16"/>
      <c r="Y142" s="16" t="s">
        <v>1268</v>
      </c>
      <c r="Z142" s="16" t="s">
        <v>2016</v>
      </c>
      <c r="AA142" s="16"/>
      <c r="AB142" s="16"/>
      <c r="AC142" s="16" t="s">
        <v>1564</v>
      </c>
      <c r="AD142" s="16" t="s">
        <v>152</v>
      </c>
      <c r="AE142" s="16"/>
      <c r="AF142" s="16" t="s">
        <v>91</v>
      </c>
      <c r="AG142" s="16" t="s">
        <v>92</v>
      </c>
      <c r="AH142" s="16" t="s">
        <v>2017</v>
      </c>
      <c r="AI142" s="17">
        <v>1</v>
      </c>
      <c r="AJ142" s="17">
        <v>1</v>
      </c>
      <c r="AK142" s="16" t="s">
        <v>136</v>
      </c>
      <c r="AL142" s="16"/>
      <c r="AM142" s="17">
        <v>25</v>
      </c>
      <c r="AN142" s="16" t="s">
        <v>137</v>
      </c>
      <c r="AO142" s="16" t="s">
        <v>138</v>
      </c>
      <c r="AP142" s="17">
        <v>0</v>
      </c>
      <c r="AQ142" s="17">
        <v>0</v>
      </c>
      <c r="AR142" s="17">
        <v>0</v>
      </c>
      <c r="AS142" s="16">
        <v>8019.5668375400001</v>
      </c>
      <c r="AT142" s="19">
        <v>5.4317148148318219</v>
      </c>
      <c r="AU142" s="19">
        <v>0</v>
      </c>
      <c r="AV142" s="19">
        <v>0</v>
      </c>
      <c r="AW142" s="19">
        <v>2715.857407415911</v>
      </c>
      <c r="AX142" s="20">
        <v>7</v>
      </c>
      <c r="AY142" s="19">
        <v>0</v>
      </c>
      <c r="AZ142" s="20">
        <v>25</v>
      </c>
      <c r="BA142" s="19">
        <v>0</v>
      </c>
      <c r="BB142" s="19">
        <v>0.5</v>
      </c>
      <c r="BC142" s="20">
        <v>12500</v>
      </c>
      <c r="BD142" s="16">
        <v>425.25333560571602</v>
      </c>
      <c r="BE142" s="16">
        <v>8019.568980148334</v>
      </c>
      <c r="BF142" s="21" t="s">
        <v>96</v>
      </c>
      <c r="BG142" s="22">
        <v>25</v>
      </c>
      <c r="BH142" s="23">
        <v>0.7</v>
      </c>
      <c r="BI142" s="23">
        <v>18</v>
      </c>
      <c r="BJ142" s="16">
        <v>425.25333560571602</v>
      </c>
      <c r="BK142" s="16">
        <v>8019.568980148334</v>
      </c>
      <c r="BL142" s="23">
        <v>0.15</v>
      </c>
      <c r="BM142" s="22">
        <f t="shared" si="10"/>
        <v>3.3138847349258231</v>
      </c>
      <c r="BN142" s="22">
        <f t="shared" si="14"/>
        <v>2.3138847349258231</v>
      </c>
      <c r="BO142" s="22">
        <f t="shared" si="11"/>
        <v>0.34708271023887344</v>
      </c>
      <c r="BP142" s="22">
        <f t="shared" si="12"/>
        <v>0.196680202468695</v>
      </c>
      <c r="BQ142" s="22">
        <f t="shared" si="13"/>
        <v>1.7701218222182549</v>
      </c>
    </row>
    <row r="143" spans="1:69" x14ac:dyDescent="0.25">
      <c r="A143" s="15">
        <v>15435011</v>
      </c>
      <c r="B143" s="16" t="s">
        <v>228</v>
      </c>
      <c r="C143" s="16" t="s">
        <v>110</v>
      </c>
      <c r="D143" s="16"/>
      <c r="E143" s="16"/>
      <c r="F143" s="16" t="s">
        <v>502</v>
      </c>
      <c r="G143" s="16" t="s">
        <v>111</v>
      </c>
      <c r="H143" s="16">
        <v>1.201015699</v>
      </c>
      <c r="I143" s="17">
        <v>1948</v>
      </c>
      <c r="J143" s="17">
        <v>1455</v>
      </c>
      <c r="K143" s="16">
        <v>0.238329238</v>
      </c>
      <c r="L143" s="16" t="s">
        <v>78</v>
      </c>
      <c r="M143" s="17">
        <v>1</v>
      </c>
      <c r="N143" s="17">
        <v>0</v>
      </c>
      <c r="O143" s="16" t="s">
        <v>79</v>
      </c>
      <c r="P143" s="16" t="s">
        <v>80</v>
      </c>
      <c r="Q143" s="18">
        <v>0.14015842179181742</v>
      </c>
      <c r="R143" s="16" t="s">
        <v>525</v>
      </c>
      <c r="S143" s="16" t="s">
        <v>526</v>
      </c>
      <c r="T143" s="16" t="s">
        <v>387</v>
      </c>
      <c r="U143" s="16" t="s">
        <v>527</v>
      </c>
      <c r="V143" s="16"/>
      <c r="W143" s="16" t="s">
        <v>507</v>
      </c>
      <c r="X143" s="16"/>
      <c r="Y143" s="16" t="s">
        <v>509</v>
      </c>
      <c r="Z143" s="16" t="s">
        <v>528</v>
      </c>
      <c r="AA143" s="16"/>
      <c r="AB143" s="16"/>
      <c r="AC143" s="16" t="s">
        <v>529</v>
      </c>
      <c r="AD143" s="16" t="s">
        <v>152</v>
      </c>
      <c r="AE143" s="16"/>
      <c r="AF143" s="16" t="s">
        <v>91</v>
      </c>
      <c r="AG143" s="16" t="s">
        <v>92</v>
      </c>
      <c r="AH143" s="16" t="s">
        <v>530</v>
      </c>
      <c r="AI143" s="17">
        <v>1</v>
      </c>
      <c r="AJ143" s="17">
        <v>0</v>
      </c>
      <c r="AK143" s="16" t="s">
        <v>119</v>
      </c>
      <c r="AL143" s="16">
        <v>1.85</v>
      </c>
      <c r="AM143" s="16"/>
      <c r="AN143" s="16" t="s">
        <v>120</v>
      </c>
      <c r="AO143" s="16"/>
      <c r="AP143" s="17">
        <v>0</v>
      </c>
      <c r="AQ143" s="17">
        <v>1455</v>
      </c>
      <c r="AR143" s="17">
        <v>0</v>
      </c>
      <c r="AS143" s="16">
        <v>6105.2756896399997</v>
      </c>
      <c r="AT143" s="19">
        <v>0</v>
      </c>
      <c r="AU143" s="19">
        <v>0</v>
      </c>
      <c r="AV143" s="19">
        <v>0.23831847634153189</v>
      </c>
      <c r="AW143" s="19">
        <v>10381.152829437129</v>
      </c>
      <c r="AX143" s="20">
        <v>13</v>
      </c>
      <c r="AY143" s="19">
        <v>0.5</v>
      </c>
      <c r="AZ143" s="20">
        <v>60</v>
      </c>
      <c r="BA143" s="19">
        <v>0.05</v>
      </c>
      <c r="BB143" s="19">
        <v>0.5</v>
      </c>
      <c r="BC143" s="20">
        <v>30000</v>
      </c>
      <c r="BD143" s="16">
        <v>332.00378334919401</v>
      </c>
      <c r="BE143" s="16">
        <v>6105.2764320725737</v>
      </c>
      <c r="BF143" s="21" t="s">
        <v>96</v>
      </c>
      <c r="BG143" s="23">
        <v>70</v>
      </c>
      <c r="BH143" s="23">
        <v>0.95</v>
      </c>
      <c r="BI143" s="23">
        <v>67</v>
      </c>
      <c r="BJ143" s="16">
        <v>332.00378334919401</v>
      </c>
      <c r="BK143" s="16">
        <v>6105.2764320725737</v>
      </c>
      <c r="BL143" s="23">
        <v>0.15</v>
      </c>
      <c r="BM143" s="22">
        <f t="shared" si="10"/>
        <v>9.3906142600517679</v>
      </c>
      <c r="BN143" s="22">
        <f t="shared" si="14"/>
        <v>9.3906142600517679</v>
      </c>
      <c r="BO143" s="22">
        <f t="shared" si="11"/>
        <v>1.4085921390077651</v>
      </c>
      <c r="BP143" s="22">
        <f t="shared" si="12"/>
        <v>0.79820221210440034</v>
      </c>
      <c r="BQ143" s="22">
        <f t="shared" si="13"/>
        <v>7.1838199089396024</v>
      </c>
    </row>
    <row r="144" spans="1:69" x14ac:dyDescent="0.25">
      <c r="A144" s="15">
        <v>15435052</v>
      </c>
      <c r="B144" s="16" t="s">
        <v>228</v>
      </c>
      <c r="C144" s="16" t="s">
        <v>110</v>
      </c>
      <c r="D144" s="16"/>
      <c r="E144" s="16"/>
      <c r="F144" s="16" t="s">
        <v>781</v>
      </c>
      <c r="G144" s="16" t="s">
        <v>111</v>
      </c>
      <c r="H144" s="16">
        <v>1.603911769</v>
      </c>
      <c r="I144" s="16"/>
      <c r="J144" s="16"/>
      <c r="K144" s="16">
        <v>0</v>
      </c>
      <c r="L144" s="16" t="s">
        <v>78</v>
      </c>
      <c r="M144" s="17">
        <v>1</v>
      </c>
      <c r="N144" s="17">
        <v>0</v>
      </c>
      <c r="O144" s="16" t="s">
        <v>79</v>
      </c>
      <c r="P144" s="16" t="s">
        <v>80</v>
      </c>
      <c r="Q144" s="18">
        <v>3.2080575639253959</v>
      </c>
      <c r="R144" s="16" t="s">
        <v>913</v>
      </c>
      <c r="S144" s="16" t="s">
        <v>914</v>
      </c>
      <c r="T144" s="16" t="s">
        <v>915</v>
      </c>
      <c r="U144" s="16" t="s">
        <v>916</v>
      </c>
      <c r="V144" s="16"/>
      <c r="W144" s="16" t="s">
        <v>507</v>
      </c>
      <c r="X144" s="16"/>
      <c r="Y144" s="16" t="s">
        <v>786</v>
      </c>
      <c r="Z144" s="16" t="s">
        <v>917</v>
      </c>
      <c r="AA144" s="16"/>
      <c r="AB144" s="16" t="s">
        <v>473</v>
      </c>
      <c r="AC144" s="16" t="s">
        <v>117</v>
      </c>
      <c r="AD144" s="16"/>
      <c r="AE144" s="16"/>
      <c r="AF144" s="16" t="s">
        <v>91</v>
      </c>
      <c r="AG144" s="16" t="s">
        <v>92</v>
      </c>
      <c r="AH144" s="16" t="s">
        <v>912</v>
      </c>
      <c r="AI144" s="17">
        <v>1</v>
      </c>
      <c r="AJ144" s="17">
        <v>0</v>
      </c>
      <c r="AK144" s="16" t="s">
        <v>119</v>
      </c>
      <c r="AL144" s="16">
        <v>1.85</v>
      </c>
      <c r="AM144" s="16"/>
      <c r="AN144" s="16" t="s">
        <v>120</v>
      </c>
      <c r="AO144" s="16"/>
      <c r="AP144" s="17">
        <v>144</v>
      </c>
      <c r="AQ144" s="17">
        <v>0</v>
      </c>
      <c r="AR144" s="17">
        <v>0</v>
      </c>
      <c r="AS144" s="16">
        <v>139742.541761</v>
      </c>
      <c r="AT144" s="19">
        <v>0</v>
      </c>
      <c r="AU144" s="19">
        <v>44.887118274462338</v>
      </c>
      <c r="AV144" s="19">
        <v>0</v>
      </c>
      <c r="AW144" s="19">
        <v>13466.135482338701</v>
      </c>
      <c r="AX144" s="20">
        <v>13</v>
      </c>
      <c r="AY144" s="19">
        <v>0.5</v>
      </c>
      <c r="AZ144" s="20">
        <v>60</v>
      </c>
      <c r="BA144" s="19">
        <v>0.05</v>
      </c>
      <c r="BB144" s="19">
        <v>0.5</v>
      </c>
      <c r="BC144" s="20">
        <v>30000</v>
      </c>
      <c r="BD144" s="16">
        <v>1833.6829838129192</v>
      </c>
      <c r="BE144" s="16">
        <v>139742.42851319924</v>
      </c>
      <c r="BF144" s="21" t="s">
        <v>96</v>
      </c>
      <c r="BG144" s="23">
        <v>70</v>
      </c>
      <c r="BH144" s="23">
        <v>0.95</v>
      </c>
      <c r="BI144" s="23">
        <v>67</v>
      </c>
      <c r="BJ144" s="16">
        <v>1833.6829838129192</v>
      </c>
      <c r="BK144" s="16">
        <v>139742.42851319924</v>
      </c>
      <c r="BL144" s="23">
        <v>1</v>
      </c>
      <c r="BM144" s="22">
        <f t="shared" si="10"/>
        <v>214.93985678300152</v>
      </c>
      <c r="BN144" s="22">
        <f t="shared" si="14"/>
        <v>214.93985678300152</v>
      </c>
      <c r="BO144" s="22">
        <f t="shared" si="11"/>
        <v>214.93985678300152</v>
      </c>
      <c r="BP144" s="22">
        <f t="shared" si="12"/>
        <v>0</v>
      </c>
      <c r="BQ144" s="22">
        <f t="shared" si="13"/>
        <v>0</v>
      </c>
    </row>
    <row r="145" spans="1:69" x14ac:dyDescent="0.25">
      <c r="A145" s="15">
        <v>15436007</v>
      </c>
      <c r="B145" s="16" t="s">
        <v>97</v>
      </c>
      <c r="C145" s="16" t="s">
        <v>110</v>
      </c>
      <c r="D145" s="16"/>
      <c r="E145" s="16"/>
      <c r="F145" s="16" t="s">
        <v>781</v>
      </c>
      <c r="G145" s="16" t="s">
        <v>111</v>
      </c>
      <c r="H145" s="16">
        <v>1.345839225</v>
      </c>
      <c r="I145" s="17">
        <v>1964</v>
      </c>
      <c r="J145" s="17">
        <v>8610</v>
      </c>
      <c r="K145" s="16">
        <v>0.26568333999999999</v>
      </c>
      <c r="L145" s="16" t="s">
        <v>78</v>
      </c>
      <c r="M145" s="17">
        <v>1</v>
      </c>
      <c r="N145" s="17">
        <v>0</v>
      </c>
      <c r="O145" s="16" t="s">
        <v>79</v>
      </c>
      <c r="P145" s="16" t="s">
        <v>80</v>
      </c>
      <c r="Q145" s="18">
        <v>0.74402543057312398</v>
      </c>
      <c r="R145" s="16" t="s">
        <v>1060</v>
      </c>
      <c r="S145" s="16" t="s">
        <v>1061</v>
      </c>
      <c r="T145" s="16" t="s">
        <v>347</v>
      </c>
      <c r="U145" s="16" t="s">
        <v>348</v>
      </c>
      <c r="V145" s="16" t="s">
        <v>1062</v>
      </c>
      <c r="W145" s="16" t="s">
        <v>507</v>
      </c>
      <c r="X145" s="16"/>
      <c r="Y145" s="16" t="s">
        <v>786</v>
      </c>
      <c r="Z145" s="16" t="s">
        <v>1063</v>
      </c>
      <c r="AA145" s="16"/>
      <c r="AB145" s="16"/>
      <c r="AC145" s="16" t="s">
        <v>104</v>
      </c>
      <c r="AD145" s="16" t="s">
        <v>105</v>
      </c>
      <c r="AE145" s="16"/>
      <c r="AF145" s="16" t="s">
        <v>91</v>
      </c>
      <c r="AG145" s="16" t="s">
        <v>92</v>
      </c>
      <c r="AH145" s="16" t="s">
        <v>723</v>
      </c>
      <c r="AI145" s="17">
        <v>10</v>
      </c>
      <c r="AJ145" s="17">
        <v>0</v>
      </c>
      <c r="AK145" s="16" t="s">
        <v>119</v>
      </c>
      <c r="AL145" s="16">
        <v>1.85</v>
      </c>
      <c r="AM145" s="16"/>
      <c r="AN145" s="16" t="s">
        <v>120</v>
      </c>
      <c r="AO145" s="16"/>
      <c r="AP145" s="17">
        <v>0</v>
      </c>
      <c r="AQ145" s="17">
        <v>8610</v>
      </c>
      <c r="AR145" s="17">
        <v>0</v>
      </c>
      <c r="AS145" s="16">
        <v>32409.679662099999</v>
      </c>
      <c r="AT145" s="19">
        <v>0</v>
      </c>
      <c r="AU145" s="19">
        <v>0</v>
      </c>
      <c r="AV145" s="19">
        <v>0.26566137307640736</v>
      </c>
      <c r="AW145" s="19">
        <v>11572.209411208305</v>
      </c>
      <c r="AX145" s="20">
        <v>13</v>
      </c>
      <c r="AY145" s="19">
        <v>0.5</v>
      </c>
      <c r="AZ145" s="20">
        <v>60</v>
      </c>
      <c r="BA145" s="19">
        <v>0.05</v>
      </c>
      <c r="BB145" s="19">
        <v>0.5</v>
      </c>
      <c r="BC145" s="20">
        <v>30000</v>
      </c>
      <c r="BD145" s="16">
        <v>797.2649444217077</v>
      </c>
      <c r="BE145" s="16">
        <v>32409.61811690389</v>
      </c>
      <c r="BF145" s="21" t="s">
        <v>96</v>
      </c>
      <c r="BG145" s="23">
        <v>70</v>
      </c>
      <c r="BH145" s="23">
        <v>0.95</v>
      </c>
      <c r="BI145" s="23">
        <v>67</v>
      </c>
      <c r="BJ145" s="16">
        <v>797.2649444217077</v>
      </c>
      <c r="BK145" s="16">
        <v>32409.61811690389</v>
      </c>
      <c r="BL145" s="23">
        <v>1</v>
      </c>
      <c r="BM145" s="22">
        <f t="shared" si="10"/>
        <v>49.849703848399308</v>
      </c>
      <c r="BN145" s="22">
        <f t="shared" si="14"/>
        <v>49.849703848399308</v>
      </c>
      <c r="BO145" s="22">
        <f t="shared" si="11"/>
        <v>49.849703848399308</v>
      </c>
      <c r="BP145" s="22">
        <f t="shared" si="12"/>
        <v>0</v>
      </c>
      <c r="BQ145" s="22">
        <f t="shared" si="13"/>
        <v>0</v>
      </c>
    </row>
    <row r="146" spans="1:69" x14ac:dyDescent="0.25">
      <c r="A146" s="15">
        <v>15437009</v>
      </c>
      <c r="B146" s="16" t="s">
        <v>97</v>
      </c>
      <c r="C146" s="16" t="s">
        <v>110</v>
      </c>
      <c r="D146" s="16"/>
      <c r="E146" s="16"/>
      <c r="F146" s="16" t="s">
        <v>781</v>
      </c>
      <c r="G146" s="16" t="s">
        <v>111</v>
      </c>
      <c r="H146" s="16">
        <v>2.2499442549999999</v>
      </c>
      <c r="I146" s="17">
        <v>1974</v>
      </c>
      <c r="J146" s="17">
        <v>5360</v>
      </c>
      <c r="K146" s="16">
        <v>0.20660679200000001</v>
      </c>
      <c r="L146" s="16" t="s">
        <v>78</v>
      </c>
      <c r="M146" s="17">
        <v>1</v>
      </c>
      <c r="N146" s="17">
        <v>0</v>
      </c>
      <c r="O146" s="16" t="s">
        <v>79</v>
      </c>
      <c r="P146" s="16" t="s">
        <v>80</v>
      </c>
      <c r="Q146" s="18">
        <v>0.59569250208149316</v>
      </c>
      <c r="R146" s="16" t="s">
        <v>1064</v>
      </c>
      <c r="S146" s="16" t="s">
        <v>1065</v>
      </c>
      <c r="T146" s="16" t="s">
        <v>478</v>
      </c>
      <c r="U146" s="16" t="s">
        <v>374</v>
      </c>
      <c r="V146" s="16"/>
      <c r="W146" s="16" t="s">
        <v>507</v>
      </c>
      <c r="X146" s="16"/>
      <c r="Y146" s="16" t="s">
        <v>786</v>
      </c>
      <c r="Z146" s="16" t="s">
        <v>1066</v>
      </c>
      <c r="AA146" s="16"/>
      <c r="AB146" s="16" t="s">
        <v>831</v>
      </c>
      <c r="AC146" s="16" t="s">
        <v>343</v>
      </c>
      <c r="AD146" s="16" t="s">
        <v>152</v>
      </c>
      <c r="AE146" s="16"/>
      <c r="AF146" s="16" t="s">
        <v>91</v>
      </c>
      <c r="AG146" s="16" t="s">
        <v>92</v>
      </c>
      <c r="AH146" s="16" t="s">
        <v>1067</v>
      </c>
      <c r="AI146" s="17">
        <v>1</v>
      </c>
      <c r="AJ146" s="17">
        <v>0</v>
      </c>
      <c r="AK146" s="16" t="s">
        <v>119</v>
      </c>
      <c r="AL146" s="16">
        <v>1.85</v>
      </c>
      <c r="AM146" s="16"/>
      <c r="AN146" s="16" t="s">
        <v>120</v>
      </c>
      <c r="AO146" s="16"/>
      <c r="AP146" s="17">
        <v>0</v>
      </c>
      <c r="AQ146" s="17">
        <v>5360</v>
      </c>
      <c r="AR146" s="17">
        <v>0</v>
      </c>
      <c r="AS146" s="16">
        <v>25948.277106000001</v>
      </c>
      <c r="AT146" s="19">
        <v>0</v>
      </c>
      <c r="AU146" s="19">
        <v>0</v>
      </c>
      <c r="AV146" s="19">
        <v>0.2065647741506742</v>
      </c>
      <c r="AW146" s="19">
        <v>8997.9615620033674</v>
      </c>
      <c r="AX146" s="20">
        <v>13</v>
      </c>
      <c r="AY146" s="19">
        <v>0.5</v>
      </c>
      <c r="AZ146" s="20">
        <v>60</v>
      </c>
      <c r="BA146" s="19">
        <v>0.05</v>
      </c>
      <c r="BB146" s="19">
        <v>0.5</v>
      </c>
      <c r="BC146" s="20">
        <v>30000</v>
      </c>
      <c r="BD146" s="16">
        <v>635.23794520997194</v>
      </c>
      <c r="BE146" s="16">
        <v>25948.261597312066</v>
      </c>
      <c r="BF146" s="21" t="s">
        <v>96</v>
      </c>
      <c r="BG146" s="23">
        <v>70</v>
      </c>
      <c r="BH146" s="23">
        <v>0.95</v>
      </c>
      <c r="BI146" s="23">
        <v>67</v>
      </c>
      <c r="BJ146" s="16">
        <v>635.23794520997194</v>
      </c>
      <c r="BK146" s="16">
        <v>25948.261597312066</v>
      </c>
      <c r="BL146" s="23">
        <v>1</v>
      </c>
      <c r="BM146" s="22">
        <f t="shared" si="10"/>
        <v>39.911397639460041</v>
      </c>
      <c r="BN146" s="22">
        <f t="shared" si="14"/>
        <v>39.911397639460041</v>
      </c>
      <c r="BO146" s="22">
        <f t="shared" si="11"/>
        <v>39.911397639460041</v>
      </c>
      <c r="BP146" s="22">
        <f t="shared" si="12"/>
        <v>0</v>
      </c>
      <c r="BQ146" s="22">
        <f t="shared" si="13"/>
        <v>0</v>
      </c>
    </row>
    <row r="147" spans="1:69" x14ac:dyDescent="0.25">
      <c r="A147" s="15">
        <v>15801029</v>
      </c>
      <c r="B147" s="16" t="s">
        <v>228</v>
      </c>
      <c r="C147" s="16"/>
      <c r="D147" s="16"/>
      <c r="E147" s="16"/>
      <c r="F147" s="16" t="s">
        <v>2871</v>
      </c>
      <c r="G147" s="16" t="s">
        <v>238</v>
      </c>
      <c r="H147" s="16">
        <v>1.279655706</v>
      </c>
      <c r="I147" s="17">
        <v>1958</v>
      </c>
      <c r="J147" s="17">
        <v>3954</v>
      </c>
      <c r="K147" s="16">
        <v>0.24024790400000001</v>
      </c>
      <c r="L147" s="16" t="s">
        <v>78</v>
      </c>
      <c r="M147" s="17">
        <v>1</v>
      </c>
      <c r="N147" s="17">
        <v>0</v>
      </c>
      <c r="O147" s="16" t="s">
        <v>79</v>
      </c>
      <c r="P147" s="16" t="s">
        <v>80</v>
      </c>
      <c r="Q147" s="18">
        <v>0.37784662307061362</v>
      </c>
      <c r="R147" s="16" t="s">
        <v>2886</v>
      </c>
      <c r="S147" s="16" t="s">
        <v>2887</v>
      </c>
      <c r="T147" s="16" t="s">
        <v>114</v>
      </c>
      <c r="U147" s="16" t="s">
        <v>115</v>
      </c>
      <c r="V147" s="16" t="s">
        <v>2888</v>
      </c>
      <c r="W147" s="16" t="s">
        <v>129</v>
      </c>
      <c r="X147" s="16"/>
      <c r="Y147" s="16" t="s">
        <v>2875</v>
      </c>
      <c r="Z147" s="16" t="s">
        <v>2889</v>
      </c>
      <c r="AA147" s="16"/>
      <c r="AB147" s="16"/>
      <c r="AC147" s="16" t="s">
        <v>350</v>
      </c>
      <c r="AD147" s="16" t="s">
        <v>105</v>
      </c>
      <c r="AE147" s="16"/>
      <c r="AF147" s="16" t="s">
        <v>91</v>
      </c>
      <c r="AG147" s="16" t="s">
        <v>92</v>
      </c>
      <c r="AH147" s="16" t="s">
        <v>2890</v>
      </c>
      <c r="AI147" s="17">
        <v>1</v>
      </c>
      <c r="AJ147" s="17">
        <v>5</v>
      </c>
      <c r="AK147" s="16" t="s">
        <v>245</v>
      </c>
      <c r="AL147" s="16"/>
      <c r="AM147" s="17">
        <v>35</v>
      </c>
      <c r="AN147" s="16" t="s">
        <v>246</v>
      </c>
      <c r="AO147" s="16" t="s">
        <v>247</v>
      </c>
      <c r="AP147" s="17">
        <v>0</v>
      </c>
      <c r="AQ147" s="17">
        <v>0</v>
      </c>
      <c r="AR147" s="17">
        <v>0</v>
      </c>
      <c r="AS147" s="16">
        <v>16458.903979300001</v>
      </c>
      <c r="AT147" s="19">
        <v>13.232958906250516</v>
      </c>
      <c r="AU147" s="19">
        <v>0</v>
      </c>
      <c r="AV147" s="19">
        <v>0</v>
      </c>
      <c r="AW147" s="19">
        <v>6616.4794531252583</v>
      </c>
      <c r="AX147" s="20">
        <v>4</v>
      </c>
      <c r="AY147" s="19">
        <v>0</v>
      </c>
      <c r="AZ147" s="20">
        <v>35</v>
      </c>
      <c r="BA147" s="19">
        <v>0</v>
      </c>
      <c r="BB147" s="19">
        <v>0.5</v>
      </c>
      <c r="BC147" s="20">
        <v>17500</v>
      </c>
      <c r="BD147" s="16">
        <v>791.05886894261107</v>
      </c>
      <c r="BE147" s="16">
        <v>16458.933065026158</v>
      </c>
      <c r="BF147" s="21" t="s">
        <v>96</v>
      </c>
      <c r="BG147" s="22">
        <v>35</v>
      </c>
      <c r="BH147" s="23">
        <v>0.85</v>
      </c>
      <c r="BI147" s="23">
        <v>30</v>
      </c>
      <c r="BJ147" s="16">
        <v>791.05886894261107</v>
      </c>
      <c r="BK147" s="16">
        <v>16458.933065026158</v>
      </c>
      <c r="BL147" s="23">
        <v>0.15</v>
      </c>
      <c r="BM147" s="22">
        <f t="shared" si="10"/>
        <v>11.335398692118408</v>
      </c>
      <c r="BN147" s="22">
        <f t="shared" si="14"/>
        <v>6.3353986921184084</v>
      </c>
      <c r="BO147" s="22">
        <f t="shared" si="11"/>
        <v>0.9503098038177612</v>
      </c>
      <c r="BP147" s="22">
        <f t="shared" si="12"/>
        <v>0.53850888883006476</v>
      </c>
      <c r="BQ147" s="22">
        <f t="shared" si="13"/>
        <v>4.846579999470582</v>
      </c>
    </row>
    <row r="148" spans="1:69" x14ac:dyDescent="0.25">
      <c r="A148" s="15">
        <v>15801038</v>
      </c>
      <c r="B148" s="16" t="s">
        <v>228</v>
      </c>
      <c r="C148" s="16" t="s">
        <v>110</v>
      </c>
      <c r="D148" s="16"/>
      <c r="E148" s="16"/>
      <c r="F148" s="16" t="s">
        <v>466</v>
      </c>
      <c r="G148" s="16" t="s">
        <v>111</v>
      </c>
      <c r="H148" s="16">
        <v>1.6955468140000001</v>
      </c>
      <c r="I148" s="17">
        <v>1960</v>
      </c>
      <c r="J148" s="17">
        <v>8100</v>
      </c>
      <c r="K148" s="16">
        <v>0.21036775399999999</v>
      </c>
      <c r="L148" s="16" t="s">
        <v>78</v>
      </c>
      <c r="M148" s="17">
        <v>1</v>
      </c>
      <c r="N148" s="17">
        <v>0</v>
      </c>
      <c r="O148" s="16" t="s">
        <v>79</v>
      </c>
      <c r="P148" s="16" t="s">
        <v>80</v>
      </c>
      <c r="Q148" s="18">
        <v>0.88394762201870092</v>
      </c>
      <c r="R148" s="16" t="s">
        <v>467</v>
      </c>
      <c r="S148" s="16" t="s">
        <v>468</v>
      </c>
      <c r="T148" s="16" t="s">
        <v>83</v>
      </c>
      <c r="U148" s="16" t="s">
        <v>106</v>
      </c>
      <c r="V148" s="16" t="s">
        <v>469</v>
      </c>
      <c r="W148" s="16" t="s">
        <v>470</v>
      </c>
      <c r="X148" s="16"/>
      <c r="Y148" s="16" t="s">
        <v>471</v>
      </c>
      <c r="Z148" s="16" t="s">
        <v>472</v>
      </c>
      <c r="AA148" s="16"/>
      <c r="AB148" s="16" t="s">
        <v>473</v>
      </c>
      <c r="AC148" s="16" t="s">
        <v>117</v>
      </c>
      <c r="AD148" s="16"/>
      <c r="AE148" s="16"/>
      <c r="AF148" s="16" t="s">
        <v>91</v>
      </c>
      <c r="AG148" s="16" t="s">
        <v>92</v>
      </c>
      <c r="AH148" s="16" t="s">
        <v>474</v>
      </c>
      <c r="AI148" s="17">
        <v>1</v>
      </c>
      <c r="AJ148" s="17">
        <v>0</v>
      </c>
      <c r="AK148" s="16" t="s">
        <v>119</v>
      </c>
      <c r="AL148" s="16">
        <v>1.85</v>
      </c>
      <c r="AM148" s="16"/>
      <c r="AN148" s="16" t="s">
        <v>120</v>
      </c>
      <c r="AO148" s="16"/>
      <c r="AP148" s="17">
        <v>0</v>
      </c>
      <c r="AQ148" s="17">
        <v>8100</v>
      </c>
      <c r="AR148" s="17">
        <v>0</v>
      </c>
      <c r="AS148" s="16">
        <v>38504.589222800001</v>
      </c>
      <c r="AT148" s="19">
        <v>0</v>
      </c>
      <c r="AU148" s="19">
        <v>0</v>
      </c>
      <c r="AV148" s="19">
        <v>0.21036453481248121</v>
      </c>
      <c r="AW148" s="19">
        <v>9163.4791364316825</v>
      </c>
      <c r="AX148" s="20">
        <v>13</v>
      </c>
      <c r="AY148" s="19">
        <v>0.5</v>
      </c>
      <c r="AZ148" s="20">
        <v>60</v>
      </c>
      <c r="BA148" s="19">
        <v>0.05</v>
      </c>
      <c r="BB148" s="19">
        <v>0.5</v>
      </c>
      <c r="BC148" s="20">
        <v>30000</v>
      </c>
      <c r="BD148" s="16">
        <v>798.27495331877901</v>
      </c>
      <c r="BE148" s="16">
        <v>38504.604396254959</v>
      </c>
      <c r="BF148" s="21" t="s">
        <v>96</v>
      </c>
      <c r="BG148" s="23">
        <v>70</v>
      </c>
      <c r="BH148" s="23">
        <v>0.95</v>
      </c>
      <c r="BI148" s="23">
        <v>67</v>
      </c>
      <c r="BJ148" s="16">
        <v>798.27495331877901</v>
      </c>
      <c r="BK148" s="16">
        <v>38504.604396254959</v>
      </c>
      <c r="BL148" s="23">
        <v>1</v>
      </c>
      <c r="BM148" s="22">
        <f t="shared" si="10"/>
        <v>59.224490675252959</v>
      </c>
      <c r="BN148" s="22">
        <f t="shared" si="14"/>
        <v>59.224490675252959</v>
      </c>
      <c r="BO148" s="22">
        <f t="shared" si="11"/>
        <v>59.224490675252959</v>
      </c>
      <c r="BP148" s="22">
        <f t="shared" si="12"/>
        <v>0</v>
      </c>
      <c r="BQ148" s="22">
        <f t="shared" si="13"/>
        <v>0</v>
      </c>
    </row>
    <row r="149" spans="1:69" x14ac:dyDescent="0.25">
      <c r="A149" s="15">
        <v>15805113</v>
      </c>
      <c r="B149" s="16" t="s">
        <v>228</v>
      </c>
      <c r="C149" s="16" t="s">
        <v>110</v>
      </c>
      <c r="D149" s="16"/>
      <c r="E149" s="16"/>
      <c r="F149" s="16" t="s">
        <v>781</v>
      </c>
      <c r="G149" s="16" t="s">
        <v>111</v>
      </c>
      <c r="H149" s="16">
        <v>1.2022174910000001</v>
      </c>
      <c r="I149" s="17">
        <v>1980</v>
      </c>
      <c r="J149" s="17">
        <v>2708</v>
      </c>
      <c r="K149" s="16">
        <v>0.146086206</v>
      </c>
      <c r="L149" s="16" t="s">
        <v>78</v>
      </c>
      <c r="M149" s="17">
        <v>1</v>
      </c>
      <c r="N149" s="17">
        <v>0</v>
      </c>
      <c r="O149" s="16" t="s">
        <v>79</v>
      </c>
      <c r="P149" s="16" t="s">
        <v>80</v>
      </c>
      <c r="Q149" s="18">
        <v>0.42580598662920094</v>
      </c>
      <c r="R149" s="16" t="s">
        <v>798</v>
      </c>
      <c r="S149" s="16" t="s">
        <v>799</v>
      </c>
      <c r="T149" s="16" t="s">
        <v>274</v>
      </c>
      <c r="U149" s="16" t="s">
        <v>800</v>
      </c>
      <c r="V149" s="16"/>
      <c r="W149" s="16" t="s">
        <v>507</v>
      </c>
      <c r="X149" s="16"/>
      <c r="Y149" s="16" t="s">
        <v>786</v>
      </c>
      <c r="Z149" s="16" t="s">
        <v>801</v>
      </c>
      <c r="AA149" s="16"/>
      <c r="AB149" s="16" t="s">
        <v>473</v>
      </c>
      <c r="AC149" s="16" t="s">
        <v>117</v>
      </c>
      <c r="AD149" s="16"/>
      <c r="AE149" s="16"/>
      <c r="AF149" s="16" t="s">
        <v>91</v>
      </c>
      <c r="AG149" s="16" t="s">
        <v>92</v>
      </c>
      <c r="AH149" s="16" t="s">
        <v>802</v>
      </c>
      <c r="AI149" s="17">
        <v>1</v>
      </c>
      <c r="AJ149" s="17">
        <v>0</v>
      </c>
      <c r="AK149" s="16" t="s">
        <v>119</v>
      </c>
      <c r="AL149" s="16">
        <v>1.35</v>
      </c>
      <c r="AM149" s="16"/>
      <c r="AN149" s="16" t="s">
        <v>579</v>
      </c>
      <c r="AO149" s="16" t="s">
        <v>580</v>
      </c>
      <c r="AP149" s="17">
        <v>0</v>
      </c>
      <c r="AQ149" s="17">
        <v>2708</v>
      </c>
      <c r="AR149" s="17">
        <v>0</v>
      </c>
      <c r="AS149" s="16">
        <v>18548.035923700001</v>
      </c>
      <c r="AT149" s="19">
        <v>0</v>
      </c>
      <c r="AU149" s="19">
        <v>0</v>
      </c>
      <c r="AV149" s="19">
        <v>0.14599928591575653</v>
      </c>
      <c r="AW149" s="19">
        <v>6359.7288944903548</v>
      </c>
      <c r="AX149" s="20">
        <v>13</v>
      </c>
      <c r="AY149" s="19">
        <v>0.5</v>
      </c>
      <c r="AZ149" s="20">
        <v>60</v>
      </c>
      <c r="BA149" s="19">
        <v>0.05</v>
      </c>
      <c r="BB149" s="19">
        <v>0.5</v>
      </c>
      <c r="BC149" s="20">
        <v>30000</v>
      </c>
      <c r="BD149" s="16">
        <v>608.92353860019227</v>
      </c>
      <c r="BE149" s="16">
        <v>18548.034585207071</v>
      </c>
      <c r="BF149" s="21" t="s">
        <v>96</v>
      </c>
      <c r="BG149" s="23">
        <v>43</v>
      </c>
      <c r="BH149" s="23">
        <v>0.8</v>
      </c>
      <c r="BI149" s="23">
        <v>34</v>
      </c>
      <c r="BJ149" s="16">
        <v>608.92353860019227</v>
      </c>
      <c r="BK149" s="16">
        <v>18548.034585207071</v>
      </c>
      <c r="BL149" s="23">
        <v>0.15</v>
      </c>
      <c r="BM149" s="22">
        <f t="shared" si="10"/>
        <v>14.477403545392832</v>
      </c>
      <c r="BN149" s="22">
        <f t="shared" si="14"/>
        <v>14.477403545392832</v>
      </c>
      <c r="BO149" s="22">
        <f t="shared" si="11"/>
        <v>2.1716105318089247</v>
      </c>
      <c r="BP149" s="22">
        <f t="shared" si="12"/>
        <v>1.2305793013583908</v>
      </c>
      <c r="BQ149" s="22">
        <f t="shared" si="13"/>
        <v>11.075213712225516</v>
      </c>
    </row>
    <row r="150" spans="1:69" x14ac:dyDescent="0.25">
      <c r="A150" s="15">
        <v>15806001</v>
      </c>
      <c r="B150" s="16" t="s">
        <v>228</v>
      </c>
      <c r="C150" s="16" t="s">
        <v>110</v>
      </c>
      <c r="D150" s="16"/>
      <c r="E150" s="16"/>
      <c r="F150" s="16" t="s">
        <v>781</v>
      </c>
      <c r="G150" s="16" t="s">
        <v>111</v>
      </c>
      <c r="H150" s="16">
        <v>1.047651082</v>
      </c>
      <c r="I150" s="17">
        <v>1989</v>
      </c>
      <c r="J150" s="17">
        <v>2708</v>
      </c>
      <c r="K150" s="16">
        <v>0.55007109499999995</v>
      </c>
      <c r="L150" s="16" t="s">
        <v>78</v>
      </c>
      <c r="M150" s="17">
        <v>1</v>
      </c>
      <c r="N150" s="17">
        <v>0</v>
      </c>
      <c r="O150" s="16" t="s">
        <v>79</v>
      </c>
      <c r="P150" s="16" t="s">
        <v>80</v>
      </c>
      <c r="Q150" s="18">
        <v>0.11312550063450978</v>
      </c>
      <c r="R150" s="16" t="s">
        <v>803</v>
      </c>
      <c r="S150" s="16" t="s">
        <v>804</v>
      </c>
      <c r="T150" s="16" t="s">
        <v>114</v>
      </c>
      <c r="U150" s="16" t="s">
        <v>326</v>
      </c>
      <c r="V150" s="16" t="s">
        <v>805</v>
      </c>
      <c r="W150" s="16" t="s">
        <v>507</v>
      </c>
      <c r="X150" s="16"/>
      <c r="Y150" s="16" t="s">
        <v>786</v>
      </c>
      <c r="Z150" s="16" t="s">
        <v>806</v>
      </c>
      <c r="AA150" s="16"/>
      <c r="AB150" s="16" t="s">
        <v>473</v>
      </c>
      <c r="AC150" s="16" t="s">
        <v>117</v>
      </c>
      <c r="AD150" s="16"/>
      <c r="AE150" s="16"/>
      <c r="AF150" s="16" t="s">
        <v>91</v>
      </c>
      <c r="AG150" s="16" t="s">
        <v>92</v>
      </c>
      <c r="AH150" s="16" t="s">
        <v>106</v>
      </c>
      <c r="AI150" s="17">
        <v>1</v>
      </c>
      <c r="AJ150" s="17">
        <v>0</v>
      </c>
      <c r="AK150" s="16" t="s">
        <v>119</v>
      </c>
      <c r="AL150" s="16">
        <v>1.35</v>
      </c>
      <c r="AM150" s="16"/>
      <c r="AN150" s="16" t="s">
        <v>579</v>
      </c>
      <c r="AO150" s="16" t="s">
        <v>580</v>
      </c>
      <c r="AP150" s="17">
        <v>0</v>
      </c>
      <c r="AQ150" s="17">
        <v>0</v>
      </c>
      <c r="AR150" s="17">
        <v>0</v>
      </c>
      <c r="AS150" s="16">
        <v>4927.7393063500003</v>
      </c>
      <c r="AT150" s="19">
        <v>0</v>
      </c>
      <c r="AU150" s="19">
        <v>0</v>
      </c>
      <c r="AV150" s="19">
        <v>0</v>
      </c>
      <c r="AW150" s="19">
        <v>0</v>
      </c>
      <c r="AX150" s="20">
        <v>13</v>
      </c>
      <c r="AY150" s="19">
        <v>0.5</v>
      </c>
      <c r="AZ150" s="20">
        <v>60</v>
      </c>
      <c r="BA150" s="19">
        <v>0.05</v>
      </c>
      <c r="BB150" s="19">
        <v>0.5</v>
      </c>
      <c r="BC150" s="20">
        <v>30000</v>
      </c>
      <c r="BD150" s="16">
        <v>284.69311656632203</v>
      </c>
      <c r="BE150" s="16">
        <v>4927.7270966717251</v>
      </c>
      <c r="BF150" s="21" t="s">
        <v>96</v>
      </c>
      <c r="BG150" s="23">
        <v>43</v>
      </c>
      <c r="BH150" s="23">
        <v>0.8</v>
      </c>
      <c r="BI150" s="23">
        <v>34</v>
      </c>
      <c r="BJ150" s="16">
        <v>284.69311656632203</v>
      </c>
      <c r="BK150" s="16">
        <v>4927.7270966717251</v>
      </c>
      <c r="BL150" s="23">
        <v>0.15</v>
      </c>
      <c r="BM150" s="22">
        <f t="shared" si="10"/>
        <v>3.8462670215733326</v>
      </c>
      <c r="BN150" s="22">
        <f t="shared" si="14"/>
        <v>3.8462670215733326</v>
      </c>
      <c r="BO150" s="22">
        <f t="shared" si="11"/>
        <v>0.57694005323599984</v>
      </c>
      <c r="BP150" s="22">
        <f t="shared" si="12"/>
        <v>0.32693269683373327</v>
      </c>
      <c r="BQ150" s="22">
        <f t="shared" si="13"/>
        <v>2.9423942715035993</v>
      </c>
    </row>
    <row r="151" spans="1:69" x14ac:dyDescent="0.25">
      <c r="A151" s="15">
        <v>15806008</v>
      </c>
      <c r="B151" s="16" t="s">
        <v>228</v>
      </c>
      <c r="C151" s="16"/>
      <c r="D151" s="16"/>
      <c r="E151" s="16" t="s">
        <v>358</v>
      </c>
      <c r="F151" s="16" t="s">
        <v>502</v>
      </c>
      <c r="G151" s="16" t="s">
        <v>639</v>
      </c>
      <c r="H151" s="16">
        <v>1.6666854449999999</v>
      </c>
      <c r="I151" s="17">
        <v>1972</v>
      </c>
      <c r="J151" s="17">
        <v>4323</v>
      </c>
      <c r="K151" s="16">
        <v>0.229543886</v>
      </c>
      <c r="L151" s="16" t="s">
        <v>78</v>
      </c>
      <c r="M151" s="17">
        <v>1</v>
      </c>
      <c r="N151" s="17">
        <v>0</v>
      </c>
      <c r="O151" s="16" t="s">
        <v>79</v>
      </c>
      <c r="P151" s="16" t="s">
        <v>80</v>
      </c>
      <c r="Q151" s="18">
        <v>0.43209356511753272</v>
      </c>
      <c r="R151" s="16" t="s">
        <v>640</v>
      </c>
      <c r="S151" s="16" t="s">
        <v>641</v>
      </c>
      <c r="T151" s="16" t="s">
        <v>181</v>
      </c>
      <c r="U151" s="16" t="s">
        <v>182</v>
      </c>
      <c r="V151" s="16"/>
      <c r="W151" s="16" t="s">
        <v>507</v>
      </c>
      <c r="X151" s="16"/>
      <c r="Y151" s="16" t="s">
        <v>509</v>
      </c>
      <c r="Z151" s="16" t="s">
        <v>642</v>
      </c>
      <c r="AA151" s="16"/>
      <c r="AB151" s="16" t="s">
        <v>473</v>
      </c>
      <c r="AC151" s="16" t="s">
        <v>117</v>
      </c>
      <c r="AD151" s="16"/>
      <c r="AE151" s="16"/>
      <c r="AF151" s="16" t="s">
        <v>91</v>
      </c>
      <c r="AG151" s="16" t="s">
        <v>92</v>
      </c>
      <c r="AH151" s="16" t="s">
        <v>643</v>
      </c>
      <c r="AI151" s="17">
        <v>2</v>
      </c>
      <c r="AJ151" s="17">
        <v>0</v>
      </c>
      <c r="AK151" s="16" t="s">
        <v>523</v>
      </c>
      <c r="AL151" s="16"/>
      <c r="AM151" s="17">
        <v>50</v>
      </c>
      <c r="AN151" s="16" t="s">
        <v>524</v>
      </c>
      <c r="AO151" s="16"/>
      <c r="AP151" s="17">
        <v>0</v>
      </c>
      <c r="AQ151" s="17">
        <v>4323</v>
      </c>
      <c r="AR151" s="17">
        <v>0</v>
      </c>
      <c r="AS151" s="16">
        <v>18821.920464300001</v>
      </c>
      <c r="AT151" s="19">
        <v>0</v>
      </c>
      <c r="AU151" s="19">
        <v>0</v>
      </c>
      <c r="AV151" s="19">
        <v>0.22967900688984103</v>
      </c>
      <c r="AW151" s="19">
        <v>10004.817540121476</v>
      </c>
      <c r="AX151" s="20">
        <v>9</v>
      </c>
      <c r="AY151" s="19">
        <v>3</v>
      </c>
      <c r="AZ151" s="20">
        <v>0</v>
      </c>
      <c r="BA151" s="19">
        <v>0.1</v>
      </c>
      <c r="BB151" s="19">
        <v>0</v>
      </c>
      <c r="BC151" s="20">
        <v>130680</v>
      </c>
      <c r="BD151" s="16">
        <v>569.49263736390083</v>
      </c>
      <c r="BE151" s="16">
        <v>18821.920408612223</v>
      </c>
      <c r="BF151" s="21" t="s">
        <v>96</v>
      </c>
      <c r="BG151" s="23">
        <v>50</v>
      </c>
      <c r="BH151" s="23">
        <v>0.5</v>
      </c>
      <c r="BI151" s="23">
        <f>BG151*BH151</f>
        <v>25</v>
      </c>
      <c r="BJ151" s="16">
        <v>569.49263736390083</v>
      </c>
      <c r="BK151" s="16">
        <v>18821.920408612223</v>
      </c>
      <c r="BL151" s="23">
        <v>0.15</v>
      </c>
      <c r="BM151" s="22">
        <f t="shared" si="10"/>
        <v>10.802339127938318</v>
      </c>
      <c r="BN151" s="22">
        <f t="shared" si="14"/>
        <v>10.802339127938318</v>
      </c>
      <c r="BO151" s="22">
        <f t="shared" si="11"/>
        <v>1.6203508691907476</v>
      </c>
      <c r="BP151" s="22">
        <f t="shared" si="12"/>
        <v>0.91819882587475699</v>
      </c>
      <c r="BQ151" s="22">
        <f t="shared" si="13"/>
        <v>8.2637894328728123</v>
      </c>
    </row>
    <row r="152" spans="1:69" x14ac:dyDescent="0.25">
      <c r="A152" s="15">
        <v>15806010</v>
      </c>
      <c r="B152" s="16" t="s">
        <v>228</v>
      </c>
      <c r="C152" s="16"/>
      <c r="D152" s="16"/>
      <c r="E152" s="16" t="s">
        <v>358</v>
      </c>
      <c r="F152" s="16" t="s">
        <v>781</v>
      </c>
      <c r="G152" s="16" t="s">
        <v>932</v>
      </c>
      <c r="H152" s="16">
        <v>1.4384558039999999</v>
      </c>
      <c r="I152" s="17">
        <v>1951</v>
      </c>
      <c r="J152" s="17">
        <v>8979</v>
      </c>
      <c r="K152" s="16">
        <v>0.74712930600000005</v>
      </c>
      <c r="L152" s="16" t="s">
        <v>78</v>
      </c>
      <c r="M152" s="17">
        <v>1</v>
      </c>
      <c r="N152" s="17">
        <v>0</v>
      </c>
      <c r="O152" s="16" t="s">
        <v>79</v>
      </c>
      <c r="P152" s="16" t="s">
        <v>80</v>
      </c>
      <c r="Q152" s="18">
        <v>0.27629175252858251</v>
      </c>
      <c r="R152" s="16" t="s">
        <v>933</v>
      </c>
      <c r="S152" s="16" t="s">
        <v>934</v>
      </c>
      <c r="T152" s="16" t="s">
        <v>387</v>
      </c>
      <c r="U152" s="16" t="s">
        <v>388</v>
      </c>
      <c r="V152" s="16"/>
      <c r="W152" s="16" t="s">
        <v>507</v>
      </c>
      <c r="X152" s="16"/>
      <c r="Y152" s="16" t="s">
        <v>786</v>
      </c>
      <c r="Z152" s="16" t="s">
        <v>935</v>
      </c>
      <c r="AA152" s="16"/>
      <c r="AB152" s="16"/>
      <c r="AC152" s="16" t="s">
        <v>547</v>
      </c>
      <c r="AD152" s="16" t="s">
        <v>105</v>
      </c>
      <c r="AE152" s="16"/>
      <c r="AF152" s="16" t="s">
        <v>91</v>
      </c>
      <c r="AG152" s="16" t="s">
        <v>92</v>
      </c>
      <c r="AH152" s="16" t="s">
        <v>936</v>
      </c>
      <c r="AI152" s="17">
        <v>2</v>
      </c>
      <c r="AJ152" s="17">
        <v>0</v>
      </c>
      <c r="AK152" s="16" t="s">
        <v>523</v>
      </c>
      <c r="AL152" s="16"/>
      <c r="AM152" s="17">
        <v>50</v>
      </c>
      <c r="AN152" s="16" t="s">
        <v>524</v>
      </c>
      <c r="AO152" s="16"/>
      <c r="AP152" s="17">
        <v>0</v>
      </c>
      <c r="AQ152" s="17">
        <v>8979</v>
      </c>
      <c r="AR152" s="17">
        <v>0</v>
      </c>
      <c r="AS152" s="16">
        <v>12035.2393292</v>
      </c>
      <c r="AT152" s="19">
        <v>0</v>
      </c>
      <c r="AU152" s="19">
        <v>0</v>
      </c>
      <c r="AV152" s="19">
        <v>0.74605911477099374</v>
      </c>
      <c r="AW152" s="19">
        <v>32498.335039424488</v>
      </c>
      <c r="AX152" s="20">
        <v>9</v>
      </c>
      <c r="AY152" s="19">
        <v>3</v>
      </c>
      <c r="AZ152" s="20">
        <v>0</v>
      </c>
      <c r="BA152" s="19">
        <v>0.1</v>
      </c>
      <c r="BB152" s="19">
        <v>0</v>
      </c>
      <c r="BC152" s="20">
        <v>130680</v>
      </c>
      <c r="BD152" s="16">
        <v>430.9024216519428</v>
      </c>
      <c r="BE152" s="16">
        <v>12035.220599118231</v>
      </c>
      <c r="BF152" s="21" t="s">
        <v>96</v>
      </c>
      <c r="BG152" s="23">
        <v>50</v>
      </c>
      <c r="BH152" s="23">
        <v>0.5</v>
      </c>
      <c r="BI152" s="23">
        <f>BG152*BH152</f>
        <v>25</v>
      </c>
      <c r="BJ152" s="16">
        <v>430.9024216519428</v>
      </c>
      <c r="BK152" s="16">
        <v>12035.220599118231</v>
      </c>
      <c r="BL152" s="23">
        <v>0.15</v>
      </c>
      <c r="BM152" s="22">
        <f t="shared" si="10"/>
        <v>6.9072938132145625</v>
      </c>
      <c r="BN152" s="22">
        <f t="shared" si="14"/>
        <v>6.9072938132145625</v>
      </c>
      <c r="BO152" s="22">
        <f t="shared" si="11"/>
        <v>1.0360940719821843</v>
      </c>
      <c r="BP152" s="22">
        <f t="shared" si="12"/>
        <v>0.58711997412323791</v>
      </c>
      <c r="BQ152" s="22">
        <f t="shared" si="13"/>
        <v>5.2840797671091408</v>
      </c>
    </row>
    <row r="153" spans="1:69" x14ac:dyDescent="0.25">
      <c r="A153" s="15">
        <v>15806043</v>
      </c>
      <c r="B153" s="16" t="s">
        <v>228</v>
      </c>
      <c r="C153" s="16"/>
      <c r="D153" s="16"/>
      <c r="E153" s="16" t="s">
        <v>358</v>
      </c>
      <c r="F153" s="16" t="s">
        <v>1264</v>
      </c>
      <c r="G153" s="16" t="s">
        <v>126</v>
      </c>
      <c r="H153" s="16">
        <v>1.30909692</v>
      </c>
      <c r="I153" s="17">
        <v>1946</v>
      </c>
      <c r="J153" s="17">
        <v>2212</v>
      </c>
      <c r="K153" s="16">
        <v>0.20263832900000001</v>
      </c>
      <c r="L153" s="16" t="s">
        <v>78</v>
      </c>
      <c r="M153" s="17">
        <v>1</v>
      </c>
      <c r="N153" s="17">
        <v>0</v>
      </c>
      <c r="O153" s="16" t="s">
        <v>79</v>
      </c>
      <c r="P153" s="16" t="s">
        <v>80</v>
      </c>
      <c r="Q153" s="18">
        <v>0.2506125912307568</v>
      </c>
      <c r="R153" s="16" t="s">
        <v>3457</v>
      </c>
      <c r="S153" s="16" t="s">
        <v>3458</v>
      </c>
      <c r="T153" s="16" t="s">
        <v>1229</v>
      </c>
      <c r="U153" s="16" t="s">
        <v>1230</v>
      </c>
      <c r="V153" s="16"/>
      <c r="W153" s="16" t="s">
        <v>470</v>
      </c>
      <c r="X153" s="16"/>
      <c r="Y153" s="16" t="s">
        <v>3420</v>
      </c>
      <c r="Z153" s="16" t="s">
        <v>1030</v>
      </c>
      <c r="AA153" s="16"/>
      <c r="AB153" s="16"/>
      <c r="AC153" s="16" t="s">
        <v>521</v>
      </c>
      <c r="AD153" s="16" t="s">
        <v>105</v>
      </c>
      <c r="AE153" s="16"/>
      <c r="AF153" s="16" t="s">
        <v>91</v>
      </c>
      <c r="AG153" s="16" t="s">
        <v>92</v>
      </c>
      <c r="AH153" s="16" t="s">
        <v>1910</v>
      </c>
      <c r="AI153" s="17">
        <v>3</v>
      </c>
      <c r="AJ153" s="17">
        <v>1</v>
      </c>
      <c r="AK153" s="16" t="s">
        <v>136</v>
      </c>
      <c r="AL153" s="16"/>
      <c r="AM153" s="17">
        <v>25</v>
      </c>
      <c r="AN153" s="16" t="s">
        <v>137</v>
      </c>
      <c r="AO153" s="16" t="s">
        <v>138</v>
      </c>
      <c r="AP153" s="17">
        <v>0</v>
      </c>
      <c r="AQ153" s="17">
        <v>0</v>
      </c>
      <c r="AR153" s="17">
        <v>0</v>
      </c>
      <c r="AS153" s="16">
        <v>10916.6397387</v>
      </c>
      <c r="AT153" s="19">
        <v>3.990238850291794</v>
      </c>
      <c r="AU153" s="19">
        <v>0</v>
      </c>
      <c r="AV153" s="19">
        <v>0</v>
      </c>
      <c r="AW153" s="19">
        <v>1995.1194251458969</v>
      </c>
      <c r="AX153" s="20">
        <v>7</v>
      </c>
      <c r="AY153" s="19">
        <v>0</v>
      </c>
      <c r="AZ153" s="20">
        <v>25</v>
      </c>
      <c r="BA153" s="19">
        <v>0</v>
      </c>
      <c r="BB153" s="19">
        <v>0.5</v>
      </c>
      <c r="BC153" s="20">
        <v>12500</v>
      </c>
      <c r="BD153" s="16">
        <v>419.88959749285488</v>
      </c>
      <c r="BE153" s="16">
        <v>10916.640807317533</v>
      </c>
      <c r="BF153" s="21" t="s">
        <v>96</v>
      </c>
      <c r="BG153" s="22">
        <v>25</v>
      </c>
      <c r="BH153" s="23">
        <v>0.7</v>
      </c>
      <c r="BI153" s="23">
        <v>18</v>
      </c>
      <c r="BJ153" s="16">
        <v>419.88959749285488</v>
      </c>
      <c r="BK153" s="16">
        <v>10916.640807317533</v>
      </c>
      <c r="BL153" s="23">
        <v>0.15</v>
      </c>
      <c r="BM153" s="22">
        <f t="shared" si="10"/>
        <v>4.511026642153622</v>
      </c>
      <c r="BN153" s="22">
        <f t="shared" si="14"/>
        <v>3.511026642153622</v>
      </c>
      <c r="BO153" s="22">
        <f t="shared" si="11"/>
        <v>0.52665399632304333</v>
      </c>
      <c r="BP153" s="22">
        <f t="shared" si="12"/>
        <v>0.29843726458305792</v>
      </c>
      <c r="BQ153" s="22">
        <f t="shared" si="13"/>
        <v>2.6859353812475208</v>
      </c>
    </row>
    <row r="154" spans="1:69" x14ac:dyDescent="0.25">
      <c r="A154" s="15">
        <v>15807025</v>
      </c>
      <c r="B154" s="16" t="s">
        <v>228</v>
      </c>
      <c r="C154" s="16" t="s">
        <v>110</v>
      </c>
      <c r="D154" s="16"/>
      <c r="E154" s="16"/>
      <c r="F154" s="16" t="s">
        <v>502</v>
      </c>
      <c r="G154" s="16" t="s">
        <v>111</v>
      </c>
      <c r="H154" s="16">
        <v>1.013300052</v>
      </c>
      <c r="I154" s="17">
        <v>1945</v>
      </c>
      <c r="J154" s="17">
        <v>5230</v>
      </c>
      <c r="K154" s="16">
        <v>0.28601115599999999</v>
      </c>
      <c r="L154" s="16" t="s">
        <v>78</v>
      </c>
      <c r="M154" s="17">
        <v>1</v>
      </c>
      <c r="N154" s="17">
        <v>0</v>
      </c>
      <c r="O154" s="16" t="s">
        <v>79</v>
      </c>
      <c r="P154" s="16" t="s">
        <v>80</v>
      </c>
      <c r="Q154" s="18">
        <v>0.4205533995003255</v>
      </c>
      <c r="R154" s="16" t="s">
        <v>510</v>
      </c>
      <c r="S154" s="16" t="s">
        <v>511</v>
      </c>
      <c r="T154" s="16" t="s">
        <v>512</v>
      </c>
      <c r="U154" s="16" t="s">
        <v>513</v>
      </c>
      <c r="V154" s="16"/>
      <c r="W154" s="16" t="s">
        <v>507</v>
      </c>
      <c r="X154" s="16"/>
      <c r="Y154" s="16" t="s">
        <v>509</v>
      </c>
      <c r="Z154" s="16" t="s">
        <v>514</v>
      </c>
      <c r="AA154" s="16"/>
      <c r="AB154" s="16" t="s">
        <v>473</v>
      </c>
      <c r="AC154" s="16" t="s">
        <v>117</v>
      </c>
      <c r="AD154" s="16"/>
      <c r="AE154" s="16"/>
      <c r="AF154" s="16" t="s">
        <v>91</v>
      </c>
      <c r="AG154" s="16" t="s">
        <v>92</v>
      </c>
      <c r="AH154" s="16" t="s">
        <v>515</v>
      </c>
      <c r="AI154" s="17">
        <v>1</v>
      </c>
      <c r="AJ154" s="17">
        <v>0</v>
      </c>
      <c r="AK154" s="16" t="s">
        <v>119</v>
      </c>
      <c r="AL154" s="16">
        <v>1.85</v>
      </c>
      <c r="AM154" s="16"/>
      <c r="AN154" s="16" t="s">
        <v>120</v>
      </c>
      <c r="AO154" s="16"/>
      <c r="AP154" s="17">
        <v>0</v>
      </c>
      <c r="AQ154" s="17">
        <v>0</v>
      </c>
      <c r="AR154" s="17">
        <v>5230</v>
      </c>
      <c r="AS154" s="16">
        <v>18319.275747</v>
      </c>
      <c r="AT154" s="19">
        <v>0</v>
      </c>
      <c r="AU154" s="19">
        <v>0</v>
      </c>
      <c r="AV154" s="19">
        <v>0.28549163581734255</v>
      </c>
      <c r="AW154" s="19">
        <v>12436.015656203441</v>
      </c>
      <c r="AX154" s="20">
        <v>13</v>
      </c>
      <c r="AY154" s="19">
        <v>0.5</v>
      </c>
      <c r="AZ154" s="20">
        <v>60</v>
      </c>
      <c r="BA154" s="19">
        <v>0.05</v>
      </c>
      <c r="BB154" s="19">
        <v>0.5</v>
      </c>
      <c r="BC154" s="20">
        <v>30000</v>
      </c>
      <c r="BD154" s="16">
        <v>566.81813687654062</v>
      </c>
      <c r="BE154" s="16">
        <v>18319.232805083124</v>
      </c>
      <c r="BF154" s="21" t="s">
        <v>96</v>
      </c>
      <c r="BG154" s="23">
        <v>70</v>
      </c>
      <c r="BH154" s="23">
        <v>0.95</v>
      </c>
      <c r="BI154" s="23">
        <v>67</v>
      </c>
      <c r="BJ154" s="16">
        <v>566.81813687654062</v>
      </c>
      <c r="BK154" s="16">
        <v>18319.232805083124</v>
      </c>
      <c r="BL154" s="23">
        <v>0.15</v>
      </c>
      <c r="BM154" s="22">
        <f t="shared" ref="BM154:BM217" si="15">BI154*Q154</f>
        <v>28.177077766521808</v>
      </c>
      <c r="BN154" s="22">
        <f t="shared" si="14"/>
        <v>28.177077766521808</v>
      </c>
      <c r="BO154" s="22">
        <f t="shared" ref="BO154:BO217" si="16">BN154*BL154</f>
        <v>4.2265616649782709</v>
      </c>
      <c r="BP154" s="22">
        <f t="shared" ref="BP154:BP217" si="17">(BN154-BO154)*0.1</f>
        <v>2.3950516101543537</v>
      </c>
      <c r="BQ154" s="22">
        <f t="shared" ref="BQ154:BQ217" si="18">(BN154-BO154)*0.9</f>
        <v>21.555464491389184</v>
      </c>
    </row>
    <row r="155" spans="1:69" x14ac:dyDescent="0.25">
      <c r="A155" s="15">
        <v>15812043</v>
      </c>
      <c r="B155" s="16" t="s">
        <v>228</v>
      </c>
      <c r="C155" s="16"/>
      <c r="D155" s="16"/>
      <c r="E155" s="16" t="s">
        <v>358</v>
      </c>
      <c r="F155" s="16" t="s">
        <v>1264</v>
      </c>
      <c r="G155" s="16" t="s">
        <v>359</v>
      </c>
      <c r="H155" s="16">
        <v>1.0661217869999999</v>
      </c>
      <c r="I155" s="17">
        <v>1916</v>
      </c>
      <c r="J155" s="17">
        <v>1514</v>
      </c>
      <c r="K155" s="16">
        <v>0.20705689299999999</v>
      </c>
      <c r="L155" s="16" t="s">
        <v>78</v>
      </c>
      <c r="M155" s="17">
        <v>1</v>
      </c>
      <c r="N155" s="17">
        <v>0</v>
      </c>
      <c r="O155" s="16" t="s">
        <v>79</v>
      </c>
      <c r="P155" s="16" t="s">
        <v>80</v>
      </c>
      <c r="Q155" s="18">
        <v>0.1674843403398891</v>
      </c>
      <c r="R155" s="16" t="s">
        <v>1977</v>
      </c>
      <c r="S155" s="16" t="s">
        <v>1978</v>
      </c>
      <c r="T155" s="16" t="s">
        <v>1925</v>
      </c>
      <c r="U155" s="16" t="s">
        <v>1230</v>
      </c>
      <c r="V155" s="16"/>
      <c r="W155" s="16" t="s">
        <v>129</v>
      </c>
      <c r="X155" s="16"/>
      <c r="Y155" s="16" t="s">
        <v>1268</v>
      </c>
      <c r="Z155" s="16" t="s">
        <v>1805</v>
      </c>
      <c r="AA155" s="16"/>
      <c r="AB155" s="16"/>
      <c r="AC155" s="16" t="s">
        <v>536</v>
      </c>
      <c r="AD155" s="16" t="s">
        <v>105</v>
      </c>
      <c r="AE155" s="16"/>
      <c r="AF155" s="16" t="s">
        <v>91</v>
      </c>
      <c r="AG155" s="16" t="s">
        <v>92</v>
      </c>
      <c r="AH155" s="16" t="s">
        <v>1979</v>
      </c>
      <c r="AI155" s="17">
        <v>1</v>
      </c>
      <c r="AJ155" s="17">
        <v>1</v>
      </c>
      <c r="AK155" s="16" t="s">
        <v>245</v>
      </c>
      <c r="AL155" s="16"/>
      <c r="AM155" s="17">
        <v>35</v>
      </c>
      <c r="AN155" s="16" t="s">
        <v>246</v>
      </c>
      <c r="AO155" s="16" t="s">
        <v>247</v>
      </c>
      <c r="AP155" s="17">
        <v>0</v>
      </c>
      <c r="AQ155" s="17">
        <v>0</v>
      </c>
      <c r="AR155" s="17">
        <v>0</v>
      </c>
      <c r="AS155" s="16">
        <v>7295.5794169700002</v>
      </c>
      <c r="AT155" s="19">
        <v>5.9707389242692033</v>
      </c>
      <c r="AU155" s="19">
        <v>0</v>
      </c>
      <c r="AV155" s="19">
        <v>0</v>
      </c>
      <c r="AW155" s="19">
        <v>2985.3694621346017</v>
      </c>
      <c r="AX155" s="20">
        <v>4</v>
      </c>
      <c r="AY155" s="19">
        <v>0</v>
      </c>
      <c r="AZ155" s="20">
        <v>35</v>
      </c>
      <c r="BA155" s="19">
        <v>0</v>
      </c>
      <c r="BB155" s="19">
        <v>0.5</v>
      </c>
      <c r="BC155" s="20">
        <v>17500</v>
      </c>
      <c r="BD155" s="16">
        <v>369.46487064876123</v>
      </c>
      <c r="BE155" s="16">
        <v>7295.5886827632885</v>
      </c>
      <c r="BF155" s="21" t="s">
        <v>96</v>
      </c>
      <c r="BG155" s="22">
        <v>35</v>
      </c>
      <c r="BH155" s="23">
        <v>0.85</v>
      </c>
      <c r="BI155" s="23">
        <v>30</v>
      </c>
      <c r="BJ155" s="16">
        <v>369.46487064876123</v>
      </c>
      <c r="BK155" s="16">
        <v>7295.5886827632885</v>
      </c>
      <c r="BL155" s="23">
        <v>0.15</v>
      </c>
      <c r="BM155" s="22">
        <f t="shared" si="15"/>
        <v>5.0245302101966729</v>
      </c>
      <c r="BN155" s="22">
        <f t="shared" si="14"/>
        <v>4.0245302101966729</v>
      </c>
      <c r="BO155" s="22">
        <f t="shared" si="16"/>
        <v>0.60367953152950093</v>
      </c>
      <c r="BP155" s="22">
        <f t="shared" si="17"/>
        <v>0.34208506786671722</v>
      </c>
      <c r="BQ155" s="22">
        <f t="shared" si="18"/>
        <v>3.0787656108004549</v>
      </c>
    </row>
    <row r="156" spans="1:69" x14ac:dyDescent="0.25">
      <c r="A156" s="15">
        <v>15812054</v>
      </c>
      <c r="B156" s="16" t="s">
        <v>228</v>
      </c>
      <c r="C156" s="16"/>
      <c r="D156" s="16"/>
      <c r="E156" s="16" t="s">
        <v>358</v>
      </c>
      <c r="F156" s="16" t="s">
        <v>781</v>
      </c>
      <c r="G156" s="16" t="s">
        <v>359</v>
      </c>
      <c r="H156" s="16">
        <v>1.8165838270000001</v>
      </c>
      <c r="I156" s="17">
        <v>1960</v>
      </c>
      <c r="J156" s="17">
        <v>8629</v>
      </c>
      <c r="K156" s="16">
        <v>0.87391128200000001</v>
      </c>
      <c r="L156" s="16" t="s">
        <v>78</v>
      </c>
      <c r="M156" s="17">
        <v>1</v>
      </c>
      <c r="N156" s="17">
        <v>0</v>
      </c>
      <c r="O156" s="16" t="s">
        <v>79</v>
      </c>
      <c r="P156" s="16" t="s">
        <v>80</v>
      </c>
      <c r="Q156" s="18">
        <v>0.22669758448765479</v>
      </c>
      <c r="R156" s="16" t="s">
        <v>904</v>
      </c>
      <c r="S156" s="16" t="s">
        <v>905</v>
      </c>
      <c r="T156" s="16" t="s">
        <v>114</v>
      </c>
      <c r="U156" s="16" t="s">
        <v>326</v>
      </c>
      <c r="V156" s="16" t="s">
        <v>906</v>
      </c>
      <c r="W156" s="16" t="s">
        <v>507</v>
      </c>
      <c r="X156" s="16"/>
      <c r="Y156" s="16" t="s">
        <v>786</v>
      </c>
      <c r="Z156" s="16" t="s">
        <v>907</v>
      </c>
      <c r="AA156" s="16"/>
      <c r="AB156" s="16"/>
      <c r="AC156" s="16" t="s">
        <v>547</v>
      </c>
      <c r="AD156" s="16" t="s">
        <v>105</v>
      </c>
      <c r="AE156" s="16"/>
      <c r="AF156" s="16" t="s">
        <v>91</v>
      </c>
      <c r="AG156" s="16" t="s">
        <v>92</v>
      </c>
      <c r="AH156" s="16" t="s">
        <v>811</v>
      </c>
      <c r="AI156" s="17">
        <v>1</v>
      </c>
      <c r="AJ156" s="17">
        <v>0</v>
      </c>
      <c r="AK156" s="16" t="s">
        <v>523</v>
      </c>
      <c r="AL156" s="16"/>
      <c r="AM156" s="17">
        <v>50</v>
      </c>
      <c r="AN156" s="16" t="s">
        <v>524</v>
      </c>
      <c r="AO156" s="16"/>
      <c r="AP156" s="17">
        <v>0</v>
      </c>
      <c r="AQ156" s="17">
        <v>8629</v>
      </c>
      <c r="AR156" s="17">
        <v>0</v>
      </c>
      <c r="AS156" s="16">
        <v>9874.9061213900004</v>
      </c>
      <c r="AT156" s="19">
        <v>0</v>
      </c>
      <c r="AU156" s="19">
        <v>0</v>
      </c>
      <c r="AV156" s="19">
        <v>0.87383109205552367</v>
      </c>
      <c r="AW156" s="19">
        <v>38064.082369938609</v>
      </c>
      <c r="AX156" s="20">
        <v>9</v>
      </c>
      <c r="AY156" s="19">
        <v>3</v>
      </c>
      <c r="AZ156" s="20">
        <v>0</v>
      </c>
      <c r="BA156" s="19">
        <v>0.1</v>
      </c>
      <c r="BB156" s="19">
        <v>0</v>
      </c>
      <c r="BC156" s="20">
        <v>130680</v>
      </c>
      <c r="BD156" s="16">
        <v>433.97736869506554</v>
      </c>
      <c r="BE156" s="16">
        <v>9874.9072805346186</v>
      </c>
      <c r="BF156" s="21" t="s">
        <v>96</v>
      </c>
      <c r="BG156" s="23">
        <v>50</v>
      </c>
      <c r="BH156" s="23">
        <v>0.5</v>
      </c>
      <c r="BI156" s="23">
        <f t="shared" ref="BI156:BI163" si="19">BG156*BH156</f>
        <v>25</v>
      </c>
      <c r="BJ156" s="16">
        <v>433.97736869506554</v>
      </c>
      <c r="BK156" s="16">
        <v>9874.9072805346186</v>
      </c>
      <c r="BL156" s="23">
        <v>0.15</v>
      </c>
      <c r="BM156" s="22">
        <f t="shared" si="15"/>
        <v>5.6674396121913695</v>
      </c>
      <c r="BN156" s="22">
        <f t="shared" si="14"/>
        <v>5.6674396121913695</v>
      </c>
      <c r="BO156" s="22">
        <f t="shared" si="16"/>
        <v>0.85011594182870542</v>
      </c>
      <c r="BP156" s="22">
        <f t="shared" si="17"/>
        <v>0.48173236703626643</v>
      </c>
      <c r="BQ156" s="22">
        <f t="shared" si="18"/>
        <v>4.3355913033263977</v>
      </c>
    </row>
    <row r="157" spans="1:69" x14ac:dyDescent="0.25">
      <c r="A157" s="15">
        <v>15812055</v>
      </c>
      <c r="B157" s="16" t="s">
        <v>228</v>
      </c>
      <c r="C157" s="16"/>
      <c r="D157" s="16"/>
      <c r="E157" s="16" t="s">
        <v>358</v>
      </c>
      <c r="F157" s="16" t="s">
        <v>781</v>
      </c>
      <c r="G157" s="16" t="s">
        <v>359</v>
      </c>
      <c r="H157" s="16">
        <v>2.9111498230000001</v>
      </c>
      <c r="I157" s="17">
        <v>1950</v>
      </c>
      <c r="J157" s="17">
        <v>7123</v>
      </c>
      <c r="K157" s="16">
        <v>0.59952865899999996</v>
      </c>
      <c r="L157" s="16" t="s">
        <v>78</v>
      </c>
      <c r="M157" s="17">
        <v>1</v>
      </c>
      <c r="N157" s="17">
        <v>0</v>
      </c>
      <c r="O157" s="16" t="s">
        <v>79</v>
      </c>
      <c r="P157" s="16" t="s">
        <v>80</v>
      </c>
      <c r="Q157" s="18">
        <v>0.27275550406436466</v>
      </c>
      <c r="R157" s="16" t="s">
        <v>982</v>
      </c>
      <c r="S157" s="16" t="s">
        <v>983</v>
      </c>
      <c r="T157" s="16" t="s">
        <v>984</v>
      </c>
      <c r="U157" s="16"/>
      <c r="V157" s="16"/>
      <c r="W157" s="16" t="s">
        <v>507</v>
      </c>
      <c r="X157" s="16"/>
      <c r="Y157" s="16" t="s">
        <v>786</v>
      </c>
      <c r="Z157" s="16" t="s">
        <v>985</v>
      </c>
      <c r="AA157" s="16"/>
      <c r="AB157" s="16"/>
      <c r="AC157" s="16" t="s">
        <v>547</v>
      </c>
      <c r="AD157" s="16" t="s">
        <v>105</v>
      </c>
      <c r="AE157" s="16"/>
      <c r="AF157" s="16" t="s">
        <v>91</v>
      </c>
      <c r="AG157" s="16" t="s">
        <v>92</v>
      </c>
      <c r="AH157" s="16" t="s">
        <v>811</v>
      </c>
      <c r="AI157" s="17">
        <v>2</v>
      </c>
      <c r="AJ157" s="17">
        <v>0</v>
      </c>
      <c r="AK157" s="16" t="s">
        <v>523</v>
      </c>
      <c r="AL157" s="16"/>
      <c r="AM157" s="17">
        <v>50</v>
      </c>
      <c r="AN157" s="16" t="s">
        <v>524</v>
      </c>
      <c r="AO157" s="16"/>
      <c r="AP157" s="17">
        <v>0</v>
      </c>
      <c r="AQ157" s="17">
        <v>7123</v>
      </c>
      <c r="AR157" s="17">
        <v>0</v>
      </c>
      <c r="AS157" s="16">
        <v>11881.200592200001</v>
      </c>
      <c r="AT157" s="19">
        <v>0</v>
      </c>
      <c r="AU157" s="19">
        <v>0</v>
      </c>
      <c r="AV157" s="19">
        <v>0.59951853726602711</v>
      </c>
      <c r="AW157" s="19">
        <v>26115.027483308142</v>
      </c>
      <c r="AX157" s="20">
        <v>9</v>
      </c>
      <c r="AY157" s="19">
        <v>3</v>
      </c>
      <c r="AZ157" s="20">
        <v>0</v>
      </c>
      <c r="BA157" s="19">
        <v>0.1</v>
      </c>
      <c r="BB157" s="19">
        <v>0</v>
      </c>
      <c r="BC157" s="20">
        <v>130680</v>
      </c>
      <c r="BD157" s="16">
        <v>467.06891683740201</v>
      </c>
      <c r="BE157" s="16">
        <v>11881.182232172219</v>
      </c>
      <c r="BF157" s="21" t="s">
        <v>96</v>
      </c>
      <c r="BG157" s="23">
        <v>50</v>
      </c>
      <c r="BH157" s="23">
        <v>0.5</v>
      </c>
      <c r="BI157" s="23">
        <f t="shared" si="19"/>
        <v>25</v>
      </c>
      <c r="BJ157" s="16">
        <v>467.06891683740201</v>
      </c>
      <c r="BK157" s="16">
        <v>11881.182232172219</v>
      </c>
      <c r="BL157" s="23">
        <v>0.15</v>
      </c>
      <c r="BM157" s="22">
        <f t="shared" si="15"/>
        <v>6.8188876016091164</v>
      </c>
      <c r="BN157" s="22">
        <f t="shared" si="14"/>
        <v>6.8188876016091164</v>
      </c>
      <c r="BO157" s="22">
        <f t="shared" si="16"/>
        <v>1.0228331402413675</v>
      </c>
      <c r="BP157" s="22">
        <f t="shared" si="17"/>
        <v>0.57960544613677489</v>
      </c>
      <c r="BQ157" s="22">
        <f t="shared" si="18"/>
        <v>5.2164490152309746</v>
      </c>
    </row>
    <row r="158" spans="1:69" x14ac:dyDescent="0.25">
      <c r="A158" s="15">
        <v>15813032</v>
      </c>
      <c r="B158" s="16" t="s">
        <v>228</v>
      </c>
      <c r="C158" s="16"/>
      <c r="D158" s="16"/>
      <c r="E158" s="16" t="s">
        <v>358</v>
      </c>
      <c r="F158" s="16" t="s">
        <v>781</v>
      </c>
      <c r="G158" s="16" t="s">
        <v>359</v>
      </c>
      <c r="H158" s="16">
        <v>1.642984209</v>
      </c>
      <c r="I158" s="17">
        <v>1954</v>
      </c>
      <c r="J158" s="17">
        <v>4176</v>
      </c>
      <c r="K158" s="16">
        <v>0.90330953899999999</v>
      </c>
      <c r="L158" s="16" t="s">
        <v>78</v>
      </c>
      <c r="M158" s="17">
        <v>1</v>
      </c>
      <c r="N158" s="17">
        <v>0</v>
      </c>
      <c r="O158" s="16" t="s">
        <v>79</v>
      </c>
      <c r="P158" s="16" t="s">
        <v>80</v>
      </c>
      <c r="Q158" s="18">
        <v>0.10613074896765799</v>
      </c>
      <c r="R158" s="16" t="s">
        <v>962</v>
      </c>
      <c r="S158" s="16" t="s">
        <v>963</v>
      </c>
      <c r="T158" s="16" t="s">
        <v>964</v>
      </c>
      <c r="U158" s="16" t="s">
        <v>965</v>
      </c>
      <c r="V158" s="16"/>
      <c r="W158" s="16" t="s">
        <v>507</v>
      </c>
      <c r="X158" s="16"/>
      <c r="Y158" s="16" t="s">
        <v>786</v>
      </c>
      <c r="Z158" s="16" t="s">
        <v>966</v>
      </c>
      <c r="AA158" s="16"/>
      <c r="AB158" s="16"/>
      <c r="AC158" s="16" t="s">
        <v>614</v>
      </c>
      <c r="AD158" s="16" t="s">
        <v>105</v>
      </c>
      <c r="AE158" s="16"/>
      <c r="AF158" s="16" t="s">
        <v>91</v>
      </c>
      <c r="AG158" s="16" t="s">
        <v>92</v>
      </c>
      <c r="AH158" s="16" t="s">
        <v>967</v>
      </c>
      <c r="AI158" s="17">
        <v>3</v>
      </c>
      <c r="AJ158" s="17">
        <v>0</v>
      </c>
      <c r="AK158" s="16" t="s">
        <v>523</v>
      </c>
      <c r="AL158" s="16"/>
      <c r="AM158" s="17">
        <v>50</v>
      </c>
      <c r="AN158" s="16" t="s">
        <v>524</v>
      </c>
      <c r="AO158" s="16"/>
      <c r="AP158" s="17">
        <v>0</v>
      </c>
      <c r="AQ158" s="17">
        <v>4176</v>
      </c>
      <c r="AR158" s="17">
        <v>0</v>
      </c>
      <c r="AS158" s="16">
        <v>4623.0362710099998</v>
      </c>
      <c r="AT158" s="19">
        <v>0</v>
      </c>
      <c r="AU158" s="19">
        <v>0</v>
      </c>
      <c r="AV158" s="19">
        <v>0.90330245215395311</v>
      </c>
      <c r="AW158" s="19">
        <v>39347.854815826198</v>
      </c>
      <c r="AX158" s="20">
        <v>9</v>
      </c>
      <c r="AY158" s="19">
        <v>3</v>
      </c>
      <c r="AZ158" s="20">
        <v>0</v>
      </c>
      <c r="BA158" s="19">
        <v>0.1</v>
      </c>
      <c r="BB158" s="19">
        <v>0</v>
      </c>
      <c r="BC158" s="20">
        <v>130680</v>
      </c>
      <c r="BD158" s="16">
        <v>275.7038100829962</v>
      </c>
      <c r="BE158" s="16">
        <v>4623.036932827973</v>
      </c>
      <c r="BF158" s="21" t="s">
        <v>96</v>
      </c>
      <c r="BG158" s="23">
        <v>50</v>
      </c>
      <c r="BH158" s="23">
        <v>0.5</v>
      </c>
      <c r="BI158" s="23">
        <f t="shared" si="19"/>
        <v>25</v>
      </c>
      <c r="BJ158" s="16">
        <v>275.7038100829962</v>
      </c>
      <c r="BK158" s="16">
        <v>4623.036932827973</v>
      </c>
      <c r="BL158" s="23">
        <v>0.15</v>
      </c>
      <c r="BM158" s="22">
        <f t="shared" si="15"/>
        <v>2.6532687241914497</v>
      </c>
      <c r="BN158" s="22">
        <f t="shared" si="14"/>
        <v>2.6532687241914497</v>
      </c>
      <c r="BO158" s="22">
        <f t="shared" si="16"/>
        <v>0.39799030862871743</v>
      </c>
      <c r="BP158" s="22">
        <f t="shared" si="17"/>
        <v>0.22552784155627326</v>
      </c>
      <c r="BQ158" s="22">
        <f t="shared" si="18"/>
        <v>2.0297505740064592</v>
      </c>
    </row>
    <row r="159" spans="1:69" x14ac:dyDescent="0.25">
      <c r="A159" s="15">
        <v>15813059</v>
      </c>
      <c r="B159" s="16" t="s">
        <v>228</v>
      </c>
      <c r="C159" s="16"/>
      <c r="D159" s="16"/>
      <c r="E159" s="16" t="s">
        <v>358</v>
      </c>
      <c r="F159" s="16" t="s">
        <v>781</v>
      </c>
      <c r="G159" s="16" t="s">
        <v>359</v>
      </c>
      <c r="H159" s="16">
        <v>1.7327015560000001</v>
      </c>
      <c r="I159" s="17">
        <v>1952</v>
      </c>
      <c r="J159" s="17">
        <v>3200</v>
      </c>
      <c r="K159" s="16">
        <v>0.66115702499999995</v>
      </c>
      <c r="L159" s="16" t="s">
        <v>78</v>
      </c>
      <c r="M159" s="17">
        <v>1</v>
      </c>
      <c r="N159" s="17">
        <v>0</v>
      </c>
      <c r="O159" s="16" t="s">
        <v>79</v>
      </c>
      <c r="P159" s="16" t="s">
        <v>80</v>
      </c>
      <c r="Q159" s="18">
        <v>0.1111306812513535</v>
      </c>
      <c r="R159" s="16" t="s">
        <v>958</v>
      </c>
      <c r="S159" s="16" t="s">
        <v>959</v>
      </c>
      <c r="T159" s="16" t="s">
        <v>769</v>
      </c>
      <c r="U159" s="16" t="s">
        <v>960</v>
      </c>
      <c r="V159" s="16"/>
      <c r="W159" s="16" t="s">
        <v>507</v>
      </c>
      <c r="X159" s="16"/>
      <c r="Y159" s="16" t="s">
        <v>786</v>
      </c>
      <c r="Z159" s="16" t="s">
        <v>961</v>
      </c>
      <c r="AA159" s="16"/>
      <c r="AB159" s="16"/>
      <c r="AC159" s="16" t="s">
        <v>547</v>
      </c>
      <c r="AD159" s="16" t="s">
        <v>105</v>
      </c>
      <c r="AE159" s="16"/>
      <c r="AF159" s="16" t="s">
        <v>91</v>
      </c>
      <c r="AG159" s="16" t="s">
        <v>92</v>
      </c>
      <c r="AH159" s="16" t="s">
        <v>947</v>
      </c>
      <c r="AI159" s="17">
        <v>2</v>
      </c>
      <c r="AJ159" s="17">
        <v>0</v>
      </c>
      <c r="AK159" s="16" t="s">
        <v>523</v>
      </c>
      <c r="AL159" s="16"/>
      <c r="AM159" s="17">
        <v>50</v>
      </c>
      <c r="AN159" s="16" t="s">
        <v>524</v>
      </c>
      <c r="AO159" s="16"/>
      <c r="AP159" s="17">
        <v>0</v>
      </c>
      <c r="AQ159" s="17">
        <v>3200</v>
      </c>
      <c r="AR159" s="17">
        <v>0</v>
      </c>
      <c r="AS159" s="16">
        <v>4840.8383376900001</v>
      </c>
      <c r="AT159" s="19">
        <v>0</v>
      </c>
      <c r="AU159" s="19">
        <v>0</v>
      </c>
      <c r="AV159" s="19">
        <v>0.66104252544136977</v>
      </c>
      <c r="AW159" s="19">
        <v>28795.012408226066</v>
      </c>
      <c r="AX159" s="20">
        <v>9</v>
      </c>
      <c r="AY159" s="19">
        <v>3</v>
      </c>
      <c r="AZ159" s="20">
        <v>0</v>
      </c>
      <c r="BA159" s="19">
        <v>0.1</v>
      </c>
      <c r="BB159" s="19">
        <v>0</v>
      </c>
      <c r="BC159" s="20">
        <v>130680</v>
      </c>
      <c r="BD159" s="16">
        <v>340.26491363040458</v>
      </c>
      <c r="BE159" s="16">
        <v>4840.8331119184195</v>
      </c>
      <c r="BF159" s="21" t="s">
        <v>96</v>
      </c>
      <c r="BG159" s="23">
        <v>50</v>
      </c>
      <c r="BH159" s="23">
        <v>0.5</v>
      </c>
      <c r="BI159" s="23">
        <f t="shared" si="19"/>
        <v>25</v>
      </c>
      <c r="BJ159" s="16">
        <v>340.26491363040458</v>
      </c>
      <c r="BK159" s="16">
        <v>4840.8331119184195</v>
      </c>
      <c r="BL159" s="23">
        <v>0.15</v>
      </c>
      <c r="BM159" s="22">
        <f t="shared" si="15"/>
        <v>2.7782670312838373</v>
      </c>
      <c r="BN159" s="22">
        <f t="shared" si="14"/>
        <v>2.7782670312838373</v>
      </c>
      <c r="BO159" s="22">
        <f t="shared" si="16"/>
        <v>0.41674005469257558</v>
      </c>
      <c r="BP159" s="22">
        <f t="shared" si="17"/>
        <v>0.23615269765912617</v>
      </c>
      <c r="BQ159" s="22">
        <f t="shared" si="18"/>
        <v>2.1253742789321355</v>
      </c>
    </row>
    <row r="160" spans="1:69" x14ac:dyDescent="0.25">
      <c r="A160" s="15">
        <v>15815004</v>
      </c>
      <c r="B160" s="16" t="s">
        <v>228</v>
      </c>
      <c r="C160" s="16"/>
      <c r="D160" s="16"/>
      <c r="E160" s="16" t="s">
        <v>358</v>
      </c>
      <c r="F160" s="16" t="s">
        <v>781</v>
      </c>
      <c r="G160" s="16" t="s">
        <v>359</v>
      </c>
      <c r="H160" s="16">
        <v>2.5876494760000002</v>
      </c>
      <c r="I160" s="17">
        <v>1950</v>
      </c>
      <c r="J160" s="17">
        <v>3000</v>
      </c>
      <c r="K160" s="16">
        <v>0.69204152200000002</v>
      </c>
      <c r="L160" s="16" t="s">
        <v>78</v>
      </c>
      <c r="M160" s="17">
        <v>1</v>
      </c>
      <c r="N160" s="17">
        <v>0</v>
      </c>
      <c r="O160" s="16" t="s">
        <v>79</v>
      </c>
      <c r="P160" s="16" t="s">
        <v>80</v>
      </c>
      <c r="Q160" s="18">
        <v>9.9520597144606579E-2</v>
      </c>
      <c r="R160" s="16" t="s">
        <v>1000</v>
      </c>
      <c r="S160" s="16" t="s">
        <v>1001</v>
      </c>
      <c r="T160" s="16" t="s">
        <v>518</v>
      </c>
      <c r="U160" s="16" t="s">
        <v>519</v>
      </c>
      <c r="V160" s="16"/>
      <c r="W160" s="16" t="s">
        <v>507</v>
      </c>
      <c r="X160" s="16"/>
      <c r="Y160" s="16" t="s">
        <v>786</v>
      </c>
      <c r="Z160" s="16" t="s">
        <v>1002</v>
      </c>
      <c r="AA160" s="16"/>
      <c r="AB160" s="16"/>
      <c r="AC160" s="16" t="s">
        <v>547</v>
      </c>
      <c r="AD160" s="16" t="s">
        <v>105</v>
      </c>
      <c r="AE160" s="16"/>
      <c r="AF160" s="16" t="s">
        <v>91</v>
      </c>
      <c r="AG160" s="16" t="s">
        <v>92</v>
      </c>
      <c r="AH160" s="16" t="s">
        <v>1003</v>
      </c>
      <c r="AI160" s="17">
        <v>1</v>
      </c>
      <c r="AJ160" s="17">
        <v>0</v>
      </c>
      <c r="AK160" s="16" t="s">
        <v>523</v>
      </c>
      <c r="AL160" s="16"/>
      <c r="AM160" s="17">
        <v>50</v>
      </c>
      <c r="AN160" s="16" t="s">
        <v>524</v>
      </c>
      <c r="AO160" s="16"/>
      <c r="AP160" s="17">
        <v>0</v>
      </c>
      <c r="AQ160" s="17">
        <v>3000</v>
      </c>
      <c r="AR160" s="17">
        <v>0</v>
      </c>
      <c r="AS160" s="16">
        <v>4335.10197634</v>
      </c>
      <c r="AT160" s="19">
        <v>0</v>
      </c>
      <c r="AU160" s="19">
        <v>0</v>
      </c>
      <c r="AV160" s="19">
        <v>0.69202524332145299</v>
      </c>
      <c r="AW160" s="19">
        <v>30144.619599082493</v>
      </c>
      <c r="AX160" s="20">
        <v>9</v>
      </c>
      <c r="AY160" s="19">
        <v>3</v>
      </c>
      <c r="AZ160" s="20">
        <v>0</v>
      </c>
      <c r="BA160" s="19">
        <v>0.1</v>
      </c>
      <c r="BB160" s="19">
        <v>0</v>
      </c>
      <c r="BC160" s="20">
        <v>130680</v>
      </c>
      <c r="BD160" s="16">
        <v>305.03008742584569</v>
      </c>
      <c r="BE160" s="16">
        <v>4335.0998711675556</v>
      </c>
      <c r="BF160" s="21" t="s">
        <v>96</v>
      </c>
      <c r="BG160" s="23">
        <v>50</v>
      </c>
      <c r="BH160" s="23">
        <v>0.5</v>
      </c>
      <c r="BI160" s="23">
        <f t="shared" si="19"/>
        <v>25</v>
      </c>
      <c r="BJ160" s="16">
        <v>305.03008742584569</v>
      </c>
      <c r="BK160" s="16">
        <v>4335.0998711675556</v>
      </c>
      <c r="BL160" s="23">
        <v>0.15</v>
      </c>
      <c r="BM160" s="22">
        <f t="shared" si="15"/>
        <v>2.4880149286151645</v>
      </c>
      <c r="BN160" s="22">
        <f t="shared" si="14"/>
        <v>2.4880149286151645</v>
      </c>
      <c r="BO160" s="22">
        <f t="shared" si="16"/>
        <v>0.37320223929227464</v>
      </c>
      <c r="BP160" s="22">
        <f t="shared" si="17"/>
        <v>0.21148126893228902</v>
      </c>
      <c r="BQ160" s="22">
        <f t="shared" si="18"/>
        <v>1.9033314203906011</v>
      </c>
    </row>
    <row r="161" spans="1:69" x14ac:dyDescent="0.25">
      <c r="A161" s="15">
        <v>15815006</v>
      </c>
      <c r="B161" s="16" t="s">
        <v>228</v>
      </c>
      <c r="C161" s="16"/>
      <c r="D161" s="16"/>
      <c r="E161" s="16" t="s">
        <v>358</v>
      </c>
      <c r="F161" s="16" t="s">
        <v>781</v>
      </c>
      <c r="G161" s="16" t="s">
        <v>359</v>
      </c>
      <c r="H161" s="16">
        <v>3.3721961519999999</v>
      </c>
      <c r="I161" s="17">
        <v>1940</v>
      </c>
      <c r="J161" s="17">
        <v>5372</v>
      </c>
      <c r="K161" s="16">
        <v>0.94510907799999999</v>
      </c>
      <c r="L161" s="16" t="s">
        <v>78</v>
      </c>
      <c r="M161" s="17">
        <v>1</v>
      </c>
      <c r="N161" s="17">
        <v>0</v>
      </c>
      <c r="O161" s="16" t="s">
        <v>79</v>
      </c>
      <c r="P161" s="16" t="s">
        <v>80</v>
      </c>
      <c r="Q161" s="18">
        <v>0.13048511658887674</v>
      </c>
      <c r="R161" s="16" t="s">
        <v>1128</v>
      </c>
      <c r="S161" s="16" t="s">
        <v>1129</v>
      </c>
      <c r="T161" s="16" t="s">
        <v>114</v>
      </c>
      <c r="U161" s="16" t="s">
        <v>115</v>
      </c>
      <c r="V161" s="16"/>
      <c r="W161" s="16" t="s">
        <v>507</v>
      </c>
      <c r="X161" s="16"/>
      <c r="Y161" s="16" t="s">
        <v>786</v>
      </c>
      <c r="Z161" s="16" t="s">
        <v>1130</v>
      </c>
      <c r="AA161" s="16"/>
      <c r="AB161" s="16"/>
      <c r="AC161" s="16" t="s">
        <v>547</v>
      </c>
      <c r="AD161" s="16" t="s">
        <v>105</v>
      </c>
      <c r="AE161" s="16"/>
      <c r="AF161" s="16" t="s">
        <v>91</v>
      </c>
      <c r="AG161" s="16" t="s">
        <v>92</v>
      </c>
      <c r="AH161" s="16" t="s">
        <v>1003</v>
      </c>
      <c r="AI161" s="17">
        <v>1</v>
      </c>
      <c r="AJ161" s="17">
        <v>0</v>
      </c>
      <c r="AK161" s="16" t="s">
        <v>523</v>
      </c>
      <c r="AL161" s="16"/>
      <c r="AM161" s="17">
        <v>50</v>
      </c>
      <c r="AN161" s="16" t="s">
        <v>524</v>
      </c>
      <c r="AO161" s="16"/>
      <c r="AP161" s="17">
        <v>0</v>
      </c>
      <c r="AQ161" s="17">
        <v>5372</v>
      </c>
      <c r="AR161" s="17">
        <v>0</v>
      </c>
      <c r="AS161" s="16">
        <v>5683.8907130699999</v>
      </c>
      <c r="AT161" s="19">
        <v>0</v>
      </c>
      <c r="AU161" s="19">
        <v>0</v>
      </c>
      <c r="AV161" s="19">
        <v>0.94512725018571997</v>
      </c>
      <c r="AW161" s="19">
        <v>41169.743018089961</v>
      </c>
      <c r="AX161" s="20">
        <v>9</v>
      </c>
      <c r="AY161" s="19">
        <v>3</v>
      </c>
      <c r="AZ161" s="20">
        <v>0</v>
      </c>
      <c r="BA161" s="19">
        <v>0.1</v>
      </c>
      <c r="BB161" s="19">
        <v>0</v>
      </c>
      <c r="BC161" s="20">
        <v>130680</v>
      </c>
      <c r="BD161" s="16">
        <v>330.00890826568633</v>
      </c>
      <c r="BE161" s="16">
        <v>5683.9089429074902</v>
      </c>
      <c r="BF161" s="21" t="s">
        <v>96</v>
      </c>
      <c r="BG161" s="23">
        <v>50</v>
      </c>
      <c r="BH161" s="23">
        <v>0.5</v>
      </c>
      <c r="BI161" s="23">
        <f t="shared" si="19"/>
        <v>25</v>
      </c>
      <c r="BJ161" s="16">
        <v>330.00890826568633</v>
      </c>
      <c r="BK161" s="16">
        <v>5683.9089429074902</v>
      </c>
      <c r="BL161" s="23">
        <v>0.15</v>
      </c>
      <c r="BM161" s="22">
        <f t="shared" si="15"/>
        <v>3.2621279147219182</v>
      </c>
      <c r="BN161" s="22">
        <f t="shared" si="14"/>
        <v>3.2621279147219182</v>
      </c>
      <c r="BO161" s="22">
        <f t="shared" si="16"/>
        <v>0.48931918720828771</v>
      </c>
      <c r="BP161" s="22">
        <f t="shared" si="17"/>
        <v>0.27728087275136309</v>
      </c>
      <c r="BQ161" s="22">
        <f t="shared" si="18"/>
        <v>2.4955278547622677</v>
      </c>
    </row>
    <row r="162" spans="1:69" x14ac:dyDescent="0.25">
      <c r="A162" s="15">
        <v>15815011</v>
      </c>
      <c r="B162" s="16" t="s">
        <v>228</v>
      </c>
      <c r="C162" s="16"/>
      <c r="D162" s="16"/>
      <c r="E162" s="16" t="s">
        <v>358</v>
      </c>
      <c r="F162" s="16" t="s">
        <v>781</v>
      </c>
      <c r="G162" s="16" t="s">
        <v>359</v>
      </c>
      <c r="H162" s="16">
        <v>1.282756333</v>
      </c>
      <c r="I162" s="17">
        <v>1963</v>
      </c>
      <c r="J162" s="17">
        <v>4302</v>
      </c>
      <c r="K162" s="16">
        <v>0.67684078000000003</v>
      </c>
      <c r="L162" s="16" t="s">
        <v>78</v>
      </c>
      <c r="M162" s="17">
        <v>1</v>
      </c>
      <c r="N162" s="17">
        <v>0</v>
      </c>
      <c r="O162" s="16" t="s">
        <v>79</v>
      </c>
      <c r="P162" s="16" t="s">
        <v>80</v>
      </c>
      <c r="Q162" s="18">
        <v>0.14593013603378502</v>
      </c>
      <c r="R162" s="16" t="s">
        <v>1026</v>
      </c>
      <c r="S162" s="16" t="s">
        <v>1027</v>
      </c>
      <c r="T162" s="16" t="s">
        <v>83</v>
      </c>
      <c r="U162" s="16" t="s">
        <v>232</v>
      </c>
      <c r="V162" s="16" t="s">
        <v>183</v>
      </c>
      <c r="W162" s="16" t="s">
        <v>507</v>
      </c>
      <c r="X162" s="16"/>
      <c r="Y162" s="16" t="s">
        <v>786</v>
      </c>
      <c r="Z162" s="16" t="s">
        <v>1028</v>
      </c>
      <c r="AA162" s="16"/>
      <c r="AB162" s="16"/>
      <c r="AC162" s="16" t="s">
        <v>547</v>
      </c>
      <c r="AD162" s="16" t="s">
        <v>105</v>
      </c>
      <c r="AE162" s="16"/>
      <c r="AF162" s="16" t="s">
        <v>91</v>
      </c>
      <c r="AG162" s="16" t="s">
        <v>92</v>
      </c>
      <c r="AH162" s="16" t="s">
        <v>1003</v>
      </c>
      <c r="AI162" s="17">
        <v>2</v>
      </c>
      <c r="AJ162" s="17">
        <v>0</v>
      </c>
      <c r="AK162" s="16" t="s">
        <v>523</v>
      </c>
      <c r="AL162" s="16"/>
      <c r="AM162" s="17">
        <v>50</v>
      </c>
      <c r="AN162" s="16" t="s">
        <v>524</v>
      </c>
      <c r="AO162" s="16"/>
      <c r="AP162" s="17">
        <v>0</v>
      </c>
      <c r="AQ162" s="17">
        <v>4302</v>
      </c>
      <c r="AR162" s="17">
        <v>0</v>
      </c>
      <c r="AS162" s="16">
        <v>6356.6909949499995</v>
      </c>
      <c r="AT162" s="19">
        <v>0</v>
      </c>
      <c r="AU162" s="19">
        <v>0</v>
      </c>
      <c r="AV162" s="19">
        <v>0.67676720536166923</v>
      </c>
      <c r="AW162" s="19">
        <v>29479.979465554312</v>
      </c>
      <c r="AX162" s="20">
        <v>9</v>
      </c>
      <c r="AY162" s="19">
        <v>3</v>
      </c>
      <c r="AZ162" s="20">
        <v>0</v>
      </c>
      <c r="BA162" s="19">
        <v>0.1</v>
      </c>
      <c r="BB162" s="19">
        <v>0</v>
      </c>
      <c r="BC162" s="20">
        <v>130680</v>
      </c>
      <c r="BD162" s="16">
        <v>347.56930198144255</v>
      </c>
      <c r="BE162" s="16">
        <v>6356.6912987901987</v>
      </c>
      <c r="BF162" s="21" t="s">
        <v>96</v>
      </c>
      <c r="BG162" s="23">
        <v>50</v>
      </c>
      <c r="BH162" s="23">
        <v>0.5</v>
      </c>
      <c r="BI162" s="23">
        <f t="shared" si="19"/>
        <v>25</v>
      </c>
      <c r="BJ162" s="16">
        <v>347.56930198144255</v>
      </c>
      <c r="BK162" s="16">
        <v>6356.6912987901987</v>
      </c>
      <c r="BL162" s="23">
        <v>0.15</v>
      </c>
      <c r="BM162" s="22">
        <f t="shared" si="15"/>
        <v>3.6482534008446255</v>
      </c>
      <c r="BN162" s="22">
        <f t="shared" si="14"/>
        <v>3.6482534008446255</v>
      </c>
      <c r="BO162" s="22">
        <f t="shared" si="16"/>
        <v>0.54723801012669382</v>
      </c>
      <c r="BP162" s="22">
        <f t="shared" si="17"/>
        <v>0.31010153907179316</v>
      </c>
      <c r="BQ162" s="22">
        <f t="shared" si="18"/>
        <v>2.7909138516461387</v>
      </c>
    </row>
    <row r="163" spans="1:69" x14ac:dyDescent="0.25">
      <c r="A163" s="15">
        <v>15815015</v>
      </c>
      <c r="B163" s="16" t="s">
        <v>228</v>
      </c>
      <c r="C163" s="16"/>
      <c r="D163" s="16"/>
      <c r="E163" s="16" t="s">
        <v>358</v>
      </c>
      <c r="F163" s="16" t="s">
        <v>781</v>
      </c>
      <c r="G163" s="16" t="s">
        <v>359</v>
      </c>
      <c r="H163" s="16">
        <v>3.3584233449999998</v>
      </c>
      <c r="I163" s="17">
        <v>1950</v>
      </c>
      <c r="J163" s="17">
        <v>6404</v>
      </c>
      <c r="K163" s="16">
        <v>1.3570671750000001</v>
      </c>
      <c r="L163" s="16" t="s">
        <v>78</v>
      </c>
      <c r="M163" s="17">
        <v>1</v>
      </c>
      <c r="N163" s="17">
        <v>0</v>
      </c>
      <c r="O163" s="16" t="s">
        <v>79</v>
      </c>
      <c r="P163" s="16" t="s">
        <v>80</v>
      </c>
      <c r="Q163" s="18">
        <v>0.10832803138044712</v>
      </c>
      <c r="R163" s="16" t="s">
        <v>1044</v>
      </c>
      <c r="S163" s="16" t="s">
        <v>1045</v>
      </c>
      <c r="T163" s="16" t="s">
        <v>83</v>
      </c>
      <c r="U163" s="16" t="s">
        <v>232</v>
      </c>
      <c r="V163" s="16"/>
      <c r="W163" s="16" t="s">
        <v>507</v>
      </c>
      <c r="X163" s="16"/>
      <c r="Y163" s="16" t="s">
        <v>786</v>
      </c>
      <c r="Z163" s="16" t="s">
        <v>854</v>
      </c>
      <c r="AA163" s="16"/>
      <c r="AB163" s="16"/>
      <c r="AC163" s="16" t="s">
        <v>614</v>
      </c>
      <c r="AD163" s="16" t="s">
        <v>105</v>
      </c>
      <c r="AE163" s="16"/>
      <c r="AF163" s="16" t="s">
        <v>91</v>
      </c>
      <c r="AG163" s="16" t="s">
        <v>92</v>
      </c>
      <c r="AH163" s="16" t="s">
        <v>1046</v>
      </c>
      <c r="AI163" s="17">
        <v>7</v>
      </c>
      <c r="AJ163" s="17">
        <v>0</v>
      </c>
      <c r="AK163" s="16" t="s">
        <v>523</v>
      </c>
      <c r="AL163" s="16"/>
      <c r="AM163" s="17">
        <v>50</v>
      </c>
      <c r="AN163" s="16" t="s">
        <v>524</v>
      </c>
      <c r="AO163" s="16"/>
      <c r="AP163" s="17">
        <v>0</v>
      </c>
      <c r="AQ163" s="17">
        <v>6404</v>
      </c>
      <c r="AR163" s="17">
        <v>0</v>
      </c>
      <c r="AS163" s="16">
        <v>4718.7386290799996</v>
      </c>
      <c r="AT163" s="19">
        <v>0</v>
      </c>
      <c r="AU163" s="19">
        <v>0</v>
      </c>
      <c r="AV163" s="19">
        <v>1.3571423431961884</v>
      </c>
      <c r="AW163" s="19">
        <v>59117.120469625967</v>
      </c>
      <c r="AX163" s="20">
        <v>9</v>
      </c>
      <c r="AY163" s="19">
        <v>3</v>
      </c>
      <c r="AZ163" s="20">
        <v>0</v>
      </c>
      <c r="BA163" s="19">
        <v>0.1</v>
      </c>
      <c r="BB163" s="19">
        <v>0</v>
      </c>
      <c r="BC163" s="20">
        <v>130680</v>
      </c>
      <c r="BD163" s="16">
        <v>275.63267303124189</v>
      </c>
      <c r="BE163" s="16">
        <v>4718.7501718749627</v>
      </c>
      <c r="BF163" s="21" t="s">
        <v>96</v>
      </c>
      <c r="BG163" s="23">
        <v>50</v>
      </c>
      <c r="BH163" s="23">
        <v>0.5</v>
      </c>
      <c r="BI163" s="23">
        <f t="shared" si="19"/>
        <v>25</v>
      </c>
      <c r="BJ163" s="16">
        <v>275.63267303124189</v>
      </c>
      <c r="BK163" s="16">
        <v>4718.7501718749627</v>
      </c>
      <c r="BL163" s="23">
        <v>0.15</v>
      </c>
      <c r="BM163" s="22">
        <f t="shared" si="15"/>
        <v>2.708200784511178</v>
      </c>
      <c r="BN163" s="22">
        <f t="shared" si="14"/>
        <v>2.708200784511178</v>
      </c>
      <c r="BO163" s="22">
        <f t="shared" si="16"/>
        <v>0.40623011767667666</v>
      </c>
      <c r="BP163" s="22">
        <f t="shared" si="17"/>
        <v>0.23019706668345014</v>
      </c>
      <c r="BQ163" s="22">
        <f t="shared" si="18"/>
        <v>2.0717736001510514</v>
      </c>
    </row>
    <row r="164" spans="1:69" x14ac:dyDescent="0.25">
      <c r="A164" s="15">
        <v>15815030</v>
      </c>
      <c r="B164" s="16" t="s">
        <v>228</v>
      </c>
      <c r="C164" s="16"/>
      <c r="D164" s="16"/>
      <c r="E164" s="16"/>
      <c r="F164" s="16" t="s">
        <v>1264</v>
      </c>
      <c r="G164" s="16" t="s">
        <v>178</v>
      </c>
      <c r="H164" s="16">
        <v>1.7128030329999999</v>
      </c>
      <c r="I164" s="17">
        <v>1987</v>
      </c>
      <c r="J164" s="17">
        <v>2030</v>
      </c>
      <c r="K164" s="16">
        <v>0.216741405</v>
      </c>
      <c r="L164" s="16" t="s">
        <v>78</v>
      </c>
      <c r="M164" s="17">
        <v>1</v>
      </c>
      <c r="N164" s="17">
        <v>0</v>
      </c>
      <c r="O164" s="16" t="s">
        <v>79</v>
      </c>
      <c r="P164" s="16" t="s">
        <v>80</v>
      </c>
      <c r="Q164" s="18">
        <v>0.21503449480109083</v>
      </c>
      <c r="R164" s="16" t="s">
        <v>1969</v>
      </c>
      <c r="S164" s="16" t="s">
        <v>1970</v>
      </c>
      <c r="T164" s="16" t="s">
        <v>83</v>
      </c>
      <c r="U164" s="16" t="s">
        <v>106</v>
      </c>
      <c r="V164" s="16" t="s">
        <v>1971</v>
      </c>
      <c r="W164" s="16" t="s">
        <v>129</v>
      </c>
      <c r="X164" s="16"/>
      <c r="Y164" s="16" t="s">
        <v>1268</v>
      </c>
      <c r="Z164" s="16" t="s">
        <v>1972</v>
      </c>
      <c r="AA164" s="16"/>
      <c r="AB164" s="16"/>
      <c r="AC164" s="16" t="s">
        <v>614</v>
      </c>
      <c r="AD164" s="16" t="s">
        <v>105</v>
      </c>
      <c r="AE164" s="16"/>
      <c r="AF164" s="16" t="s">
        <v>91</v>
      </c>
      <c r="AG164" s="16" t="s">
        <v>92</v>
      </c>
      <c r="AH164" s="16" t="s">
        <v>1973</v>
      </c>
      <c r="AI164" s="17">
        <v>1</v>
      </c>
      <c r="AJ164" s="17">
        <v>1</v>
      </c>
      <c r="AK164" s="16" t="s">
        <v>136</v>
      </c>
      <c r="AL164" s="16"/>
      <c r="AM164" s="17">
        <v>25</v>
      </c>
      <c r="AN164" s="16" t="s">
        <v>137</v>
      </c>
      <c r="AO164" s="16" t="s">
        <v>138</v>
      </c>
      <c r="AP164" s="17">
        <v>0</v>
      </c>
      <c r="AQ164" s="17">
        <v>0</v>
      </c>
      <c r="AR164" s="17">
        <v>0</v>
      </c>
      <c r="AS164" s="16">
        <v>9366.8732345400003</v>
      </c>
      <c r="AT164" s="19">
        <v>4.6504312494989364</v>
      </c>
      <c r="AU164" s="19">
        <v>0</v>
      </c>
      <c r="AV164" s="19">
        <v>0</v>
      </c>
      <c r="AW164" s="19">
        <v>2325.2156247494681</v>
      </c>
      <c r="AX164" s="20">
        <v>7</v>
      </c>
      <c r="AY164" s="19">
        <v>0</v>
      </c>
      <c r="AZ164" s="20">
        <v>25</v>
      </c>
      <c r="BA164" s="19">
        <v>0</v>
      </c>
      <c r="BB164" s="19">
        <v>0.5</v>
      </c>
      <c r="BC164" s="20">
        <v>12500</v>
      </c>
      <c r="BD164" s="16">
        <v>397.24453431209594</v>
      </c>
      <c r="BE164" s="16">
        <v>9366.8651259626076</v>
      </c>
      <c r="BF164" s="21" t="s">
        <v>96</v>
      </c>
      <c r="BG164" s="22">
        <v>25</v>
      </c>
      <c r="BH164" s="23">
        <v>0.7</v>
      </c>
      <c r="BI164" s="23">
        <v>18</v>
      </c>
      <c r="BJ164" s="16">
        <v>397.24453431209594</v>
      </c>
      <c r="BK164" s="16">
        <v>9366.8651259626076</v>
      </c>
      <c r="BL164" s="23">
        <v>0.15</v>
      </c>
      <c r="BM164" s="22">
        <f t="shared" si="15"/>
        <v>3.8706209064196351</v>
      </c>
      <c r="BN164" s="22">
        <f t="shared" si="14"/>
        <v>2.8706209064196351</v>
      </c>
      <c r="BO164" s="22">
        <f t="shared" si="16"/>
        <v>0.43059313596294524</v>
      </c>
      <c r="BP164" s="22">
        <f t="shared" si="17"/>
        <v>0.24400277704566897</v>
      </c>
      <c r="BQ164" s="22">
        <f t="shared" si="18"/>
        <v>2.196024993411021</v>
      </c>
    </row>
    <row r="165" spans="1:69" x14ac:dyDescent="0.25">
      <c r="A165" s="15">
        <v>15820002</v>
      </c>
      <c r="B165" s="16" t="s">
        <v>228</v>
      </c>
      <c r="C165" s="16"/>
      <c r="D165" s="16"/>
      <c r="E165" s="16" t="s">
        <v>358</v>
      </c>
      <c r="F165" s="16" t="s">
        <v>502</v>
      </c>
      <c r="G165" s="16" t="s">
        <v>359</v>
      </c>
      <c r="H165" s="16">
        <v>4.6122453459999999</v>
      </c>
      <c r="I165" s="17">
        <v>1985</v>
      </c>
      <c r="J165" s="17">
        <v>54736</v>
      </c>
      <c r="K165" s="16">
        <v>1.145368181</v>
      </c>
      <c r="L165" s="16" t="s">
        <v>78</v>
      </c>
      <c r="M165" s="17">
        <v>1</v>
      </c>
      <c r="N165" s="17">
        <v>0</v>
      </c>
      <c r="O165" s="16" t="s">
        <v>79</v>
      </c>
      <c r="P165" s="16" t="s">
        <v>80</v>
      </c>
      <c r="Q165" s="18">
        <v>1.0974400146578818</v>
      </c>
      <c r="R165" s="16" t="s">
        <v>684</v>
      </c>
      <c r="S165" s="16" t="s">
        <v>685</v>
      </c>
      <c r="T165" s="16" t="s">
        <v>686</v>
      </c>
      <c r="U165" s="16" t="s">
        <v>687</v>
      </c>
      <c r="V165" s="16"/>
      <c r="W165" s="16" t="s">
        <v>507</v>
      </c>
      <c r="X165" s="16"/>
      <c r="Y165" s="16" t="s">
        <v>509</v>
      </c>
      <c r="Z165" s="16" t="s">
        <v>688</v>
      </c>
      <c r="AA165" s="16"/>
      <c r="AB165" s="16"/>
      <c r="AC165" s="16" t="s">
        <v>235</v>
      </c>
      <c r="AD165" s="16" t="s">
        <v>105</v>
      </c>
      <c r="AE165" s="16"/>
      <c r="AF165" s="16" t="s">
        <v>91</v>
      </c>
      <c r="AG165" s="16" t="s">
        <v>92</v>
      </c>
      <c r="AH165" s="16" t="s">
        <v>689</v>
      </c>
      <c r="AI165" s="17">
        <v>1</v>
      </c>
      <c r="AJ165" s="17">
        <v>0</v>
      </c>
      <c r="AK165" s="16" t="s">
        <v>537</v>
      </c>
      <c r="AL165" s="16"/>
      <c r="AM165" s="17">
        <v>50</v>
      </c>
      <c r="AN165" s="16" t="s">
        <v>538</v>
      </c>
      <c r="AO165" s="16"/>
      <c r="AP165" s="17">
        <v>0</v>
      </c>
      <c r="AQ165" s="17">
        <v>0</v>
      </c>
      <c r="AR165" s="17">
        <v>42141</v>
      </c>
      <c r="AS165" s="16">
        <v>47804.283101599998</v>
      </c>
      <c r="AT165" s="19">
        <v>0</v>
      </c>
      <c r="AU165" s="19">
        <v>0</v>
      </c>
      <c r="AV165" s="19">
        <v>0.88153188931703796</v>
      </c>
      <c r="AW165" s="19">
        <v>38399.529098650171</v>
      </c>
      <c r="AX165" s="20">
        <v>9</v>
      </c>
      <c r="AY165" s="19">
        <v>2</v>
      </c>
      <c r="AZ165" s="20">
        <v>50</v>
      </c>
      <c r="BA165" s="19">
        <v>0.3</v>
      </c>
      <c r="BB165" s="19">
        <v>0.5</v>
      </c>
      <c r="BC165" s="20">
        <v>87120</v>
      </c>
      <c r="BD165" s="16">
        <v>924.48711501578862</v>
      </c>
      <c r="BE165" s="16">
        <v>47804.295820740379</v>
      </c>
      <c r="BF165" s="21" t="s">
        <v>96</v>
      </c>
      <c r="BG165" s="22">
        <v>50</v>
      </c>
      <c r="BH165" s="23">
        <v>0.9</v>
      </c>
      <c r="BI165" s="23">
        <v>45</v>
      </c>
      <c r="BJ165" s="16">
        <v>924.48711501578862</v>
      </c>
      <c r="BK165" s="16">
        <v>47804.295820740379</v>
      </c>
      <c r="BL165" s="23">
        <v>1</v>
      </c>
      <c r="BM165" s="22">
        <f t="shared" si="15"/>
        <v>49.384800659604679</v>
      </c>
      <c r="BN165" s="22">
        <f t="shared" si="14"/>
        <v>49.384800659604679</v>
      </c>
      <c r="BO165" s="22">
        <f t="shared" si="16"/>
        <v>49.384800659604679</v>
      </c>
      <c r="BP165" s="22">
        <f t="shared" si="17"/>
        <v>0</v>
      </c>
      <c r="BQ165" s="22">
        <f t="shared" si="18"/>
        <v>0</v>
      </c>
    </row>
    <row r="166" spans="1:69" x14ac:dyDescent="0.25">
      <c r="A166" s="15">
        <v>15820005</v>
      </c>
      <c r="B166" s="16" t="s">
        <v>228</v>
      </c>
      <c r="C166" s="16"/>
      <c r="D166" s="16"/>
      <c r="E166" s="16" t="s">
        <v>358</v>
      </c>
      <c r="F166" s="16" t="s">
        <v>502</v>
      </c>
      <c r="G166" s="16" t="s">
        <v>359</v>
      </c>
      <c r="H166" s="16">
        <v>3.5239370120000002</v>
      </c>
      <c r="I166" s="17">
        <v>1969</v>
      </c>
      <c r="J166" s="17">
        <v>8455</v>
      </c>
      <c r="K166" s="16">
        <v>0.76143731999999997</v>
      </c>
      <c r="L166" s="16" t="s">
        <v>78</v>
      </c>
      <c r="M166" s="17">
        <v>1</v>
      </c>
      <c r="N166" s="17">
        <v>0</v>
      </c>
      <c r="O166" s="16" t="s">
        <v>79</v>
      </c>
      <c r="P166" s="16" t="s">
        <v>80</v>
      </c>
      <c r="Q166" s="18">
        <v>0.25496840318922342</v>
      </c>
      <c r="R166" s="16" t="s">
        <v>644</v>
      </c>
      <c r="S166" s="16" t="s">
        <v>645</v>
      </c>
      <c r="T166" s="16" t="s">
        <v>83</v>
      </c>
      <c r="U166" s="16" t="s">
        <v>232</v>
      </c>
      <c r="V166" s="16"/>
      <c r="W166" s="16" t="s">
        <v>507</v>
      </c>
      <c r="X166" s="16"/>
      <c r="Y166" s="16" t="s">
        <v>509</v>
      </c>
      <c r="Z166" s="16" t="s">
        <v>646</v>
      </c>
      <c r="AA166" s="16"/>
      <c r="AB166" s="16"/>
      <c r="AC166" s="16" t="s">
        <v>521</v>
      </c>
      <c r="AD166" s="16" t="s">
        <v>105</v>
      </c>
      <c r="AE166" s="16"/>
      <c r="AF166" s="16" t="s">
        <v>91</v>
      </c>
      <c r="AG166" s="16" t="s">
        <v>92</v>
      </c>
      <c r="AH166" s="16" t="s">
        <v>647</v>
      </c>
      <c r="AI166" s="17">
        <v>2</v>
      </c>
      <c r="AJ166" s="17">
        <v>0</v>
      </c>
      <c r="AK166" s="16" t="s">
        <v>537</v>
      </c>
      <c r="AL166" s="16"/>
      <c r="AM166" s="17">
        <v>50</v>
      </c>
      <c r="AN166" s="16" t="s">
        <v>538</v>
      </c>
      <c r="AO166" s="16"/>
      <c r="AP166" s="17">
        <v>0</v>
      </c>
      <c r="AQ166" s="17">
        <v>0</v>
      </c>
      <c r="AR166" s="17">
        <v>8455</v>
      </c>
      <c r="AS166" s="16">
        <v>11106.379361900001</v>
      </c>
      <c r="AT166" s="19">
        <v>0</v>
      </c>
      <c r="AU166" s="19">
        <v>0</v>
      </c>
      <c r="AV166" s="19">
        <v>0.7612741942711363</v>
      </c>
      <c r="AW166" s="19">
        <v>33161.103902450697</v>
      </c>
      <c r="AX166" s="20">
        <v>9</v>
      </c>
      <c r="AY166" s="19">
        <v>2</v>
      </c>
      <c r="AZ166" s="20">
        <v>50</v>
      </c>
      <c r="BA166" s="19">
        <v>0.3</v>
      </c>
      <c r="BB166" s="19">
        <v>0.5</v>
      </c>
      <c r="BC166" s="20">
        <v>87120</v>
      </c>
      <c r="BD166" s="16">
        <v>439.68142697341364</v>
      </c>
      <c r="BE166" s="16">
        <v>11106.379217272424</v>
      </c>
      <c r="BF166" s="21" t="s">
        <v>96</v>
      </c>
      <c r="BG166" s="22">
        <v>50</v>
      </c>
      <c r="BH166" s="23">
        <v>0.9</v>
      </c>
      <c r="BI166" s="23">
        <v>45</v>
      </c>
      <c r="BJ166" s="16">
        <v>439.68142697341364</v>
      </c>
      <c r="BK166" s="16">
        <v>11106.379217272424</v>
      </c>
      <c r="BL166" s="23">
        <v>0.15</v>
      </c>
      <c r="BM166" s="22">
        <f t="shared" si="15"/>
        <v>11.473578143515054</v>
      </c>
      <c r="BN166" s="22">
        <f t="shared" si="14"/>
        <v>11.473578143515054</v>
      </c>
      <c r="BO166" s="22">
        <f t="shared" si="16"/>
        <v>1.721036721527258</v>
      </c>
      <c r="BP166" s="22">
        <f t="shared" si="17"/>
        <v>0.97525414219877971</v>
      </c>
      <c r="BQ166" s="22">
        <f t="shared" si="18"/>
        <v>8.777287279789018</v>
      </c>
    </row>
    <row r="167" spans="1:69" x14ac:dyDescent="0.25">
      <c r="A167" s="15">
        <v>15820008</v>
      </c>
      <c r="B167" s="16" t="s">
        <v>228</v>
      </c>
      <c r="C167" s="16"/>
      <c r="D167" s="16"/>
      <c r="E167" s="16" t="s">
        <v>358</v>
      </c>
      <c r="F167" s="16" t="s">
        <v>781</v>
      </c>
      <c r="G167" s="16" t="s">
        <v>359</v>
      </c>
      <c r="H167" s="16">
        <v>1.3805700869999999</v>
      </c>
      <c r="I167" s="17">
        <v>1956</v>
      </c>
      <c r="J167" s="17">
        <v>5311</v>
      </c>
      <c r="K167" s="16">
        <v>0.59122787499999996</v>
      </c>
      <c r="L167" s="16" t="s">
        <v>78</v>
      </c>
      <c r="M167" s="17">
        <v>1</v>
      </c>
      <c r="N167" s="17">
        <v>0</v>
      </c>
      <c r="O167" s="16" t="s">
        <v>79</v>
      </c>
      <c r="P167" s="16" t="s">
        <v>80</v>
      </c>
      <c r="Q167" s="18">
        <v>0.20622494985414852</v>
      </c>
      <c r="R167" s="16" t="s">
        <v>978</v>
      </c>
      <c r="S167" s="16" t="s">
        <v>979</v>
      </c>
      <c r="T167" s="16" t="s">
        <v>83</v>
      </c>
      <c r="U167" s="16" t="s">
        <v>232</v>
      </c>
      <c r="V167" s="16" t="s">
        <v>980</v>
      </c>
      <c r="W167" s="16" t="s">
        <v>507</v>
      </c>
      <c r="X167" s="16"/>
      <c r="Y167" s="16" t="s">
        <v>786</v>
      </c>
      <c r="Z167" s="16" t="s">
        <v>981</v>
      </c>
      <c r="AA167" s="16"/>
      <c r="AB167" s="16"/>
      <c r="AC167" s="16" t="s">
        <v>614</v>
      </c>
      <c r="AD167" s="16" t="s">
        <v>105</v>
      </c>
      <c r="AE167" s="16"/>
      <c r="AF167" s="16" t="s">
        <v>91</v>
      </c>
      <c r="AG167" s="16" t="s">
        <v>92</v>
      </c>
      <c r="AH167" s="16" t="s">
        <v>941</v>
      </c>
      <c r="AI167" s="17">
        <v>5</v>
      </c>
      <c r="AJ167" s="17">
        <v>0</v>
      </c>
      <c r="AK167" s="16" t="s">
        <v>523</v>
      </c>
      <c r="AL167" s="16"/>
      <c r="AM167" s="17">
        <v>50</v>
      </c>
      <c r="AN167" s="16" t="s">
        <v>524</v>
      </c>
      <c r="AO167" s="16"/>
      <c r="AP167" s="17">
        <v>0</v>
      </c>
      <c r="AQ167" s="17">
        <v>5311</v>
      </c>
      <c r="AR167" s="17">
        <v>0</v>
      </c>
      <c r="AS167" s="16">
        <v>8983.1220651799995</v>
      </c>
      <c r="AT167" s="19">
        <v>0</v>
      </c>
      <c r="AU167" s="19">
        <v>0</v>
      </c>
      <c r="AV167" s="19">
        <v>0.59121984110471737</v>
      </c>
      <c r="AW167" s="19">
        <v>25753.536278521489</v>
      </c>
      <c r="AX167" s="20">
        <v>9</v>
      </c>
      <c r="AY167" s="19">
        <v>3</v>
      </c>
      <c r="AZ167" s="20">
        <v>0</v>
      </c>
      <c r="BA167" s="19">
        <v>0.1</v>
      </c>
      <c r="BB167" s="19">
        <v>0</v>
      </c>
      <c r="BC167" s="20">
        <v>130680</v>
      </c>
      <c r="BD167" s="16">
        <v>387.79464028264147</v>
      </c>
      <c r="BE167" s="16">
        <v>8983.1228830473774</v>
      </c>
      <c r="BF167" s="21" t="s">
        <v>96</v>
      </c>
      <c r="BG167" s="23">
        <v>50</v>
      </c>
      <c r="BH167" s="23">
        <v>0.5</v>
      </c>
      <c r="BI167" s="23">
        <f>BG167*BH167</f>
        <v>25</v>
      </c>
      <c r="BJ167" s="16">
        <v>387.79464028264147</v>
      </c>
      <c r="BK167" s="16">
        <v>8983.1228830473774</v>
      </c>
      <c r="BL167" s="23">
        <v>0.15</v>
      </c>
      <c r="BM167" s="22">
        <f t="shared" si="15"/>
        <v>5.1556237463537133</v>
      </c>
      <c r="BN167" s="22">
        <f t="shared" si="14"/>
        <v>5.1556237463537133</v>
      </c>
      <c r="BO167" s="22">
        <f t="shared" si="16"/>
        <v>0.77334356195305698</v>
      </c>
      <c r="BP167" s="22">
        <f t="shared" si="17"/>
        <v>0.43822801844006565</v>
      </c>
      <c r="BQ167" s="22">
        <f t="shared" si="18"/>
        <v>3.9440521659605907</v>
      </c>
    </row>
    <row r="168" spans="1:69" x14ac:dyDescent="0.25">
      <c r="A168" s="15">
        <v>15820009</v>
      </c>
      <c r="B168" s="16" t="s">
        <v>228</v>
      </c>
      <c r="C168" s="16"/>
      <c r="D168" s="16"/>
      <c r="E168" s="16" t="s">
        <v>358</v>
      </c>
      <c r="F168" s="16" t="s">
        <v>781</v>
      </c>
      <c r="G168" s="16" t="s">
        <v>359</v>
      </c>
      <c r="H168" s="16">
        <v>1.5000162779999999</v>
      </c>
      <c r="I168" s="17">
        <v>1960</v>
      </c>
      <c r="J168" s="17">
        <v>3100</v>
      </c>
      <c r="K168" s="16">
        <v>0.691809864</v>
      </c>
      <c r="L168" s="16" t="s">
        <v>78</v>
      </c>
      <c r="M168" s="17">
        <v>1</v>
      </c>
      <c r="N168" s="17">
        <v>0</v>
      </c>
      <c r="O168" s="16" t="s">
        <v>79</v>
      </c>
      <c r="P168" s="16" t="s">
        <v>80</v>
      </c>
      <c r="Q168" s="18">
        <v>0.10288425070208085</v>
      </c>
      <c r="R168" s="16" t="s">
        <v>937</v>
      </c>
      <c r="S168" s="16" t="s">
        <v>938</v>
      </c>
      <c r="T168" s="16" t="s">
        <v>114</v>
      </c>
      <c r="U168" s="16" t="s">
        <v>326</v>
      </c>
      <c r="V168" s="16" t="s">
        <v>939</v>
      </c>
      <c r="W168" s="16" t="s">
        <v>507</v>
      </c>
      <c r="X168" s="16"/>
      <c r="Y168" s="16" t="s">
        <v>786</v>
      </c>
      <c r="Z168" s="16" t="s">
        <v>940</v>
      </c>
      <c r="AA168" s="16"/>
      <c r="AB168" s="16"/>
      <c r="AC168" s="16" t="s">
        <v>614</v>
      </c>
      <c r="AD168" s="16" t="s">
        <v>105</v>
      </c>
      <c r="AE168" s="16"/>
      <c r="AF168" s="16" t="s">
        <v>91</v>
      </c>
      <c r="AG168" s="16" t="s">
        <v>92</v>
      </c>
      <c r="AH168" s="16" t="s">
        <v>941</v>
      </c>
      <c r="AI168" s="17">
        <v>4</v>
      </c>
      <c r="AJ168" s="17">
        <v>0</v>
      </c>
      <c r="AK168" s="16" t="s">
        <v>523</v>
      </c>
      <c r="AL168" s="16"/>
      <c r="AM168" s="17">
        <v>50</v>
      </c>
      <c r="AN168" s="16" t="s">
        <v>524</v>
      </c>
      <c r="AO168" s="16"/>
      <c r="AP168" s="17">
        <v>0</v>
      </c>
      <c r="AQ168" s="17">
        <v>3100</v>
      </c>
      <c r="AR168" s="17">
        <v>0</v>
      </c>
      <c r="AS168" s="16">
        <v>4481.6316138100001</v>
      </c>
      <c r="AT168" s="19">
        <v>0</v>
      </c>
      <c r="AU168" s="19">
        <v>0</v>
      </c>
      <c r="AV168" s="19">
        <v>0.69171236440930406</v>
      </c>
      <c r="AW168" s="19">
        <v>30130.990593669285</v>
      </c>
      <c r="AX168" s="20">
        <v>9</v>
      </c>
      <c r="AY168" s="19">
        <v>3</v>
      </c>
      <c r="AZ168" s="20">
        <v>0</v>
      </c>
      <c r="BA168" s="19">
        <v>0.1</v>
      </c>
      <c r="BB168" s="19">
        <v>0</v>
      </c>
      <c r="BC168" s="20">
        <v>130680</v>
      </c>
      <c r="BD168" s="16">
        <v>264.05571078075224</v>
      </c>
      <c r="BE168" s="16">
        <v>4481.6200340487248</v>
      </c>
      <c r="BF168" s="21" t="s">
        <v>96</v>
      </c>
      <c r="BG168" s="23">
        <v>50</v>
      </c>
      <c r="BH168" s="23">
        <v>0.5</v>
      </c>
      <c r="BI168" s="23">
        <f>BG168*BH168</f>
        <v>25</v>
      </c>
      <c r="BJ168" s="16">
        <v>264.05571078075224</v>
      </c>
      <c r="BK168" s="16">
        <v>4481.6200340487248</v>
      </c>
      <c r="BL168" s="23">
        <v>0.15</v>
      </c>
      <c r="BM168" s="22">
        <f t="shared" si="15"/>
        <v>2.5721062675520212</v>
      </c>
      <c r="BN168" s="22">
        <f t="shared" si="14"/>
        <v>2.5721062675520212</v>
      </c>
      <c r="BO168" s="22">
        <f t="shared" si="16"/>
        <v>0.38581594013280318</v>
      </c>
      <c r="BP168" s="22">
        <f t="shared" si="17"/>
        <v>0.2186290327419218</v>
      </c>
      <c r="BQ168" s="22">
        <f t="shared" si="18"/>
        <v>1.9676612946772962</v>
      </c>
    </row>
    <row r="169" spans="1:69" x14ac:dyDescent="0.25">
      <c r="A169" s="15">
        <v>15822006</v>
      </c>
      <c r="B169" s="16" t="s">
        <v>228</v>
      </c>
      <c r="C169" s="16"/>
      <c r="D169" s="16"/>
      <c r="E169" s="16" t="s">
        <v>358</v>
      </c>
      <c r="F169" s="16" t="s">
        <v>781</v>
      </c>
      <c r="G169" s="16" t="s">
        <v>359</v>
      </c>
      <c r="H169" s="16">
        <v>3.000119947</v>
      </c>
      <c r="I169" s="17">
        <v>1932</v>
      </c>
      <c r="J169" s="17">
        <v>3782</v>
      </c>
      <c r="K169" s="16">
        <v>0.86228910199999997</v>
      </c>
      <c r="L169" s="16" t="s">
        <v>78</v>
      </c>
      <c r="M169" s="17">
        <v>1</v>
      </c>
      <c r="N169" s="17">
        <v>0</v>
      </c>
      <c r="O169" s="16" t="s">
        <v>79</v>
      </c>
      <c r="P169" s="16" t="s">
        <v>80</v>
      </c>
      <c r="Q169" s="18">
        <v>0.10069546513354277</v>
      </c>
      <c r="R169" s="16" t="s">
        <v>1085</v>
      </c>
      <c r="S169" s="16" t="s">
        <v>1086</v>
      </c>
      <c r="T169" s="16" t="s">
        <v>83</v>
      </c>
      <c r="U169" s="16" t="s">
        <v>232</v>
      </c>
      <c r="V169" s="16" t="s">
        <v>1087</v>
      </c>
      <c r="W169" s="16" t="s">
        <v>507</v>
      </c>
      <c r="X169" s="16"/>
      <c r="Y169" s="16" t="s">
        <v>786</v>
      </c>
      <c r="Z169" s="16" t="s">
        <v>1088</v>
      </c>
      <c r="AA169" s="16"/>
      <c r="AB169" s="16"/>
      <c r="AC169" s="16" t="s">
        <v>547</v>
      </c>
      <c r="AD169" s="16" t="s">
        <v>105</v>
      </c>
      <c r="AE169" s="16"/>
      <c r="AF169" s="16" t="s">
        <v>91</v>
      </c>
      <c r="AG169" s="16" t="s">
        <v>92</v>
      </c>
      <c r="AH169" s="16" t="s">
        <v>884</v>
      </c>
      <c r="AI169" s="17">
        <v>1</v>
      </c>
      <c r="AJ169" s="17">
        <v>0</v>
      </c>
      <c r="AK169" s="16" t="s">
        <v>523</v>
      </c>
      <c r="AL169" s="16"/>
      <c r="AM169" s="17">
        <v>50</v>
      </c>
      <c r="AN169" s="16" t="s">
        <v>524</v>
      </c>
      <c r="AO169" s="16"/>
      <c r="AP169" s="17">
        <v>0</v>
      </c>
      <c r="AQ169" s="17">
        <v>3782</v>
      </c>
      <c r="AR169" s="17">
        <v>0</v>
      </c>
      <c r="AS169" s="16">
        <v>4386.2729559500003</v>
      </c>
      <c r="AT169" s="19">
        <v>0</v>
      </c>
      <c r="AU169" s="19">
        <v>0</v>
      </c>
      <c r="AV169" s="19">
        <v>0.86223544179340206</v>
      </c>
      <c r="AW169" s="19">
        <v>37558.975844520595</v>
      </c>
      <c r="AX169" s="20">
        <v>9</v>
      </c>
      <c r="AY169" s="19">
        <v>3</v>
      </c>
      <c r="AZ169" s="20">
        <v>0</v>
      </c>
      <c r="BA169" s="19">
        <v>0.1</v>
      </c>
      <c r="BB169" s="19">
        <v>0</v>
      </c>
      <c r="BC169" s="20">
        <v>130680</v>
      </c>
      <c r="BD169" s="16">
        <v>347.14761587737678</v>
      </c>
      <c r="BE169" s="16">
        <v>4386.2769160568223</v>
      </c>
      <c r="BF169" s="21" t="s">
        <v>96</v>
      </c>
      <c r="BG169" s="23">
        <v>50</v>
      </c>
      <c r="BH169" s="23">
        <v>0.5</v>
      </c>
      <c r="BI169" s="23">
        <f>BG169*BH169</f>
        <v>25</v>
      </c>
      <c r="BJ169" s="16">
        <v>347.14761587737678</v>
      </c>
      <c r="BK169" s="16">
        <v>4386.2769160568223</v>
      </c>
      <c r="BL169" s="23">
        <v>0.15</v>
      </c>
      <c r="BM169" s="22">
        <f t="shared" si="15"/>
        <v>2.5173866283385693</v>
      </c>
      <c r="BN169" s="22">
        <f t="shared" si="14"/>
        <v>2.5173866283385693</v>
      </c>
      <c r="BO169" s="22">
        <f t="shared" si="16"/>
        <v>0.37760799425078539</v>
      </c>
      <c r="BP169" s="22">
        <f t="shared" si="17"/>
        <v>0.21397786340877839</v>
      </c>
      <c r="BQ169" s="22">
        <f t="shared" si="18"/>
        <v>1.9258007706790055</v>
      </c>
    </row>
    <row r="170" spans="1:69" x14ac:dyDescent="0.25">
      <c r="A170" s="15">
        <v>15822007</v>
      </c>
      <c r="B170" s="16" t="s">
        <v>228</v>
      </c>
      <c r="C170" s="16"/>
      <c r="D170" s="16"/>
      <c r="E170" s="16" t="s">
        <v>358</v>
      </c>
      <c r="F170" s="16" t="s">
        <v>781</v>
      </c>
      <c r="G170" s="16" t="s">
        <v>359</v>
      </c>
      <c r="H170" s="16">
        <v>2.1818603300000001</v>
      </c>
      <c r="I170" s="17">
        <v>1954</v>
      </c>
      <c r="J170" s="17">
        <v>3395</v>
      </c>
      <c r="K170" s="16">
        <v>0.65960753800000005</v>
      </c>
      <c r="L170" s="16" t="s">
        <v>78</v>
      </c>
      <c r="M170" s="17">
        <v>1</v>
      </c>
      <c r="N170" s="17">
        <v>0</v>
      </c>
      <c r="O170" s="16" t="s">
        <v>79</v>
      </c>
      <c r="P170" s="16" t="s">
        <v>80</v>
      </c>
      <c r="Q170" s="18">
        <v>0.11816759933388199</v>
      </c>
      <c r="R170" s="16" t="s">
        <v>879</v>
      </c>
      <c r="S170" s="16" t="s">
        <v>880</v>
      </c>
      <c r="T170" s="16" t="s">
        <v>881</v>
      </c>
      <c r="U170" s="16" t="s">
        <v>882</v>
      </c>
      <c r="V170" s="16"/>
      <c r="W170" s="16" t="s">
        <v>507</v>
      </c>
      <c r="X170" s="16"/>
      <c r="Y170" s="16" t="s">
        <v>786</v>
      </c>
      <c r="Z170" s="16" t="s">
        <v>883</v>
      </c>
      <c r="AA170" s="16"/>
      <c r="AB170" s="16"/>
      <c r="AC170" s="16" t="s">
        <v>547</v>
      </c>
      <c r="AD170" s="16" t="s">
        <v>105</v>
      </c>
      <c r="AE170" s="16"/>
      <c r="AF170" s="16" t="s">
        <v>91</v>
      </c>
      <c r="AG170" s="16" t="s">
        <v>92</v>
      </c>
      <c r="AH170" s="16" t="s">
        <v>884</v>
      </c>
      <c r="AI170" s="17">
        <v>1</v>
      </c>
      <c r="AJ170" s="17">
        <v>0</v>
      </c>
      <c r="AK170" s="16" t="s">
        <v>523</v>
      </c>
      <c r="AL170" s="16"/>
      <c r="AM170" s="17">
        <v>50</v>
      </c>
      <c r="AN170" s="16" t="s">
        <v>524</v>
      </c>
      <c r="AO170" s="16"/>
      <c r="AP170" s="17">
        <v>0</v>
      </c>
      <c r="AQ170" s="17">
        <v>3395</v>
      </c>
      <c r="AR170" s="17">
        <v>0</v>
      </c>
      <c r="AS170" s="16">
        <v>5147.3595202099996</v>
      </c>
      <c r="AT170" s="19">
        <v>0</v>
      </c>
      <c r="AU170" s="19">
        <v>0</v>
      </c>
      <c r="AV170" s="19">
        <v>0.65956146771374002</v>
      </c>
      <c r="AW170" s="19">
        <v>28730.497533610516</v>
      </c>
      <c r="AX170" s="20">
        <v>9</v>
      </c>
      <c r="AY170" s="19">
        <v>3</v>
      </c>
      <c r="AZ170" s="20">
        <v>0</v>
      </c>
      <c r="BA170" s="19">
        <v>0.1</v>
      </c>
      <c r="BB170" s="19">
        <v>0</v>
      </c>
      <c r="BC170" s="20">
        <v>130680</v>
      </c>
      <c r="BD170" s="16">
        <v>358.06287948561373</v>
      </c>
      <c r="BE170" s="16">
        <v>5147.3600374819798</v>
      </c>
      <c r="BF170" s="21" t="s">
        <v>96</v>
      </c>
      <c r="BG170" s="23">
        <v>50</v>
      </c>
      <c r="BH170" s="23">
        <v>0.5</v>
      </c>
      <c r="BI170" s="23">
        <f>BG170*BH170</f>
        <v>25</v>
      </c>
      <c r="BJ170" s="16">
        <v>358.06287948561373</v>
      </c>
      <c r="BK170" s="16">
        <v>5147.3600374819798</v>
      </c>
      <c r="BL170" s="23">
        <v>0.15</v>
      </c>
      <c r="BM170" s="22">
        <f t="shared" si="15"/>
        <v>2.9541899833470495</v>
      </c>
      <c r="BN170" s="22">
        <f t="shared" si="14"/>
        <v>2.9541899833470495</v>
      </c>
      <c r="BO170" s="22">
        <f t="shared" si="16"/>
        <v>0.44312849750205741</v>
      </c>
      <c r="BP170" s="22">
        <f t="shared" si="17"/>
        <v>0.2511061485844992</v>
      </c>
      <c r="BQ170" s="22">
        <f t="shared" si="18"/>
        <v>2.259955337260493</v>
      </c>
    </row>
    <row r="171" spans="1:69" x14ac:dyDescent="0.25">
      <c r="A171" s="15">
        <v>15822016</v>
      </c>
      <c r="B171" s="16" t="s">
        <v>228</v>
      </c>
      <c r="C171" s="16"/>
      <c r="D171" s="16"/>
      <c r="E171" s="16" t="s">
        <v>358</v>
      </c>
      <c r="F171" s="16" t="s">
        <v>502</v>
      </c>
      <c r="G171" s="16" t="s">
        <v>359</v>
      </c>
      <c r="H171" s="16">
        <v>2.178555545</v>
      </c>
      <c r="I171" s="17">
        <v>1963</v>
      </c>
      <c r="J171" s="17">
        <v>8274</v>
      </c>
      <c r="K171" s="16">
        <v>1.2641711229999999</v>
      </c>
      <c r="L171" s="16" t="s">
        <v>78</v>
      </c>
      <c r="M171" s="17">
        <v>1</v>
      </c>
      <c r="N171" s="17">
        <v>0</v>
      </c>
      <c r="O171" s="16" t="s">
        <v>79</v>
      </c>
      <c r="P171" s="16" t="s">
        <v>80</v>
      </c>
      <c r="Q171" s="18">
        <v>0.15012908707966133</v>
      </c>
      <c r="R171" s="16" t="s">
        <v>516</v>
      </c>
      <c r="S171" s="16" t="s">
        <v>517</v>
      </c>
      <c r="T171" s="16" t="s">
        <v>518</v>
      </c>
      <c r="U171" s="16" t="s">
        <v>519</v>
      </c>
      <c r="V171" s="16"/>
      <c r="W171" s="16" t="s">
        <v>507</v>
      </c>
      <c r="X171" s="16"/>
      <c r="Y171" s="16" t="s">
        <v>509</v>
      </c>
      <c r="Z171" s="16" t="s">
        <v>520</v>
      </c>
      <c r="AA171" s="16"/>
      <c r="AB171" s="16"/>
      <c r="AC171" s="16" t="s">
        <v>521</v>
      </c>
      <c r="AD171" s="16" t="s">
        <v>105</v>
      </c>
      <c r="AE171" s="16"/>
      <c r="AF171" s="16" t="s">
        <v>91</v>
      </c>
      <c r="AG171" s="16" t="s">
        <v>92</v>
      </c>
      <c r="AH171" s="16" t="s">
        <v>522</v>
      </c>
      <c r="AI171" s="17">
        <v>1</v>
      </c>
      <c r="AJ171" s="17">
        <v>0</v>
      </c>
      <c r="AK171" s="16" t="s">
        <v>523</v>
      </c>
      <c r="AL171" s="16"/>
      <c r="AM171" s="17">
        <v>50</v>
      </c>
      <c r="AN171" s="16" t="s">
        <v>524</v>
      </c>
      <c r="AO171" s="16"/>
      <c r="AP171" s="17">
        <v>0</v>
      </c>
      <c r="AQ171" s="17">
        <v>0</v>
      </c>
      <c r="AR171" s="17">
        <v>8275</v>
      </c>
      <c r="AS171" s="16">
        <v>6539.6160350600003</v>
      </c>
      <c r="AT171" s="19">
        <v>0</v>
      </c>
      <c r="AU171" s="19">
        <v>0</v>
      </c>
      <c r="AV171" s="19">
        <v>1.2653648097436163</v>
      </c>
      <c r="AW171" s="19">
        <v>55119.291112431929</v>
      </c>
      <c r="AX171" s="20">
        <v>9</v>
      </c>
      <c r="AY171" s="19">
        <v>3</v>
      </c>
      <c r="AZ171" s="20">
        <v>0</v>
      </c>
      <c r="BA171" s="19">
        <v>0.1</v>
      </c>
      <c r="BB171" s="19">
        <v>0</v>
      </c>
      <c r="BC171" s="20">
        <v>130680</v>
      </c>
      <c r="BD171" s="16">
        <v>319.59027338059951</v>
      </c>
      <c r="BE171" s="16">
        <v>6539.5968747240713</v>
      </c>
      <c r="BF171" s="21" t="s">
        <v>96</v>
      </c>
      <c r="BG171" s="23">
        <v>50</v>
      </c>
      <c r="BH171" s="23">
        <v>0.5</v>
      </c>
      <c r="BI171" s="23">
        <v>72</v>
      </c>
      <c r="BJ171" s="16">
        <v>319.59027338059951</v>
      </c>
      <c r="BK171" s="16">
        <v>6539.5968747240713</v>
      </c>
      <c r="BL171" s="23">
        <v>0.15</v>
      </c>
      <c r="BM171" s="22">
        <f t="shared" si="15"/>
        <v>10.809294269735616</v>
      </c>
      <c r="BN171" s="22">
        <f t="shared" si="14"/>
        <v>10.809294269735616</v>
      </c>
      <c r="BO171" s="22">
        <f t="shared" si="16"/>
        <v>1.6213941404603425</v>
      </c>
      <c r="BP171" s="22">
        <f t="shared" si="17"/>
        <v>0.91879001292752749</v>
      </c>
      <c r="BQ171" s="22">
        <f t="shared" si="18"/>
        <v>8.269110116347747</v>
      </c>
    </row>
    <row r="172" spans="1:69" x14ac:dyDescent="0.25">
      <c r="A172" s="15">
        <v>15822039</v>
      </c>
      <c r="B172" s="16" t="s">
        <v>228</v>
      </c>
      <c r="C172" s="16"/>
      <c r="D172" s="16"/>
      <c r="E172" s="16"/>
      <c r="F172" s="16" t="s">
        <v>1264</v>
      </c>
      <c r="G172" s="16" t="s">
        <v>126</v>
      </c>
      <c r="H172" s="16">
        <v>2.200276739</v>
      </c>
      <c r="I172" s="17">
        <v>1979</v>
      </c>
      <c r="J172" s="17">
        <v>2006</v>
      </c>
      <c r="K172" s="16">
        <v>0.33776730100000002</v>
      </c>
      <c r="L172" s="16" t="s">
        <v>78</v>
      </c>
      <c r="M172" s="17">
        <v>1</v>
      </c>
      <c r="N172" s="17">
        <v>0</v>
      </c>
      <c r="O172" s="16" t="s">
        <v>79</v>
      </c>
      <c r="P172" s="16" t="s">
        <v>80</v>
      </c>
      <c r="Q172" s="18">
        <v>0.13634310901855731</v>
      </c>
      <c r="R172" s="16" t="s">
        <v>2264</v>
      </c>
      <c r="S172" s="16" t="s">
        <v>2265</v>
      </c>
      <c r="T172" s="16" t="s">
        <v>2266</v>
      </c>
      <c r="U172" s="16" t="s">
        <v>2267</v>
      </c>
      <c r="V172" s="16" t="s">
        <v>2268</v>
      </c>
      <c r="W172" s="16" t="s">
        <v>129</v>
      </c>
      <c r="X172" s="16"/>
      <c r="Y172" s="16" t="s">
        <v>1268</v>
      </c>
      <c r="Z172" s="16" t="s">
        <v>2269</v>
      </c>
      <c r="AA172" s="16"/>
      <c r="AB172" s="16" t="s">
        <v>473</v>
      </c>
      <c r="AC172" s="16" t="s">
        <v>864</v>
      </c>
      <c r="AD172" s="16" t="s">
        <v>105</v>
      </c>
      <c r="AE172" s="16"/>
      <c r="AF172" s="16" t="s">
        <v>91</v>
      </c>
      <c r="AG172" s="16" t="s">
        <v>92</v>
      </c>
      <c r="AH172" s="16" t="s">
        <v>1995</v>
      </c>
      <c r="AI172" s="17">
        <v>1</v>
      </c>
      <c r="AJ172" s="17">
        <v>1</v>
      </c>
      <c r="AK172" s="16" t="s">
        <v>136</v>
      </c>
      <c r="AL172" s="16"/>
      <c r="AM172" s="17">
        <v>25</v>
      </c>
      <c r="AN172" s="16" t="s">
        <v>137</v>
      </c>
      <c r="AO172" s="16" t="s">
        <v>138</v>
      </c>
      <c r="AP172" s="17">
        <v>0</v>
      </c>
      <c r="AQ172" s="17">
        <v>0</v>
      </c>
      <c r="AR172" s="17">
        <v>0</v>
      </c>
      <c r="AS172" s="16">
        <v>5939.0728629100004</v>
      </c>
      <c r="AT172" s="19">
        <v>7.3344781257081033</v>
      </c>
      <c r="AU172" s="19">
        <v>0</v>
      </c>
      <c r="AV172" s="19">
        <v>0</v>
      </c>
      <c r="AW172" s="19">
        <v>3667.2390628540516</v>
      </c>
      <c r="AX172" s="20">
        <v>7</v>
      </c>
      <c r="AY172" s="19">
        <v>0</v>
      </c>
      <c r="AZ172" s="20">
        <v>25</v>
      </c>
      <c r="BA172" s="19">
        <v>0</v>
      </c>
      <c r="BB172" s="19">
        <v>0.5</v>
      </c>
      <c r="BC172" s="20">
        <v>12500</v>
      </c>
      <c r="BD172" s="16">
        <v>308.33838614308974</v>
      </c>
      <c r="BE172" s="16">
        <v>5939.0820724487967</v>
      </c>
      <c r="BF172" s="21" t="s">
        <v>96</v>
      </c>
      <c r="BG172" s="22">
        <v>25</v>
      </c>
      <c r="BH172" s="23">
        <v>0.7</v>
      </c>
      <c r="BI172" s="23">
        <v>18</v>
      </c>
      <c r="BJ172" s="16">
        <v>308.33838614308974</v>
      </c>
      <c r="BK172" s="16">
        <v>5939.0820724487967</v>
      </c>
      <c r="BL172" s="23">
        <v>0.15</v>
      </c>
      <c r="BM172" s="22">
        <f t="shared" si="15"/>
        <v>2.4541759623340318</v>
      </c>
      <c r="BN172" s="22">
        <f t="shared" si="14"/>
        <v>1.4541759623340318</v>
      </c>
      <c r="BO172" s="22">
        <f t="shared" si="16"/>
        <v>0.21812639435010475</v>
      </c>
      <c r="BP172" s="22">
        <f t="shared" si="17"/>
        <v>0.1236049567983927</v>
      </c>
      <c r="BQ172" s="22">
        <f t="shared" si="18"/>
        <v>1.1124446111855344</v>
      </c>
    </row>
    <row r="173" spans="1:69" x14ac:dyDescent="0.25">
      <c r="A173" s="15">
        <v>15822041</v>
      </c>
      <c r="B173" s="16" t="s">
        <v>228</v>
      </c>
      <c r="C173" s="16"/>
      <c r="D173" s="16"/>
      <c r="E173" s="16"/>
      <c r="F173" s="16" t="s">
        <v>125</v>
      </c>
      <c r="G173" s="16" t="s">
        <v>229</v>
      </c>
      <c r="H173" s="16">
        <v>1</v>
      </c>
      <c r="I173" s="17">
        <v>1998</v>
      </c>
      <c r="J173" s="17">
        <v>1418</v>
      </c>
      <c r="K173" s="16">
        <v>0.23908278499999999</v>
      </c>
      <c r="L173" s="16" t="s">
        <v>78</v>
      </c>
      <c r="M173" s="17">
        <v>1</v>
      </c>
      <c r="N173" s="17">
        <v>0</v>
      </c>
      <c r="O173" s="16" t="s">
        <v>79</v>
      </c>
      <c r="P173" s="16" t="s">
        <v>80</v>
      </c>
      <c r="Q173" s="18">
        <v>0.13639518809469986</v>
      </c>
      <c r="R173" s="16" t="s">
        <v>230</v>
      </c>
      <c r="S173" s="16" t="s">
        <v>231</v>
      </c>
      <c r="T173" s="16" t="s">
        <v>83</v>
      </c>
      <c r="U173" s="16" t="s">
        <v>232</v>
      </c>
      <c r="V173" s="16" t="s">
        <v>233</v>
      </c>
      <c r="W173" s="16" t="s">
        <v>129</v>
      </c>
      <c r="X173" s="16" t="s">
        <v>130</v>
      </c>
      <c r="Y173" s="16" t="s">
        <v>131</v>
      </c>
      <c r="Z173" s="16" t="s">
        <v>234</v>
      </c>
      <c r="AA173" s="16"/>
      <c r="AB173" s="16"/>
      <c r="AC173" s="16" t="s">
        <v>235</v>
      </c>
      <c r="AD173" s="16" t="s">
        <v>105</v>
      </c>
      <c r="AE173" s="16"/>
      <c r="AF173" s="16" t="s">
        <v>91</v>
      </c>
      <c r="AG173" s="16" t="s">
        <v>92</v>
      </c>
      <c r="AH173" s="16" t="s">
        <v>236</v>
      </c>
      <c r="AI173" s="17">
        <v>1</v>
      </c>
      <c r="AJ173" s="17">
        <v>1</v>
      </c>
      <c r="AK173" s="16" t="s">
        <v>136</v>
      </c>
      <c r="AL173" s="16"/>
      <c r="AM173" s="17">
        <v>25</v>
      </c>
      <c r="AN173" s="16" t="s">
        <v>137</v>
      </c>
      <c r="AO173" s="16" t="s">
        <v>138</v>
      </c>
      <c r="AP173" s="16"/>
      <c r="AQ173" s="16"/>
      <c r="AR173" s="16"/>
      <c r="AS173" s="16"/>
      <c r="AT173" s="19"/>
      <c r="AU173" s="19"/>
      <c r="AV173" s="19"/>
      <c r="AW173" s="19"/>
      <c r="AX173" s="19"/>
      <c r="AY173" s="19"/>
      <c r="AZ173" s="19"/>
      <c r="BA173" s="19"/>
      <c r="BB173" s="19"/>
      <c r="BC173" s="19"/>
      <c r="BD173" s="16">
        <v>381.92808188492427</v>
      </c>
      <c r="BE173" s="16">
        <v>5941.3506279313169</v>
      </c>
      <c r="BF173" s="21"/>
      <c r="BG173" s="22">
        <v>25</v>
      </c>
      <c r="BH173" s="23">
        <v>0.7</v>
      </c>
      <c r="BI173" s="23">
        <v>18</v>
      </c>
      <c r="BJ173" s="16">
        <v>381.92808188492427</v>
      </c>
      <c r="BK173" s="16">
        <v>5941.3506279313169</v>
      </c>
      <c r="BL173" s="23">
        <v>0.15</v>
      </c>
      <c r="BM173" s="22">
        <f t="shared" si="15"/>
        <v>2.4551133857045975</v>
      </c>
      <c r="BN173" s="22">
        <f t="shared" si="14"/>
        <v>1.4551133857045975</v>
      </c>
      <c r="BO173" s="22">
        <f t="shared" si="16"/>
        <v>0.21826700785568962</v>
      </c>
      <c r="BP173" s="22">
        <f t="shared" si="17"/>
        <v>0.12368463778489079</v>
      </c>
      <c r="BQ173" s="22">
        <f t="shared" si="18"/>
        <v>1.113161740064017</v>
      </c>
    </row>
    <row r="174" spans="1:69" x14ac:dyDescent="0.25">
      <c r="A174" s="15">
        <v>15822050</v>
      </c>
      <c r="B174" s="16" t="s">
        <v>228</v>
      </c>
      <c r="C174" s="16"/>
      <c r="D174" s="16"/>
      <c r="E174" s="16" t="s">
        <v>358</v>
      </c>
      <c r="F174" s="16" t="s">
        <v>781</v>
      </c>
      <c r="G174" s="16" t="s">
        <v>359</v>
      </c>
      <c r="H174" s="16">
        <v>2.8193447030000001</v>
      </c>
      <c r="I174" s="17">
        <v>1924</v>
      </c>
      <c r="J174" s="17">
        <v>5222</v>
      </c>
      <c r="K174" s="16">
        <v>0.76963890899999998</v>
      </c>
      <c r="L174" s="16" t="s">
        <v>78</v>
      </c>
      <c r="M174" s="17">
        <v>1</v>
      </c>
      <c r="N174" s="17">
        <v>0</v>
      </c>
      <c r="O174" s="16" t="s">
        <v>79</v>
      </c>
      <c r="P174" s="16" t="s">
        <v>80</v>
      </c>
      <c r="Q174" s="18">
        <v>0.15578485341092491</v>
      </c>
      <c r="R174" s="16" t="s">
        <v>1050</v>
      </c>
      <c r="S174" s="16" t="s">
        <v>1051</v>
      </c>
      <c r="T174" s="16" t="s">
        <v>114</v>
      </c>
      <c r="U174" s="16" t="s">
        <v>326</v>
      </c>
      <c r="V174" s="16"/>
      <c r="W174" s="16" t="s">
        <v>507</v>
      </c>
      <c r="X174" s="16"/>
      <c r="Y174" s="16" t="s">
        <v>786</v>
      </c>
      <c r="Z174" s="16" t="s">
        <v>1052</v>
      </c>
      <c r="AA174" s="16"/>
      <c r="AB174" s="16"/>
      <c r="AC174" s="16" t="s">
        <v>547</v>
      </c>
      <c r="AD174" s="16" t="s">
        <v>105</v>
      </c>
      <c r="AE174" s="16"/>
      <c r="AF174" s="16" t="s">
        <v>91</v>
      </c>
      <c r="AG174" s="16" t="s">
        <v>92</v>
      </c>
      <c r="AH174" s="16" t="s">
        <v>884</v>
      </c>
      <c r="AI174" s="17">
        <v>2</v>
      </c>
      <c r="AJ174" s="17">
        <v>0</v>
      </c>
      <c r="AK174" s="16" t="s">
        <v>523</v>
      </c>
      <c r="AL174" s="16"/>
      <c r="AM174" s="17">
        <v>50</v>
      </c>
      <c r="AN174" s="16" t="s">
        <v>524</v>
      </c>
      <c r="AO174" s="16"/>
      <c r="AP174" s="17">
        <v>0</v>
      </c>
      <c r="AQ174" s="17">
        <v>5222</v>
      </c>
      <c r="AR174" s="17">
        <v>0</v>
      </c>
      <c r="AS174" s="16">
        <v>6785.9454159999996</v>
      </c>
      <c r="AT174" s="19">
        <v>0</v>
      </c>
      <c r="AU174" s="19">
        <v>0</v>
      </c>
      <c r="AV174" s="19">
        <v>0.7695316834832614</v>
      </c>
      <c r="AW174" s="19">
        <v>33520.800132530865</v>
      </c>
      <c r="AX174" s="20">
        <v>9</v>
      </c>
      <c r="AY174" s="19">
        <v>3</v>
      </c>
      <c r="AZ174" s="20">
        <v>0</v>
      </c>
      <c r="BA174" s="19">
        <v>0.1</v>
      </c>
      <c r="BB174" s="19">
        <v>0</v>
      </c>
      <c r="BC174" s="20">
        <v>130680</v>
      </c>
      <c r="BD174" s="16">
        <v>389.48818749184352</v>
      </c>
      <c r="BE174" s="16">
        <v>6785.9610706541735</v>
      </c>
      <c r="BF174" s="21" t="s">
        <v>96</v>
      </c>
      <c r="BG174" s="23">
        <v>50</v>
      </c>
      <c r="BH174" s="23">
        <v>0.5</v>
      </c>
      <c r="BI174" s="23">
        <f>BG174*BH174</f>
        <v>25</v>
      </c>
      <c r="BJ174" s="16">
        <v>389.48818749184352</v>
      </c>
      <c r="BK174" s="16">
        <v>6785.9610706541735</v>
      </c>
      <c r="BL174" s="23">
        <v>0.15</v>
      </c>
      <c r="BM174" s="22">
        <f t="shared" si="15"/>
        <v>3.8946213352731225</v>
      </c>
      <c r="BN174" s="22">
        <f t="shared" si="14"/>
        <v>3.8946213352731225</v>
      </c>
      <c r="BO174" s="22">
        <f t="shared" si="16"/>
        <v>0.58419320029096833</v>
      </c>
      <c r="BP174" s="22">
        <f t="shared" si="17"/>
        <v>0.33104281349821546</v>
      </c>
      <c r="BQ174" s="22">
        <f t="shared" si="18"/>
        <v>2.9793853214839388</v>
      </c>
    </row>
    <row r="175" spans="1:69" x14ac:dyDescent="0.25">
      <c r="A175" s="15">
        <v>15823043</v>
      </c>
      <c r="B175" s="16" t="s">
        <v>228</v>
      </c>
      <c r="C175" s="16"/>
      <c r="D175" s="16"/>
      <c r="E175" s="16" t="s">
        <v>358</v>
      </c>
      <c r="F175" s="16" t="s">
        <v>502</v>
      </c>
      <c r="G175" s="16" t="s">
        <v>359</v>
      </c>
      <c r="H175" s="16">
        <v>1.092352277</v>
      </c>
      <c r="I175" s="17">
        <v>1966</v>
      </c>
      <c r="J175" s="17">
        <v>10942</v>
      </c>
      <c r="K175" s="16">
        <v>0.78589384500000004</v>
      </c>
      <c r="L175" s="16" t="s">
        <v>78</v>
      </c>
      <c r="M175" s="17">
        <v>1</v>
      </c>
      <c r="N175" s="17">
        <v>0</v>
      </c>
      <c r="O175" s="16" t="s">
        <v>79</v>
      </c>
      <c r="P175" s="16" t="s">
        <v>80</v>
      </c>
      <c r="Q175" s="18">
        <v>0.31963729313376826</v>
      </c>
      <c r="R175" s="16" t="s">
        <v>531</v>
      </c>
      <c r="S175" s="16" t="s">
        <v>532</v>
      </c>
      <c r="T175" s="16" t="s">
        <v>533</v>
      </c>
      <c r="U175" s="16" t="s">
        <v>534</v>
      </c>
      <c r="V175" s="16" t="s">
        <v>535</v>
      </c>
      <c r="W175" s="16" t="s">
        <v>507</v>
      </c>
      <c r="X175" s="16"/>
      <c r="Y175" s="16" t="s">
        <v>509</v>
      </c>
      <c r="Z175" s="16" t="s">
        <v>314</v>
      </c>
      <c r="AA175" s="16"/>
      <c r="AB175" s="16"/>
      <c r="AC175" s="16" t="s">
        <v>536</v>
      </c>
      <c r="AD175" s="16" t="s">
        <v>105</v>
      </c>
      <c r="AE175" s="16"/>
      <c r="AF175" s="16" t="s">
        <v>91</v>
      </c>
      <c r="AG175" s="16" t="s">
        <v>92</v>
      </c>
      <c r="AH175" s="16" t="s">
        <v>232</v>
      </c>
      <c r="AI175" s="17">
        <v>1</v>
      </c>
      <c r="AJ175" s="17">
        <v>0</v>
      </c>
      <c r="AK175" s="16" t="s">
        <v>537</v>
      </c>
      <c r="AL175" s="16"/>
      <c r="AM175" s="17">
        <v>50</v>
      </c>
      <c r="AN175" s="16" t="s">
        <v>538</v>
      </c>
      <c r="AO175" s="16"/>
      <c r="AP175" s="17">
        <v>0</v>
      </c>
      <c r="AQ175" s="17">
        <v>0</v>
      </c>
      <c r="AR175" s="17">
        <v>10942</v>
      </c>
      <c r="AS175" s="16">
        <v>13923.387029</v>
      </c>
      <c r="AT175" s="19">
        <v>0</v>
      </c>
      <c r="AU175" s="19">
        <v>0</v>
      </c>
      <c r="AV175" s="19">
        <v>0.78587199919169903</v>
      </c>
      <c r="AW175" s="19">
        <v>34232.584284790413</v>
      </c>
      <c r="AX175" s="20">
        <v>9</v>
      </c>
      <c r="AY175" s="19">
        <v>2</v>
      </c>
      <c r="AZ175" s="20">
        <v>50</v>
      </c>
      <c r="BA175" s="19">
        <v>0.3</v>
      </c>
      <c r="BB175" s="19">
        <v>0.5</v>
      </c>
      <c r="BC175" s="20">
        <v>87120</v>
      </c>
      <c r="BD175" s="16">
        <v>486.37433096404442</v>
      </c>
      <c r="BE175" s="16">
        <v>13923.344795360679</v>
      </c>
      <c r="BF175" s="21" t="s">
        <v>96</v>
      </c>
      <c r="BG175" s="22">
        <v>50</v>
      </c>
      <c r="BH175" s="23">
        <v>0.9</v>
      </c>
      <c r="BI175" s="23">
        <v>45</v>
      </c>
      <c r="BJ175" s="16">
        <v>486.37433096404442</v>
      </c>
      <c r="BK175" s="16">
        <v>13923.344795360679</v>
      </c>
      <c r="BL175" s="23">
        <v>0.15</v>
      </c>
      <c r="BM175" s="22">
        <f t="shared" si="15"/>
        <v>14.383678191019571</v>
      </c>
      <c r="BN175" s="22">
        <f t="shared" si="14"/>
        <v>14.383678191019571</v>
      </c>
      <c r="BO175" s="22">
        <f t="shared" si="16"/>
        <v>2.1575517286529355</v>
      </c>
      <c r="BP175" s="22">
        <f t="shared" si="17"/>
        <v>1.2226126462366638</v>
      </c>
      <c r="BQ175" s="22">
        <f t="shared" si="18"/>
        <v>11.003513816129972</v>
      </c>
    </row>
    <row r="176" spans="1:69" x14ac:dyDescent="0.25">
      <c r="A176" s="15">
        <v>15823046</v>
      </c>
      <c r="B176" s="16" t="s">
        <v>228</v>
      </c>
      <c r="C176" s="16"/>
      <c r="D176" s="16"/>
      <c r="E176" s="16" t="s">
        <v>358</v>
      </c>
      <c r="F176" s="16" t="s">
        <v>502</v>
      </c>
      <c r="G176" s="16" t="s">
        <v>359</v>
      </c>
      <c r="H176" s="16">
        <v>4.075878919</v>
      </c>
      <c r="I176" s="17">
        <v>1976</v>
      </c>
      <c r="J176" s="17">
        <v>7660</v>
      </c>
      <c r="K176" s="16">
        <v>0.76876756300000004</v>
      </c>
      <c r="L176" s="16" t="s">
        <v>78</v>
      </c>
      <c r="M176" s="17">
        <v>1</v>
      </c>
      <c r="N176" s="17">
        <v>0</v>
      </c>
      <c r="O176" s="16" t="s">
        <v>79</v>
      </c>
      <c r="P176" s="16" t="s">
        <v>80</v>
      </c>
      <c r="Q176" s="18">
        <v>0.22874446073098437</v>
      </c>
      <c r="R176" s="16" t="s">
        <v>593</v>
      </c>
      <c r="S176" s="16" t="s">
        <v>594</v>
      </c>
      <c r="T176" s="16" t="s">
        <v>83</v>
      </c>
      <c r="U176" s="16" t="s">
        <v>232</v>
      </c>
      <c r="V176" s="16" t="s">
        <v>595</v>
      </c>
      <c r="W176" s="16" t="s">
        <v>507</v>
      </c>
      <c r="X176" s="16"/>
      <c r="Y176" s="16" t="s">
        <v>509</v>
      </c>
      <c r="Z176" s="16" t="s">
        <v>596</v>
      </c>
      <c r="AA176" s="16"/>
      <c r="AB176" s="16"/>
      <c r="AC176" s="16" t="s">
        <v>547</v>
      </c>
      <c r="AD176" s="16" t="s">
        <v>105</v>
      </c>
      <c r="AE176" s="16"/>
      <c r="AF176" s="16" t="s">
        <v>91</v>
      </c>
      <c r="AG176" s="16" t="s">
        <v>92</v>
      </c>
      <c r="AH176" s="16" t="s">
        <v>597</v>
      </c>
      <c r="AI176" s="17">
        <v>1</v>
      </c>
      <c r="AJ176" s="17">
        <v>0</v>
      </c>
      <c r="AK176" s="16" t="s">
        <v>537</v>
      </c>
      <c r="AL176" s="16"/>
      <c r="AM176" s="17">
        <v>50</v>
      </c>
      <c r="AN176" s="16" t="s">
        <v>538</v>
      </c>
      <c r="AO176" s="16"/>
      <c r="AP176" s="17">
        <v>0</v>
      </c>
      <c r="AQ176" s="17">
        <v>0</v>
      </c>
      <c r="AR176" s="17">
        <v>6429</v>
      </c>
      <c r="AS176" s="16">
        <v>9964.0677959000004</v>
      </c>
      <c r="AT176" s="19">
        <v>0</v>
      </c>
      <c r="AU176" s="19">
        <v>0</v>
      </c>
      <c r="AV176" s="19">
        <v>0.64521841196678686</v>
      </c>
      <c r="AW176" s="19">
        <v>28105.714025273235</v>
      </c>
      <c r="AX176" s="20">
        <v>9</v>
      </c>
      <c r="AY176" s="19">
        <v>2</v>
      </c>
      <c r="AZ176" s="20">
        <v>50</v>
      </c>
      <c r="BA176" s="19">
        <v>0.3</v>
      </c>
      <c r="BB176" s="19">
        <v>0.5</v>
      </c>
      <c r="BC176" s="20">
        <v>87120</v>
      </c>
      <c r="BD176" s="16">
        <v>415.78721028643236</v>
      </c>
      <c r="BE176" s="16">
        <v>9964.0688530466959</v>
      </c>
      <c r="BF176" s="21" t="s">
        <v>96</v>
      </c>
      <c r="BG176" s="22">
        <v>50</v>
      </c>
      <c r="BH176" s="23">
        <v>0.9</v>
      </c>
      <c r="BI176" s="23">
        <v>45</v>
      </c>
      <c r="BJ176" s="16">
        <v>415.78721028643236</v>
      </c>
      <c r="BK176" s="16">
        <v>9964.0688530466959</v>
      </c>
      <c r="BL176" s="23">
        <v>0.15</v>
      </c>
      <c r="BM176" s="22">
        <f t="shared" si="15"/>
        <v>10.293500732894296</v>
      </c>
      <c r="BN176" s="22">
        <f t="shared" si="14"/>
        <v>10.293500732894296</v>
      </c>
      <c r="BO176" s="22">
        <f t="shared" si="16"/>
        <v>1.5440251099341444</v>
      </c>
      <c r="BP176" s="22">
        <f t="shared" si="17"/>
        <v>0.87494756229601522</v>
      </c>
      <c r="BQ176" s="22">
        <f t="shared" si="18"/>
        <v>7.8745280606641366</v>
      </c>
    </row>
    <row r="177" spans="1:69" x14ac:dyDescent="0.25">
      <c r="A177" s="15">
        <v>15823047</v>
      </c>
      <c r="B177" s="16" t="s">
        <v>228</v>
      </c>
      <c r="C177" s="16"/>
      <c r="D177" s="16"/>
      <c r="E177" s="16" t="s">
        <v>358</v>
      </c>
      <c r="F177" s="16" t="s">
        <v>502</v>
      </c>
      <c r="G177" s="16" t="s">
        <v>359</v>
      </c>
      <c r="H177" s="16">
        <v>3.832084858</v>
      </c>
      <c r="I177" s="17">
        <v>1963</v>
      </c>
      <c r="J177" s="17">
        <v>15699</v>
      </c>
      <c r="K177" s="16">
        <v>0.48584161199999998</v>
      </c>
      <c r="L177" s="16" t="s">
        <v>78</v>
      </c>
      <c r="M177" s="17">
        <v>1</v>
      </c>
      <c r="N177" s="17">
        <v>0</v>
      </c>
      <c r="O177" s="16" t="s">
        <v>79</v>
      </c>
      <c r="P177" s="16" t="s">
        <v>80</v>
      </c>
      <c r="Q177" s="18">
        <v>0.74182639292701391</v>
      </c>
      <c r="R177" s="16" t="s">
        <v>648</v>
      </c>
      <c r="S177" s="16" t="s">
        <v>649</v>
      </c>
      <c r="T177" s="16" t="s">
        <v>340</v>
      </c>
      <c r="U177" s="16" t="s">
        <v>650</v>
      </c>
      <c r="V177" s="16" t="s">
        <v>651</v>
      </c>
      <c r="W177" s="16" t="s">
        <v>507</v>
      </c>
      <c r="X177" s="16"/>
      <c r="Y177" s="16" t="s">
        <v>509</v>
      </c>
      <c r="Z177" s="16" t="s">
        <v>652</v>
      </c>
      <c r="AA177" s="16"/>
      <c r="AB177" s="16"/>
      <c r="AC177" s="16" t="s">
        <v>547</v>
      </c>
      <c r="AD177" s="16" t="s">
        <v>105</v>
      </c>
      <c r="AE177" s="16"/>
      <c r="AF177" s="16" t="s">
        <v>91</v>
      </c>
      <c r="AG177" s="16" t="s">
        <v>92</v>
      </c>
      <c r="AH177" s="16" t="s">
        <v>597</v>
      </c>
      <c r="AI177" s="17">
        <v>9</v>
      </c>
      <c r="AJ177" s="17">
        <v>0</v>
      </c>
      <c r="AK177" s="16" t="s">
        <v>537</v>
      </c>
      <c r="AL177" s="16"/>
      <c r="AM177" s="17">
        <v>50</v>
      </c>
      <c r="AN177" s="16" t="s">
        <v>538</v>
      </c>
      <c r="AO177" s="16"/>
      <c r="AP177" s="17">
        <v>0</v>
      </c>
      <c r="AQ177" s="17">
        <v>12522</v>
      </c>
      <c r="AR177" s="17">
        <v>12523</v>
      </c>
      <c r="AS177" s="16">
        <v>32313.8259555</v>
      </c>
      <c r="AT177" s="19">
        <v>0</v>
      </c>
      <c r="AU177" s="19">
        <v>0</v>
      </c>
      <c r="AV177" s="19">
        <v>0.77505523593801484</v>
      </c>
      <c r="AW177" s="19">
        <v>33761.406077459927</v>
      </c>
      <c r="AX177" s="20">
        <v>9</v>
      </c>
      <c r="AY177" s="19">
        <v>2</v>
      </c>
      <c r="AZ177" s="20">
        <v>50</v>
      </c>
      <c r="BA177" s="19">
        <v>0.3</v>
      </c>
      <c r="BB177" s="19">
        <v>0.5</v>
      </c>
      <c r="BC177" s="20">
        <v>87120</v>
      </c>
      <c r="BD177" s="16">
        <v>752.14154715970767</v>
      </c>
      <c r="BE177" s="16">
        <v>32313.828420199268</v>
      </c>
      <c r="BF177" s="21" t="s">
        <v>96</v>
      </c>
      <c r="BG177" s="22">
        <v>50</v>
      </c>
      <c r="BH177" s="23">
        <v>0.9</v>
      </c>
      <c r="BI177" s="23">
        <v>45</v>
      </c>
      <c r="BJ177" s="16">
        <v>752.14154715970767</v>
      </c>
      <c r="BK177" s="16">
        <v>32313.828420199268</v>
      </c>
      <c r="BL177" s="23">
        <v>1</v>
      </c>
      <c r="BM177" s="22">
        <f t="shared" si="15"/>
        <v>33.382187681715628</v>
      </c>
      <c r="BN177" s="22">
        <f t="shared" si="14"/>
        <v>33.382187681715628</v>
      </c>
      <c r="BO177" s="22">
        <f t="shared" si="16"/>
        <v>33.382187681715628</v>
      </c>
      <c r="BP177" s="22">
        <f t="shared" si="17"/>
        <v>0</v>
      </c>
      <c r="BQ177" s="22">
        <f t="shared" si="18"/>
        <v>0</v>
      </c>
    </row>
    <row r="178" spans="1:69" x14ac:dyDescent="0.25">
      <c r="A178" s="15">
        <v>15823053</v>
      </c>
      <c r="B178" s="16" t="s">
        <v>228</v>
      </c>
      <c r="C178" s="16"/>
      <c r="D178" s="16"/>
      <c r="E178" s="16"/>
      <c r="F178" s="16" t="s">
        <v>1264</v>
      </c>
      <c r="G178" s="16" t="s">
        <v>139</v>
      </c>
      <c r="H178" s="16">
        <v>1.005378678</v>
      </c>
      <c r="I178" s="17">
        <v>1980</v>
      </c>
      <c r="J178" s="17">
        <v>1950</v>
      </c>
      <c r="K178" s="16">
        <v>0.37871431300000002</v>
      </c>
      <c r="L178" s="16" t="s">
        <v>78</v>
      </c>
      <c r="M178" s="17">
        <v>1</v>
      </c>
      <c r="N178" s="17">
        <v>0</v>
      </c>
      <c r="O178" s="16" t="s">
        <v>79</v>
      </c>
      <c r="P178" s="16" t="s">
        <v>80</v>
      </c>
      <c r="Q178" s="18">
        <v>0.11943025133220056</v>
      </c>
      <c r="R178" s="16" t="s">
        <v>1985</v>
      </c>
      <c r="S178" s="16" t="s">
        <v>1986</v>
      </c>
      <c r="T178" s="16" t="s">
        <v>83</v>
      </c>
      <c r="U178" s="16" t="s">
        <v>232</v>
      </c>
      <c r="V178" s="16" t="s">
        <v>1631</v>
      </c>
      <c r="W178" s="16" t="s">
        <v>129</v>
      </c>
      <c r="X178" s="16"/>
      <c r="Y178" s="16" t="s">
        <v>1268</v>
      </c>
      <c r="Z178" s="16" t="s">
        <v>1987</v>
      </c>
      <c r="AA178" s="16"/>
      <c r="AB178" s="16"/>
      <c r="AC178" s="16" t="s">
        <v>235</v>
      </c>
      <c r="AD178" s="16" t="s">
        <v>105</v>
      </c>
      <c r="AE178" s="16"/>
      <c r="AF178" s="16" t="s">
        <v>91</v>
      </c>
      <c r="AG178" s="16" t="s">
        <v>92</v>
      </c>
      <c r="AH178" s="16" t="s">
        <v>1633</v>
      </c>
      <c r="AI178" s="17">
        <v>1</v>
      </c>
      <c r="AJ178" s="17">
        <v>1</v>
      </c>
      <c r="AK178" s="16" t="s">
        <v>136</v>
      </c>
      <c r="AL178" s="16"/>
      <c r="AM178" s="17">
        <v>25</v>
      </c>
      <c r="AN178" s="16" t="s">
        <v>137</v>
      </c>
      <c r="AO178" s="16" t="s">
        <v>138</v>
      </c>
      <c r="AP178" s="17">
        <v>0</v>
      </c>
      <c r="AQ178" s="17">
        <v>0</v>
      </c>
      <c r="AR178" s="17">
        <v>0</v>
      </c>
      <c r="AS178" s="16">
        <v>5202.3619558399996</v>
      </c>
      <c r="AT178" s="19">
        <v>8.3731198193737715</v>
      </c>
      <c r="AU178" s="19">
        <v>0</v>
      </c>
      <c r="AV178" s="19">
        <v>0</v>
      </c>
      <c r="AW178" s="19">
        <v>4186.5599096868855</v>
      </c>
      <c r="AX178" s="20">
        <v>7</v>
      </c>
      <c r="AY178" s="19">
        <v>0</v>
      </c>
      <c r="AZ178" s="20">
        <v>25</v>
      </c>
      <c r="BA178" s="19">
        <v>0</v>
      </c>
      <c r="BB178" s="19">
        <v>0.5</v>
      </c>
      <c r="BC178" s="20">
        <v>12500</v>
      </c>
      <c r="BD178" s="16">
        <v>309.10730665519611</v>
      </c>
      <c r="BE178" s="16">
        <v>5202.3609385244727</v>
      </c>
      <c r="BF178" s="21" t="s">
        <v>96</v>
      </c>
      <c r="BG178" s="22">
        <v>25</v>
      </c>
      <c r="BH178" s="23">
        <v>0.7</v>
      </c>
      <c r="BI178" s="23">
        <v>18</v>
      </c>
      <c r="BJ178" s="16">
        <v>309.10730665519611</v>
      </c>
      <c r="BK178" s="16">
        <v>5202.3609385244727</v>
      </c>
      <c r="BL178" s="23">
        <v>0.15</v>
      </c>
      <c r="BM178" s="22">
        <f t="shared" si="15"/>
        <v>2.14974452397961</v>
      </c>
      <c r="BN178" s="22">
        <f t="shared" si="14"/>
        <v>1.14974452397961</v>
      </c>
      <c r="BO178" s="22">
        <f t="shared" si="16"/>
        <v>0.1724616785969415</v>
      </c>
      <c r="BP178" s="22">
        <f t="shared" si="17"/>
        <v>9.772828453826686E-2</v>
      </c>
      <c r="BQ178" s="22">
        <f t="shared" si="18"/>
        <v>0.87955456084440164</v>
      </c>
    </row>
    <row r="179" spans="1:69" x14ac:dyDescent="0.25">
      <c r="A179" s="15">
        <v>15823100</v>
      </c>
      <c r="B179" s="16" t="s">
        <v>228</v>
      </c>
      <c r="C179" s="16"/>
      <c r="D179" s="16"/>
      <c r="E179" s="16" t="s">
        <v>358</v>
      </c>
      <c r="F179" s="16" t="s">
        <v>502</v>
      </c>
      <c r="G179" s="16" t="s">
        <v>359</v>
      </c>
      <c r="H179" s="16">
        <v>3.5555654240000001</v>
      </c>
      <c r="I179" s="17">
        <v>1996</v>
      </c>
      <c r="J179" s="17">
        <v>4285</v>
      </c>
      <c r="K179" s="16">
        <v>0.90745446799999996</v>
      </c>
      <c r="L179" s="16" t="s">
        <v>78</v>
      </c>
      <c r="M179" s="17">
        <v>1</v>
      </c>
      <c r="N179" s="17">
        <v>0</v>
      </c>
      <c r="O179" s="16" t="s">
        <v>79</v>
      </c>
      <c r="P179" s="16" t="s">
        <v>80</v>
      </c>
      <c r="Q179" s="18">
        <v>0.10841915535213385</v>
      </c>
      <c r="R179" s="16" t="s">
        <v>549</v>
      </c>
      <c r="S179" s="16" t="s">
        <v>550</v>
      </c>
      <c r="T179" s="16" t="s">
        <v>83</v>
      </c>
      <c r="U179" s="16" t="s">
        <v>84</v>
      </c>
      <c r="V179" s="16"/>
      <c r="W179" s="16" t="s">
        <v>507</v>
      </c>
      <c r="X179" s="16"/>
      <c r="Y179" s="16" t="s">
        <v>509</v>
      </c>
      <c r="Z179" s="16" t="s">
        <v>551</v>
      </c>
      <c r="AA179" s="16"/>
      <c r="AB179" s="16"/>
      <c r="AC179" s="16" t="s">
        <v>547</v>
      </c>
      <c r="AD179" s="16" t="s">
        <v>105</v>
      </c>
      <c r="AE179" s="16"/>
      <c r="AF179" s="16" t="s">
        <v>91</v>
      </c>
      <c r="AG179" s="16" t="s">
        <v>92</v>
      </c>
      <c r="AH179" s="16" t="s">
        <v>552</v>
      </c>
      <c r="AI179" s="17">
        <v>2</v>
      </c>
      <c r="AJ179" s="17">
        <v>0</v>
      </c>
      <c r="AK179" s="16" t="s">
        <v>523</v>
      </c>
      <c r="AL179" s="16"/>
      <c r="AM179" s="17">
        <v>50</v>
      </c>
      <c r="AN179" s="16" t="s">
        <v>524</v>
      </c>
      <c r="AO179" s="16"/>
      <c r="AP179" s="17">
        <v>0</v>
      </c>
      <c r="AQ179" s="17">
        <v>4735</v>
      </c>
      <c r="AR179" s="17">
        <v>0</v>
      </c>
      <c r="AS179" s="16">
        <v>4722.7169214100004</v>
      </c>
      <c r="AT179" s="19">
        <v>0</v>
      </c>
      <c r="AU179" s="19">
        <v>0</v>
      </c>
      <c r="AV179" s="19">
        <v>1.0026008500603361</v>
      </c>
      <c r="AW179" s="19">
        <v>43673.293028628235</v>
      </c>
      <c r="AX179" s="20">
        <v>9</v>
      </c>
      <c r="AY179" s="19">
        <v>3</v>
      </c>
      <c r="AZ179" s="20">
        <v>0</v>
      </c>
      <c r="BA179" s="19">
        <v>0.1</v>
      </c>
      <c r="BB179" s="19">
        <v>0</v>
      </c>
      <c r="BC179" s="20">
        <v>130680</v>
      </c>
      <c r="BD179" s="16">
        <v>331.99116088298149</v>
      </c>
      <c r="BE179" s="16">
        <v>4722.7195162042117</v>
      </c>
      <c r="BF179" s="21" t="s">
        <v>96</v>
      </c>
      <c r="BG179" s="23">
        <v>50</v>
      </c>
      <c r="BH179" s="23">
        <v>0.5</v>
      </c>
      <c r="BI179" s="23">
        <f>BG179*BH179</f>
        <v>25</v>
      </c>
      <c r="BJ179" s="16">
        <v>331.99116088298149</v>
      </c>
      <c r="BK179" s="16">
        <v>4722.7195162042117</v>
      </c>
      <c r="BL179" s="23">
        <v>0.15</v>
      </c>
      <c r="BM179" s="22">
        <f t="shared" si="15"/>
        <v>2.7104788838033462</v>
      </c>
      <c r="BN179" s="22">
        <f t="shared" si="14"/>
        <v>2.7104788838033462</v>
      </c>
      <c r="BO179" s="22">
        <f t="shared" si="16"/>
        <v>0.40657183257050195</v>
      </c>
      <c r="BP179" s="22">
        <f t="shared" si="17"/>
        <v>0.23039070512328444</v>
      </c>
      <c r="BQ179" s="22">
        <f t="shared" si="18"/>
        <v>2.0735163461095598</v>
      </c>
    </row>
    <row r="180" spans="1:69" x14ac:dyDescent="0.25">
      <c r="A180" s="15">
        <v>15824067</v>
      </c>
      <c r="B180" s="16" t="s">
        <v>228</v>
      </c>
      <c r="C180" s="16"/>
      <c r="D180" s="16"/>
      <c r="E180" s="16" t="s">
        <v>358</v>
      </c>
      <c r="F180" s="16" t="s">
        <v>502</v>
      </c>
      <c r="G180" s="16" t="s">
        <v>359</v>
      </c>
      <c r="H180" s="16">
        <v>1.355072381</v>
      </c>
      <c r="I180" s="17">
        <v>1980</v>
      </c>
      <c r="J180" s="17">
        <v>8183</v>
      </c>
      <c r="K180" s="16">
        <v>0.40986726800000001</v>
      </c>
      <c r="L180" s="16" t="s">
        <v>78</v>
      </c>
      <c r="M180" s="17">
        <v>1</v>
      </c>
      <c r="N180" s="17">
        <v>0</v>
      </c>
      <c r="O180" s="16" t="s">
        <v>79</v>
      </c>
      <c r="P180" s="16" t="s">
        <v>80</v>
      </c>
      <c r="Q180" s="18">
        <v>0.45834214173421284</v>
      </c>
      <c r="R180" s="16" t="s">
        <v>542</v>
      </c>
      <c r="S180" s="16" t="s">
        <v>543</v>
      </c>
      <c r="T180" s="16" t="s">
        <v>280</v>
      </c>
      <c r="U180" s="16" t="s">
        <v>544</v>
      </c>
      <c r="V180" s="16" t="s">
        <v>545</v>
      </c>
      <c r="W180" s="16" t="s">
        <v>507</v>
      </c>
      <c r="X180" s="16"/>
      <c r="Y180" s="16" t="s">
        <v>509</v>
      </c>
      <c r="Z180" s="16" t="s">
        <v>546</v>
      </c>
      <c r="AA180" s="16"/>
      <c r="AB180" s="16"/>
      <c r="AC180" s="16" t="s">
        <v>547</v>
      </c>
      <c r="AD180" s="16" t="s">
        <v>105</v>
      </c>
      <c r="AE180" s="16"/>
      <c r="AF180" s="16" t="s">
        <v>91</v>
      </c>
      <c r="AG180" s="16" t="s">
        <v>92</v>
      </c>
      <c r="AH180" s="16" t="s">
        <v>548</v>
      </c>
      <c r="AI180" s="17">
        <v>1</v>
      </c>
      <c r="AJ180" s="17">
        <v>0</v>
      </c>
      <c r="AK180" s="16" t="s">
        <v>523</v>
      </c>
      <c r="AL180" s="16"/>
      <c r="AM180" s="17">
        <v>50</v>
      </c>
      <c r="AN180" s="16" t="s">
        <v>524</v>
      </c>
      <c r="AO180" s="16"/>
      <c r="AP180" s="17">
        <v>0</v>
      </c>
      <c r="AQ180" s="17">
        <v>0</v>
      </c>
      <c r="AR180" s="17">
        <v>8183</v>
      </c>
      <c r="AS180" s="16">
        <v>19965.281548300001</v>
      </c>
      <c r="AT180" s="19">
        <v>0</v>
      </c>
      <c r="AU180" s="19">
        <v>0</v>
      </c>
      <c r="AV180" s="19">
        <v>0.40986148781341697</v>
      </c>
      <c r="AW180" s="19">
        <v>17853.566409152445</v>
      </c>
      <c r="AX180" s="20">
        <v>9</v>
      </c>
      <c r="AY180" s="19">
        <v>3</v>
      </c>
      <c r="AZ180" s="20">
        <v>0</v>
      </c>
      <c r="BA180" s="19">
        <v>0.1</v>
      </c>
      <c r="BB180" s="19">
        <v>0</v>
      </c>
      <c r="BC180" s="20">
        <v>130680</v>
      </c>
      <c r="BD180" s="16">
        <v>799.33270926545401</v>
      </c>
      <c r="BE180" s="16">
        <v>19965.303832487392</v>
      </c>
      <c r="BF180" s="21" t="s">
        <v>96</v>
      </c>
      <c r="BG180" s="23">
        <v>50</v>
      </c>
      <c r="BH180" s="23">
        <v>0.5</v>
      </c>
      <c r="BI180" s="23">
        <f>BG180*BH180</f>
        <v>25</v>
      </c>
      <c r="BJ180" s="16">
        <v>799.33270926545401</v>
      </c>
      <c r="BK180" s="16">
        <v>19965.303832487392</v>
      </c>
      <c r="BL180" s="23">
        <v>0.15</v>
      </c>
      <c r="BM180" s="22">
        <f t="shared" si="15"/>
        <v>11.458553543355322</v>
      </c>
      <c r="BN180" s="22">
        <f t="shared" si="14"/>
        <v>11.458553543355322</v>
      </c>
      <c r="BO180" s="22">
        <f t="shared" si="16"/>
        <v>1.7187830315032981</v>
      </c>
      <c r="BP180" s="22">
        <f t="shared" si="17"/>
        <v>0.97397705118520239</v>
      </c>
      <c r="BQ180" s="22">
        <f t="shared" si="18"/>
        <v>8.7657934606668224</v>
      </c>
    </row>
    <row r="181" spans="1:69" x14ac:dyDescent="0.25">
      <c r="A181" s="15">
        <v>15832005</v>
      </c>
      <c r="B181" s="16" t="s">
        <v>228</v>
      </c>
      <c r="C181" s="16"/>
      <c r="D181" s="16"/>
      <c r="E181" s="16"/>
      <c r="F181" s="16" t="s">
        <v>256</v>
      </c>
      <c r="G181" s="16" t="s">
        <v>330</v>
      </c>
      <c r="H181" s="16">
        <v>1.492926408</v>
      </c>
      <c r="I181" s="17">
        <v>1966</v>
      </c>
      <c r="J181" s="17">
        <v>15225</v>
      </c>
      <c r="K181" s="16">
        <v>0.15539202699999999</v>
      </c>
      <c r="L181" s="16" t="s">
        <v>78</v>
      </c>
      <c r="M181" s="17">
        <v>1</v>
      </c>
      <c r="N181" s="17">
        <v>0</v>
      </c>
      <c r="O181" s="16" t="s">
        <v>79</v>
      </c>
      <c r="P181" s="16" t="s">
        <v>80</v>
      </c>
      <c r="Q181" s="18">
        <v>2.2492899524992191</v>
      </c>
      <c r="R181" s="16" t="s">
        <v>331</v>
      </c>
      <c r="S181" s="16" t="s">
        <v>332</v>
      </c>
      <c r="T181" s="16" t="s">
        <v>333</v>
      </c>
      <c r="U181" s="16" t="s">
        <v>334</v>
      </c>
      <c r="V181" s="16"/>
      <c r="W181" s="16" t="s">
        <v>129</v>
      </c>
      <c r="X181" s="16"/>
      <c r="Y181" s="16" t="s">
        <v>263</v>
      </c>
      <c r="Z181" s="16" t="s">
        <v>335</v>
      </c>
      <c r="AA181" s="16"/>
      <c r="AB181" s="16"/>
      <c r="AC181" s="16" t="s">
        <v>336</v>
      </c>
      <c r="AD181" s="16" t="s">
        <v>105</v>
      </c>
      <c r="AE181" s="16"/>
      <c r="AF181" s="16" t="s">
        <v>91</v>
      </c>
      <c r="AG181" s="16" t="s">
        <v>92</v>
      </c>
      <c r="AH181" s="16" t="s">
        <v>337</v>
      </c>
      <c r="AI181" s="17">
        <v>1</v>
      </c>
      <c r="AJ181" s="17">
        <v>21</v>
      </c>
      <c r="AK181" s="16" t="s">
        <v>136</v>
      </c>
      <c r="AL181" s="16"/>
      <c r="AM181" s="17">
        <v>25</v>
      </c>
      <c r="AN181" s="16" t="s">
        <v>137</v>
      </c>
      <c r="AO181" s="16" t="s">
        <v>138</v>
      </c>
      <c r="AP181" s="17">
        <v>0</v>
      </c>
      <c r="AQ181" s="17">
        <v>0</v>
      </c>
      <c r="AR181" s="17">
        <v>0</v>
      </c>
      <c r="AS181" s="16">
        <v>97978.637274699999</v>
      </c>
      <c r="AT181" s="19">
        <v>9.3363209108054104</v>
      </c>
      <c r="AU181" s="19">
        <v>0</v>
      </c>
      <c r="AV181" s="19">
        <v>0</v>
      </c>
      <c r="AW181" s="19">
        <v>4668.1604554027053</v>
      </c>
      <c r="AX181" s="20">
        <v>7</v>
      </c>
      <c r="AY181" s="19">
        <v>0</v>
      </c>
      <c r="AZ181" s="20">
        <v>25</v>
      </c>
      <c r="BA181" s="19">
        <v>0</v>
      </c>
      <c r="BB181" s="19">
        <v>0.5</v>
      </c>
      <c r="BC181" s="20">
        <v>12500</v>
      </c>
      <c r="BD181" s="16">
        <v>1328.9042342080165</v>
      </c>
      <c r="BE181" s="16">
        <v>97978.678414976559</v>
      </c>
      <c r="BF181" s="21" t="s">
        <v>96</v>
      </c>
      <c r="BG181" s="22">
        <v>25</v>
      </c>
      <c r="BH181" s="23">
        <v>0.7</v>
      </c>
      <c r="BI181" s="23">
        <v>18</v>
      </c>
      <c r="BJ181" s="16">
        <v>1328.9042342080165</v>
      </c>
      <c r="BK181" s="16">
        <v>97978.678414976559</v>
      </c>
      <c r="BL181" s="23">
        <v>0.15</v>
      </c>
      <c r="BM181" s="22">
        <f t="shared" si="15"/>
        <v>40.487219144985943</v>
      </c>
      <c r="BN181" s="22">
        <f t="shared" si="14"/>
        <v>19.487219144985943</v>
      </c>
      <c r="BO181" s="22">
        <f t="shared" si="16"/>
        <v>2.9230828717478912</v>
      </c>
      <c r="BP181" s="22">
        <f t="shared" si="17"/>
        <v>1.6564136273238053</v>
      </c>
      <c r="BQ181" s="22">
        <f t="shared" si="18"/>
        <v>14.907722645914248</v>
      </c>
    </row>
    <row r="182" spans="1:69" x14ac:dyDescent="0.25">
      <c r="A182" s="15">
        <v>15842001</v>
      </c>
      <c r="B182" s="16" t="s">
        <v>75</v>
      </c>
      <c r="C182" s="16"/>
      <c r="D182" s="16"/>
      <c r="E182" s="16"/>
      <c r="F182" s="16" t="s">
        <v>2964</v>
      </c>
      <c r="G182" s="16" t="s">
        <v>139</v>
      </c>
      <c r="H182" s="16">
        <v>1.2223957999999999</v>
      </c>
      <c r="I182" s="17">
        <v>1958</v>
      </c>
      <c r="J182" s="17">
        <v>2015</v>
      </c>
      <c r="K182" s="16">
        <v>0.213204952</v>
      </c>
      <c r="L182" s="16" t="s">
        <v>78</v>
      </c>
      <c r="M182" s="17">
        <v>1</v>
      </c>
      <c r="N182" s="17">
        <v>0</v>
      </c>
      <c r="O182" s="16" t="s">
        <v>79</v>
      </c>
      <c r="P182" s="16" t="s">
        <v>80</v>
      </c>
      <c r="Q182" s="18">
        <v>0.21611576846856528</v>
      </c>
      <c r="R182" s="16" t="s">
        <v>3318</v>
      </c>
      <c r="S182" s="16" t="s">
        <v>3319</v>
      </c>
      <c r="T182" s="16" t="s">
        <v>274</v>
      </c>
      <c r="U182" s="16" t="s">
        <v>920</v>
      </c>
      <c r="V182" s="16"/>
      <c r="W182" s="16" t="s">
        <v>129</v>
      </c>
      <c r="X182" s="16"/>
      <c r="Y182" s="16" t="s">
        <v>3060</v>
      </c>
      <c r="Z182" s="16" t="s">
        <v>878</v>
      </c>
      <c r="AA182" s="16"/>
      <c r="AB182" s="16"/>
      <c r="AC182" s="16" t="s">
        <v>1362</v>
      </c>
      <c r="AD182" s="16" t="s">
        <v>152</v>
      </c>
      <c r="AE182" s="16"/>
      <c r="AF182" s="16" t="s">
        <v>91</v>
      </c>
      <c r="AG182" s="16" t="s">
        <v>92</v>
      </c>
      <c r="AH182" s="16" t="s">
        <v>3320</v>
      </c>
      <c r="AI182" s="17">
        <v>2</v>
      </c>
      <c r="AJ182" s="17">
        <v>2</v>
      </c>
      <c r="AK182" s="16" t="s">
        <v>136</v>
      </c>
      <c r="AL182" s="16"/>
      <c r="AM182" s="17">
        <v>25</v>
      </c>
      <c r="AN182" s="16" t="s">
        <v>137</v>
      </c>
      <c r="AO182" s="16" t="s">
        <v>138</v>
      </c>
      <c r="AP182" s="17">
        <v>0</v>
      </c>
      <c r="AQ182" s="17">
        <v>0</v>
      </c>
      <c r="AR182" s="17">
        <v>0</v>
      </c>
      <c r="AS182" s="16">
        <v>9413.9571308199993</v>
      </c>
      <c r="AT182" s="19">
        <v>9.2543442453950764</v>
      </c>
      <c r="AU182" s="19">
        <v>0</v>
      </c>
      <c r="AV182" s="19">
        <v>0</v>
      </c>
      <c r="AW182" s="19">
        <v>4627.1721226975378</v>
      </c>
      <c r="AX182" s="20">
        <v>7</v>
      </c>
      <c r="AY182" s="19">
        <v>0</v>
      </c>
      <c r="AZ182" s="20">
        <v>25</v>
      </c>
      <c r="BA182" s="19">
        <v>0</v>
      </c>
      <c r="BB182" s="19">
        <v>0.5</v>
      </c>
      <c r="BC182" s="20">
        <v>12500</v>
      </c>
      <c r="BD182" s="16">
        <v>490.19843934039864</v>
      </c>
      <c r="BE182" s="16">
        <v>9413.9652185168597</v>
      </c>
      <c r="BF182" s="21" t="s">
        <v>96</v>
      </c>
      <c r="BG182" s="22">
        <v>25</v>
      </c>
      <c r="BH182" s="23">
        <v>0.7</v>
      </c>
      <c r="BI182" s="23">
        <v>18</v>
      </c>
      <c r="BJ182" s="16">
        <v>490.19843934039864</v>
      </c>
      <c r="BK182" s="16">
        <v>9413.9652185168597</v>
      </c>
      <c r="BL182" s="23">
        <v>0.15</v>
      </c>
      <c r="BM182" s="22">
        <f t="shared" si="15"/>
        <v>3.8900838324341751</v>
      </c>
      <c r="BN182" s="22">
        <f t="shared" si="14"/>
        <v>1.8900838324341751</v>
      </c>
      <c r="BO182" s="22">
        <f t="shared" si="16"/>
        <v>0.28351257486512627</v>
      </c>
      <c r="BP182" s="22">
        <f t="shared" si="17"/>
        <v>0.16065712575690491</v>
      </c>
      <c r="BQ182" s="22">
        <f t="shared" si="18"/>
        <v>1.445914131812144</v>
      </c>
    </row>
    <row r="183" spans="1:69" x14ac:dyDescent="0.25">
      <c r="A183" s="15">
        <v>15842030</v>
      </c>
      <c r="B183" s="16" t="s">
        <v>75</v>
      </c>
      <c r="C183" s="16"/>
      <c r="D183" s="16"/>
      <c r="E183" s="16"/>
      <c r="F183" s="16" t="s">
        <v>1264</v>
      </c>
      <c r="G183" s="16" t="s">
        <v>139</v>
      </c>
      <c r="H183" s="16">
        <v>1</v>
      </c>
      <c r="I183" s="17">
        <v>1978</v>
      </c>
      <c r="J183" s="17">
        <v>1389</v>
      </c>
      <c r="K183" s="16">
        <v>0.18724723600000001</v>
      </c>
      <c r="L183" s="16" t="s">
        <v>78</v>
      </c>
      <c r="M183" s="17">
        <v>1</v>
      </c>
      <c r="N183" s="17">
        <v>0</v>
      </c>
      <c r="O183" s="16" t="s">
        <v>79</v>
      </c>
      <c r="P183" s="16" t="s">
        <v>80</v>
      </c>
      <c r="Q183" s="18">
        <v>0.17034932775947725</v>
      </c>
      <c r="R183" s="16" t="s">
        <v>2296</v>
      </c>
      <c r="S183" s="16" t="s">
        <v>2297</v>
      </c>
      <c r="T183" s="16" t="s">
        <v>83</v>
      </c>
      <c r="U183" s="16" t="s">
        <v>84</v>
      </c>
      <c r="V183" s="16" t="s">
        <v>1302</v>
      </c>
      <c r="W183" s="16" t="s">
        <v>129</v>
      </c>
      <c r="X183" s="16"/>
      <c r="Y183" s="16" t="s">
        <v>1268</v>
      </c>
      <c r="Z183" s="16" t="s">
        <v>2298</v>
      </c>
      <c r="AA183" s="16"/>
      <c r="AB183" s="16"/>
      <c r="AC183" s="16" t="s">
        <v>1304</v>
      </c>
      <c r="AD183" s="16" t="s">
        <v>382</v>
      </c>
      <c r="AE183" s="16"/>
      <c r="AF183" s="16" t="s">
        <v>91</v>
      </c>
      <c r="AG183" s="16" t="s">
        <v>92</v>
      </c>
      <c r="AH183" s="16" t="s">
        <v>1305</v>
      </c>
      <c r="AI183" s="17">
        <v>1</v>
      </c>
      <c r="AJ183" s="17">
        <v>1</v>
      </c>
      <c r="AK183" s="16" t="s">
        <v>136</v>
      </c>
      <c r="AL183" s="16"/>
      <c r="AM183" s="17">
        <v>25</v>
      </c>
      <c r="AN183" s="16" t="s">
        <v>137</v>
      </c>
      <c r="AO183" s="16" t="s">
        <v>138</v>
      </c>
      <c r="AP183" s="17">
        <v>0</v>
      </c>
      <c r="AQ183" s="17">
        <v>0</v>
      </c>
      <c r="AR183" s="17">
        <v>0</v>
      </c>
      <c r="AS183" s="16">
        <v>7420.4035755599998</v>
      </c>
      <c r="AT183" s="19">
        <v>5.8703006590463822</v>
      </c>
      <c r="AU183" s="19">
        <v>0</v>
      </c>
      <c r="AV183" s="19">
        <v>0</v>
      </c>
      <c r="AW183" s="19">
        <v>2935.150329523191</v>
      </c>
      <c r="AX183" s="20">
        <v>7</v>
      </c>
      <c r="AY183" s="19">
        <v>0</v>
      </c>
      <c r="AZ183" s="20">
        <v>25</v>
      </c>
      <c r="BA183" s="19">
        <v>0</v>
      </c>
      <c r="BB183" s="19">
        <v>0.5</v>
      </c>
      <c r="BC183" s="20">
        <v>12500</v>
      </c>
      <c r="BD183" s="16">
        <v>357.11855395926398</v>
      </c>
      <c r="BE183" s="16">
        <v>7420.3870355656409</v>
      </c>
      <c r="BF183" s="21" t="s">
        <v>96</v>
      </c>
      <c r="BG183" s="22">
        <v>25</v>
      </c>
      <c r="BH183" s="23">
        <v>0.7</v>
      </c>
      <c r="BI183" s="23">
        <v>18</v>
      </c>
      <c r="BJ183" s="16">
        <v>357.11855395926398</v>
      </c>
      <c r="BK183" s="16">
        <v>7420.3870355656409</v>
      </c>
      <c r="BL183" s="23">
        <v>0.15</v>
      </c>
      <c r="BM183" s="22">
        <f t="shared" si="15"/>
        <v>3.0662878996705905</v>
      </c>
      <c r="BN183" s="22">
        <f t="shared" si="14"/>
        <v>2.0662878996705905</v>
      </c>
      <c r="BO183" s="22">
        <f t="shared" si="16"/>
        <v>0.30994318495058854</v>
      </c>
      <c r="BP183" s="22">
        <f t="shared" si="17"/>
        <v>0.1756344714720002</v>
      </c>
      <c r="BQ183" s="22">
        <f t="shared" si="18"/>
        <v>1.5807102432480018</v>
      </c>
    </row>
    <row r="184" spans="1:69" x14ac:dyDescent="0.25">
      <c r="A184" s="15">
        <v>15842031</v>
      </c>
      <c r="B184" s="16" t="s">
        <v>75</v>
      </c>
      <c r="C184" s="16"/>
      <c r="D184" s="16"/>
      <c r="E184" s="16"/>
      <c r="F184" s="16" t="s">
        <v>1264</v>
      </c>
      <c r="G184" s="16" t="s">
        <v>139</v>
      </c>
      <c r="H184" s="16">
        <v>1.5000628810000001</v>
      </c>
      <c r="I184" s="17">
        <v>1978</v>
      </c>
      <c r="J184" s="17">
        <v>1389</v>
      </c>
      <c r="K184" s="16">
        <v>0.23138430800000001</v>
      </c>
      <c r="L184" s="16" t="s">
        <v>78</v>
      </c>
      <c r="M184" s="17">
        <v>1</v>
      </c>
      <c r="N184" s="17">
        <v>0</v>
      </c>
      <c r="O184" s="16" t="s">
        <v>79</v>
      </c>
      <c r="P184" s="16" t="s">
        <v>80</v>
      </c>
      <c r="Q184" s="18">
        <v>0.13867317660635889</v>
      </c>
      <c r="R184" s="16" t="s">
        <v>1966</v>
      </c>
      <c r="S184" s="16" t="s">
        <v>1967</v>
      </c>
      <c r="T184" s="16" t="s">
        <v>83</v>
      </c>
      <c r="U184" s="16" t="s">
        <v>84</v>
      </c>
      <c r="V184" s="16" t="s">
        <v>1302</v>
      </c>
      <c r="W184" s="16" t="s">
        <v>129</v>
      </c>
      <c r="X184" s="16"/>
      <c r="Y184" s="16" t="s">
        <v>1268</v>
      </c>
      <c r="Z184" s="16" t="s">
        <v>1968</v>
      </c>
      <c r="AA184" s="16"/>
      <c r="AB184" s="16"/>
      <c r="AC184" s="16" t="s">
        <v>1304</v>
      </c>
      <c r="AD184" s="16" t="s">
        <v>382</v>
      </c>
      <c r="AE184" s="16"/>
      <c r="AF184" s="16" t="s">
        <v>91</v>
      </c>
      <c r="AG184" s="16" t="s">
        <v>92</v>
      </c>
      <c r="AH184" s="16" t="s">
        <v>1305</v>
      </c>
      <c r="AI184" s="17">
        <v>1</v>
      </c>
      <c r="AJ184" s="17">
        <v>1</v>
      </c>
      <c r="AK184" s="16" t="s">
        <v>136</v>
      </c>
      <c r="AL184" s="16"/>
      <c r="AM184" s="17">
        <v>25</v>
      </c>
      <c r="AN184" s="16" t="s">
        <v>137</v>
      </c>
      <c r="AO184" s="16" t="s">
        <v>138</v>
      </c>
      <c r="AP184" s="17">
        <v>0</v>
      </c>
      <c r="AQ184" s="17">
        <v>0</v>
      </c>
      <c r="AR184" s="17">
        <v>0</v>
      </c>
      <c r="AS184" s="16">
        <v>6040.5787646700001</v>
      </c>
      <c r="AT184" s="19">
        <v>7.2112295356154839</v>
      </c>
      <c r="AU184" s="19">
        <v>0</v>
      </c>
      <c r="AV184" s="19">
        <v>0</v>
      </c>
      <c r="AW184" s="19">
        <v>3605.6147678077418</v>
      </c>
      <c r="AX184" s="20">
        <v>7</v>
      </c>
      <c r="AY184" s="19">
        <v>0</v>
      </c>
      <c r="AZ184" s="20">
        <v>25</v>
      </c>
      <c r="BA184" s="19">
        <v>0</v>
      </c>
      <c r="BB184" s="19">
        <v>0.5</v>
      </c>
      <c r="BC184" s="20">
        <v>12500</v>
      </c>
      <c r="BD184" s="16">
        <v>354.73087510619996</v>
      </c>
      <c r="BE184" s="16">
        <v>6040.5794105828618</v>
      </c>
      <c r="BF184" s="21" t="s">
        <v>96</v>
      </c>
      <c r="BG184" s="22">
        <v>25</v>
      </c>
      <c r="BH184" s="23">
        <v>0.7</v>
      </c>
      <c r="BI184" s="23">
        <v>18</v>
      </c>
      <c r="BJ184" s="16">
        <v>354.73087510619996</v>
      </c>
      <c r="BK184" s="16">
        <v>6040.5794105828618</v>
      </c>
      <c r="BL184" s="23">
        <v>0.15</v>
      </c>
      <c r="BM184" s="22">
        <f t="shared" si="15"/>
        <v>2.4961171789144601</v>
      </c>
      <c r="BN184" s="22">
        <f t="shared" si="14"/>
        <v>1.4961171789144601</v>
      </c>
      <c r="BO184" s="22">
        <f t="shared" si="16"/>
        <v>0.22441757683716901</v>
      </c>
      <c r="BP184" s="22">
        <f t="shared" si="17"/>
        <v>0.12716996020772911</v>
      </c>
      <c r="BQ184" s="22">
        <f t="shared" si="18"/>
        <v>1.1445296418695621</v>
      </c>
    </row>
    <row r="185" spans="1:69" x14ac:dyDescent="0.25">
      <c r="A185" s="15">
        <v>15842032</v>
      </c>
      <c r="B185" s="16" t="s">
        <v>75</v>
      </c>
      <c r="C185" s="16"/>
      <c r="D185" s="16"/>
      <c r="E185" s="16"/>
      <c r="F185" s="16" t="s">
        <v>1264</v>
      </c>
      <c r="G185" s="16" t="s">
        <v>139</v>
      </c>
      <c r="H185" s="16">
        <v>2.5508396800000002</v>
      </c>
      <c r="I185" s="17">
        <v>1978</v>
      </c>
      <c r="J185" s="17">
        <v>1389</v>
      </c>
      <c r="K185" s="16">
        <v>0.22545041399999999</v>
      </c>
      <c r="L185" s="16" t="s">
        <v>78</v>
      </c>
      <c r="M185" s="17">
        <v>1</v>
      </c>
      <c r="N185" s="17">
        <v>0</v>
      </c>
      <c r="O185" s="16" t="s">
        <v>79</v>
      </c>
      <c r="P185" s="16" t="s">
        <v>80</v>
      </c>
      <c r="Q185" s="18">
        <v>0.14065234589824144</v>
      </c>
      <c r="R185" s="16" t="s">
        <v>2072</v>
      </c>
      <c r="S185" s="16" t="s">
        <v>2073</v>
      </c>
      <c r="T185" s="16" t="s">
        <v>83</v>
      </c>
      <c r="U185" s="16" t="s">
        <v>200</v>
      </c>
      <c r="V185" s="16" t="s">
        <v>2074</v>
      </c>
      <c r="W185" s="16" t="s">
        <v>129</v>
      </c>
      <c r="X185" s="16"/>
      <c r="Y185" s="16" t="s">
        <v>1268</v>
      </c>
      <c r="Z185" s="16" t="s">
        <v>2075</v>
      </c>
      <c r="AA185" s="16"/>
      <c r="AB185" s="16"/>
      <c r="AC185" s="16" t="s">
        <v>1304</v>
      </c>
      <c r="AD185" s="16" t="s">
        <v>382</v>
      </c>
      <c r="AE185" s="16"/>
      <c r="AF185" s="16" t="s">
        <v>91</v>
      </c>
      <c r="AG185" s="16" t="s">
        <v>92</v>
      </c>
      <c r="AH185" s="16" t="s">
        <v>1305</v>
      </c>
      <c r="AI185" s="17">
        <v>1</v>
      </c>
      <c r="AJ185" s="17">
        <v>1</v>
      </c>
      <c r="AK185" s="16" t="s">
        <v>136</v>
      </c>
      <c r="AL185" s="16"/>
      <c r="AM185" s="17">
        <v>25</v>
      </c>
      <c r="AN185" s="16" t="s">
        <v>137</v>
      </c>
      <c r="AO185" s="16" t="s">
        <v>138</v>
      </c>
      <c r="AP185" s="17">
        <v>0</v>
      </c>
      <c r="AQ185" s="17">
        <v>0</v>
      </c>
      <c r="AR185" s="17">
        <v>0</v>
      </c>
      <c r="AS185" s="16">
        <v>6126.7809490299996</v>
      </c>
      <c r="AT185" s="19">
        <v>7.1097694470203772</v>
      </c>
      <c r="AU185" s="19">
        <v>0</v>
      </c>
      <c r="AV185" s="19">
        <v>0</v>
      </c>
      <c r="AW185" s="19">
        <v>3554.8847235101885</v>
      </c>
      <c r="AX185" s="20">
        <v>7</v>
      </c>
      <c r="AY185" s="19">
        <v>0</v>
      </c>
      <c r="AZ185" s="20">
        <v>25</v>
      </c>
      <c r="BA185" s="19">
        <v>0</v>
      </c>
      <c r="BB185" s="19">
        <v>0.5</v>
      </c>
      <c r="BC185" s="20">
        <v>12500</v>
      </c>
      <c r="BD185" s="16">
        <v>357.51798907963314</v>
      </c>
      <c r="BE185" s="16">
        <v>6126.7916800871535</v>
      </c>
      <c r="BF185" s="21" t="s">
        <v>96</v>
      </c>
      <c r="BG185" s="22">
        <v>25</v>
      </c>
      <c r="BH185" s="23">
        <v>0.7</v>
      </c>
      <c r="BI185" s="23">
        <v>18</v>
      </c>
      <c r="BJ185" s="16">
        <v>357.51798907963314</v>
      </c>
      <c r="BK185" s="16">
        <v>6126.7916800871535</v>
      </c>
      <c r="BL185" s="23">
        <v>0.15</v>
      </c>
      <c r="BM185" s="22">
        <f t="shared" si="15"/>
        <v>2.5317422261683458</v>
      </c>
      <c r="BN185" s="22">
        <f t="shared" si="14"/>
        <v>1.5317422261683458</v>
      </c>
      <c r="BO185" s="22">
        <f t="shared" si="16"/>
        <v>0.22976133392525186</v>
      </c>
      <c r="BP185" s="22">
        <f t="shared" si="17"/>
        <v>0.13019808922430939</v>
      </c>
      <c r="BQ185" s="22">
        <f t="shared" si="18"/>
        <v>1.1717828030187847</v>
      </c>
    </row>
    <row r="186" spans="1:69" x14ac:dyDescent="0.25">
      <c r="A186" s="15">
        <v>15842033</v>
      </c>
      <c r="B186" s="16" t="s">
        <v>75</v>
      </c>
      <c r="C186" s="16"/>
      <c r="D186" s="16"/>
      <c r="E186" s="16"/>
      <c r="F186" s="16" t="s">
        <v>1264</v>
      </c>
      <c r="G186" s="16" t="s">
        <v>139</v>
      </c>
      <c r="H186" s="16">
        <v>2.100242326</v>
      </c>
      <c r="I186" s="17">
        <v>1978</v>
      </c>
      <c r="J186" s="17">
        <v>1389</v>
      </c>
      <c r="K186" s="16">
        <v>0.254395604</v>
      </c>
      <c r="L186" s="16" t="s">
        <v>78</v>
      </c>
      <c r="M186" s="17">
        <v>1</v>
      </c>
      <c r="N186" s="17">
        <v>0</v>
      </c>
      <c r="O186" s="16" t="s">
        <v>79</v>
      </c>
      <c r="P186" s="16" t="s">
        <v>80</v>
      </c>
      <c r="Q186" s="18">
        <v>0.12535079589441725</v>
      </c>
      <c r="R186" s="16" t="s">
        <v>1911</v>
      </c>
      <c r="S186" s="16" t="s">
        <v>1912</v>
      </c>
      <c r="T186" s="16" t="s">
        <v>83</v>
      </c>
      <c r="U186" s="16" t="s">
        <v>84</v>
      </c>
      <c r="V186" s="16" t="s">
        <v>1321</v>
      </c>
      <c r="W186" s="16" t="s">
        <v>129</v>
      </c>
      <c r="X186" s="16"/>
      <c r="Y186" s="16" t="s">
        <v>1268</v>
      </c>
      <c r="Z186" s="16" t="s">
        <v>1913</v>
      </c>
      <c r="AA186" s="16"/>
      <c r="AB186" s="16"/>
      <c r="AC186" s="16" t="s">
        <v>1304</v>
      </c>
      <c r="AD186" s="16" t="s">
        <v>382</v>
      </c>
      <c r="AE186" s="16"/>
      <c r="AF186" s="16" t="s">
        <v>91</v>
      </c>
      <c r="AG186" s="16" t="s">
        <v>92</v>
      </c>
      <c r="AH186" s="16" t="s">
        <v>1323</v>
      </c>
      <c r="AI186" s="17">
        <v>1</v>
      </c>
      <c r="AJ186" s="17">
        <v>1</v>
      </c>
      <c r="AK186" s="16" t="s">
        <v>136</v>
      </c>
      <c r="AL186" s="16"/>
      <c r="AM186" s="17">
        <v>25</v>
      </c>
      <c r="AN186" s="16" t="s">
        <v>137</v>
      </c>
      <c r="AO186" s="16" t="s">
        <v>138</v>
      </c>
      <c r="AP186" s="17">
        <v>0</v>
      </c>
      <c r="AQ186" s="17">
        <v>0</v>
      </c>
      <c r="AR186" s="17">
        <v>0</v>
      </c>
      <c r="AS186" s="16">
        <v>5460.2543989799997</v>
      </c>
      <c r="AT186" s="19">
        <v>7.9776502736094503</v>
      </c>
      <c r="AU186" s="19">
        <v>0</v>
      </c>
      <c r="AV186" s="19">
        <v>0</v>
      </c>
      <c r="AW186" s="19">
        <v>3988.8251368047254</v>
      </c>
      <c r="AX186" s="20">
        <v>7</v>
      </c>
      <c r="AY186" s="19">
        <v>0</v>
      </c>
      <c r="AZ186" s="20">
        <v>25</v>
      </c>
      <c r="BA186" s="19">
        <v>0</v>
      </c>
      <c r="BB186" s="19">
        <v>0.5</v>
      </c>
      <c r="BC186" s="20">
        <v>12500</v>
      </c>
      <c r="BD186" s="16">
        <v>335.9036587994517</v>
      </c>
      <c r="BE186" s="16">
        <v>5460.2588280599784</v>
      </c>
      <c r="BF186" s="21" t="s">
        <v>96</v>
      </c>
      <c r="BG186" s="22">
        <v>25</v>
      </c>
      <c r="BH186" s="23">
        <v>0.7</v>
      </c>
      <c r="BI186" s="23">
        <v>18</v>
      </c>
      <c r="BJ186" s="16">
        <v>335.9036587994517</v>
      </c>
      <c r="BK186" s="16">
        <v>5460.2588280599784</v>
      </c>
      <c r="BL186" s="23">
        <v>0.15</v>
      </c>
      <c r="BM186" s="22">
        <f t="shared" si="15"/>
        <v>2.2563143260995107</v>
      </c>
      <c r="BN186" s="22">
        <f t="shared" si="14"/>
        <v>1.2563143260995107</v>
      </c>
      <c r="BO186" s="22">
        <f t="shared" si="16"/>
        <v>0.18844714891492659</v>
      </c>
      <c r="BP186" s="22">
        <f t="shared" si="17"/>
        <v>0.10678671771845841</v>
      </c>
      <c r="BQ186" s="22">
        <f t="shared" si="18"/>
        <v>0.96108045946612564</v>
      </c>
    </row>
    <row r="187" spans="1:69" x14ac:dyDescent="0.25">
      <c r="A187" s="15">
        <v>15842036</v>
      </c>
      <c r="B187" s="16" t="s">
        <v>75</v>
      </c>
      <c r="C187" s="16"/>
      <c r="D187" s="16"/>
      <c r="E187" s="16"/>
      <c r="F187" s="16" t="s">
        <v>1264</v>
      </c>
      <c r="G187" s="16" t="s">
        <v>139</v>
      </c>
      <c r="H187" s="16">
        <v>1</v>
      </c>
      <c r="I187" s="17">
        <v>1978</v>
      </c>
      <c r="J187" s="17">
        <v>1389</v>
      </c>
      <c r="K187" s="16">
        <v>0.22490284999999999</v>
      </c>
      <c r="L187" s="16" t="s">
        <v>78</v>
      </c>
      <c r="M187" s="17">
        <v>1</v>
      </c>
      <c r="N187" s="17">
        <v>0</v>
      </c>
      <c r="O187" s="16" t="s">
        <v>79</v>
      </c>
      <c r="P187" s="16" t="s">
        <v>80</v>
      </c>
      <c r="Q187" s="18">
        <v>0.14094641755062556</v>
      </c>
      <c r="R187" s="16" t="s">
        <v>1414</v>
      </c>
      <c r="S187" s="16" t="s">
        <v>1415</v>
      </c>
      <c r="T187" s="16" t="s">
        <v>83</v>
      </c>
      <c r="U187" s="16" t="s">
        <v>84</v>
      </c>
      <c r="V187" s="16" t="s">
        <v>1316</v>
      </c>
      <c r="W187" s="16" t="s">
        <v>129</v>
      </c>
      <c r="X187" s="16" t="s">
        <v>1267</v>
      </c>
      <c r="Y187" s="16" t="s">
        <v>1268</v>
      </c>
      <c r="Z187" s="16" t="s">
        <v>1023</v>
      </c>
      <c r="AA187" s="16"/>
      <c r="AB187" s="16"/>
      <c r="AC187" s="16" t="s">
        <v>1304</v>
      </c>
      <c r="AD187" s="16" t="s">
        <v>382</v>
      </c>
      <c r="AE187" s="16"/>
      <c r="AF187" s="16" t="s">
        <v>91</v>
      </c>
      <c r="AG187" s="16" t="s">
        <v>92</v>
      </c>
      <c r="AH187" s="16" t="s">
        <v>1318</v>
      </c>
      <c r="AI187" s="17">
        <v>1</v>
      </c>
      <c r="AJ187" s="17">
        <v>1</v>
      </c>
      <c r="AK187" s="16" t="s">
        <v>136</v>
      </c>
      <c r="AL187" s="16"/>
      <c r="AM187" s="17">
        <v>25</v>
      </c>
      <c r="AN187" s="16" t="s">
        <v>137</v>
      </c>
      <c r="AO187" s="16" t="s">
        <v>138</v>
      </c>
      <c r="AP187" s="17">
        <v>0</v>
      </c>
      <c r="AQ187" s="17">
        <v>0</v>
      </c>
      <c r="AR187" s="17">
        <v>0</v>
      </c>
      <c r="AS187" s="16">
        <v>6139.5908024399996</v>
      </c>
      <c r="AT187" s="19">
        <v>7.0949353795188372</v>
      </c>
      <c r="AU187" s="19">
        <v>0</v>
      </c>
      <c r="AV187" s="19">
        <v>0</v>
      </c>
      <c r="AW187" s="19">
        <v>3547.4676897594186</v>
      </c>
      <c r="AX187" s="20">
        <v>7</v>
      </c>
      <c r="AY187" s="19">
        <v>0</v>
      </c>
      <c r="AZ187" s="20">
        <v>25</v>
      </c>
      <c r="BA187" s="19">
        <v>0</v>
      </c>
      <c r="BB187" s="19">
        <v>0.5</v>
      </c>
      <c r="BC187" s="20">
        <v>12500</v>
      </c>
      <c r="BD187" s="16"/>
      <c r="BE187" s="16"/>
      <c r="BF187" s="21" t="s">
        <v>96</v>
      </c>
      <c r="BG187" s="22">
        <v>25</v>
      </c>
      <c r="BH187" s="23">
        <v>0.7</v>
      </c>
      <c r="BI187" s="23">
        <v>18</v>
      </c>
      <c r="BJ187" s="16">
        <v>356.10079422729382</v>
      </c>
      <c r="BK187" s="16">
        <v>6139.6013900260123</v>
      </c>
      <c r="BL187" s="23">
        <v>0.15</v>
      </c>
      <c r="BM187" s="22">
        <f t="shared" si="15"/>
        <v>2.5370355159112603</v>
      </c>
      <c r="BN187" s="22">
        <f t="shared" si="14"/>
        <v>1.5370355159112603</v>
      </c>
      <c r="BO187" s="22">
        <f t="shared" si="16"/>
        <v>0.23055532738668905</v>
      </c>
      <c r="BP187" s="22">
        <f t="shared" si="17"/>
        <v>0.13064801885245711</v>
      </c>
      <c r="BQ187" s="22">
        <f t="shared" si="18"/>
        <v>1.1758321696721141</v>
      </c>
    </row>
    <row r="188" spans="1:69" x14ac:dyDescent="0.25">
      <c r="A188" s="15">
        <v>15842038</v>
      </c>
      <c r="B188" s="16" t="s">
        <v>75</v>
      </c>
      <c r="C188" s="16"/>
      <c r="D188" s="16"/>
      <c r="E188" s="16"/>
      <c r="F188" s="16" t="s">
        <v>1264</v>
      </c>
      <c r="G188" s="16" t="s">
        <v>139</v>
      </c>
      <c r="H188" s="16">
        <v>2.5007165050000002</v>
      </c>
      <c r="I188" s="17">
        <v>1978</v>
      </c>
      <c r="J188" s="17">
        <v>1389</v>
      </c>
      <c r="K188" s="16">
        <v>0.214849188</v>
      </c>
      <c r="L188" s="16" t="s">
        <v>78</v>
      </c>
      <c r="M188" s="17">
        <v>1</v>
      </c>
      <c r="N188" s="17">
        <v>0</v>
      </c>
      <c r="O188" s="16" t="s">
        <v>79</v>
      </c>
      <c r="P188" s="16" t="s">
        <v>80</v>
      </c>
      <c r="Q188" s="18">
        <v>0.14829658960356903</v>
      </c>
      <c r="R188" s="16" t="s">
        <v>2288</v>
      </c>
      <c r="S188" s="16" t="s">
        <v>2289</v>
      </c>
      <c r="T188" s="16" t="s">
        <v>83</v>
      </c>
      <c r="U188" s="16" t="s">
        <v>84</v>
      </c>
      <c r="V188" s="16" t="s">
        <v>1316</v>
      </c>
      <c r="W188" s="16" t="s">
        <v>129</v>
      </c>
      <c r="X188" s="16"/>
      <c r="Y188" s="16" t="s">
        <v>1268</v>
      </c>
      <c r="Z188" s="16" t="s">
        <v>2290</v>
      </c>
      <c r="AA188" s="16"/>
      <c r="AB188" s="16"/>
      <c r="AC188" s="16" t="s">
        <v>1304</v>
      </c>
      <c r="AD188" s="16" t="s">
        <v>382</v>
      </c>
      <c r="AE188" s="16"/>
      <c r="AF188" s="16" t="s">
        <v>91</v>
      </c>
      <c r="AG188" s="16" t="s">
        <v>92</v>
      </c>
      <c r="AH188" s="16" t="s">
        <v>1318</v>
      </c>
      <c r="AI188" s="17">
        <v>1</v>
      </c>
      <c r="AJ188" s="17">
        <v>1</v>
      </c>
      <c r="AK188" s="16" t="s">
        <v>136</v>
      </c>
      <c r="AL188" s="16"/>
      <c r="AM188" s="17">
        <v>25</v>
      </c>
      <c r="AN188" s="16" t="s">
        <v>137</v>
      </c>
      <c r="AO188" s="16" t="s">
        <v>138</v>
      </c>
      <c r="AP188" s="17">
        <v>0</v>
      </c>
      <c r="AQ188" s="17">
        <v>0</v>
      </c>
      <c r="AR188" s="17">
        <v>0</v>
      </c>
      <c r="AS188" s="16">
        <v>6459.7657412799999</v>
      </c>
      <c r="AT188" s="19">
        <v>6.743278586967552</v>
      </c>
      <c r="AU188" s="19">
        <v>0</v>
      </c>
      <c r="AV188" s="19">
        <v>0</v>
      </c>
      <c r="AW188" s="19">
        <v>3371.6392934837759</v>
      </c>
      <c r="AX188" s="20">
        <v>7</v>
      </c>
      <c r="AY188" s="19">
        <v>0</v>
      </c>
      <c r="AZ188" s="20">
        <v>25</v>
      </c>
      <c r="BA188" s="19">
        <v>0</v>
      </c>
      <c r="BB188" s="19">
        <v>0.5</v>
      </c>
      <c r="BC188" s="20">
        <v>12500</v>
      </c>
      <c r="BD188" s="16">
        <v>382.27516065022644</v>
      </c>
      <c r="BE188" s="16">
        <v>6459.773603959532</v>
      </c>
      <c r="BF188" s="21" t="s">
        <v>96</v>
      </c>
      <c r="BG188" s="22">
        <v>25</v>
      </c>
      <c r="BH188" s="23">
        <v>0.7</v>
      </c>
      <c r="BI188" s="23">
        <v>18</v>
      </c>
      <c r="BJ188" s="16">
        <v>382.27516065022644</v>
      </c>
      <c r="BK188" s="16">
        <v>6459.773603959532</v>
      </c>
      <c r="BL188" s="23">
        <v>0.15</v>
      </c>
      <c r="BM188" s="22">
        <f t="shared" si="15"/>
        <v>2.6693386128642427</v>
      </c>
      <c r="BN188" s="22">
        <f t="shared" si="14"/>
        <v>1.6693386128642427</v>
      </c>
      <c r="BO188" s="22">
        <f t="shared" si="16"/>
        <v>0.25040079192963638</v>
      </c>
      <c r="BP188" s="22">
        <f t="shared" si="17"/>
        <v>0.14189378209346062</v>
      </c>
      <c r="BQ188" s="22">
        <f t="shared" si="18"/>
        <v>1.2770440388411457</v>
      </c>
    </row>
    <row r="189" spans="1:69" x14ac:dyDescent="0.25">
      <c r="A189" s="15">
        <v>15842041</v>
      </c>
      <c r="B189" s="16" t="s">
        <v>75</v>
      </c>
      <c r="C189" s="16"/>
      <c r="D189" s="16"/>
      <c r="E189" s="16"/>
      <c r="F189" s="16" t="s">
        <v>1264</v>
      </c>
      <c r="G189" s="16" t="s">
        <v>139</v>
      </c>
      <c r="H189" s="16">
        <v>1.9168413630000001</v>
      </c>
      <c r="I189" s="17">
        <v>1978</v>
      </c>
      <c r="J189" s="17">
        <v>1389</v>
      </c>
      <c r="K189" s="16">
        <v>0.271554252</v>
      </c>
      <c r="L189" s="16" t="s">
        <v>78</v>
      </c>
      <c r="M189" s="17">
        <v>1</v>
      </c>
      <c r="N189" s="17">
        <v>0</v>
      </c>
      <c r="O189" s="16" t="s">
        <v>79</v>
      </c>
      <c r="P189" s="16" t="s">
        <v>80</v>
      </c>
      <c r="Q189" s="18">
        <v>0.11744527132210061</v>
      </c>
      <c r="R189" s="16" t="s">
        <v>2309</v>
      </c>
      <c r="S189" s="16" t="s">
        <v>2310</v>
      </c>
      <c r="T189" s="16" t="s">
        <v>83</v>
      </c>
      <c r="U189" s="16" t="s">
        <v>84</v>
      </c>
      <c r="V189" s="16" t="s">
        <v>1316</v>
      </c>
      <c r="W189" s="16" t="s">
        <v>129</v>
      </c>
      <c r="X189" s="16"/>
      <c r="Y189" s="16" t="s">
        <v>1268</v>
      </c>
      <c r="Z189" s="16" t="s">
        <v>968</v>
      </c>
      <c r="AA189" s="16"/>
      <c r="AB189" s="16"/>
      <c r="AC189" s="16" t="s">
        <v>1304</v>
      </c>
      <c r="AD189" s="16" t="s">
        <v>382</v>
      </c>
      <c r="AE189" s="16"/>
      <c r="AF189" s="16" t="s">
        <v>91</v>
      </c>
      <c r="AG189" s="16" t="s">
        <v>92</v>
      </c>
      <c r="AH189" s="16" t="s">
        <v>1318</v>
      </c>
      <c r="AI189" s="17">
        <v>1</v>
      </c>
      <c r="AJ189" s="17">
        <v>1</v>
      </c>
      <c r="AK189" s="16" t="s">
        <v>136</v>
      </c>
      <c r="AL189" s="16"/>
      <c r="AM189" s="17">
        <v>25</v>
      </c>
      <c r="AN189" s="16" t="s">
        <v>137</v>
      </c>
      <c r="AO189" s="16" t="s">
        <v>138</v>
      </c>
      <c r="AP189" s="17">
        <v>0</v>
      </c>
      <c r="AQ189" s="17">
        <v>0</v>
      </c>
      <c r="AR189" s="17">
        <v>0</v>
      </c>
      <c r="AS189" s="16">
        <v>5115.9011346500001</v>
      </c>
      <c r="AT189" s="19">
        <v>8.51462896829028</v>
      </c>
      <c r="AU189" s="19">
        <v>0</v>
      </c>
      <c r="AV189" s="19">
        <v>0</v>
      </c>
      <c r="AW189" s="19">
        <v>4257.3144841451403</v>
      </c>
      <c r="AX189" s="20">
        <v>7</v>
      </c>
      <c r="AY189" s="19">
        <v>0</v>
      </c>
      <c r="AZ189" s="20">
        <v>25</v>
      </c>
      <c r="BA189" s="19">
        <v>0</v>
      </c>
      <c r="BB189" s="19">
        <v>0.5</v>
      </c>
      <c r="BC189" s="20">
        <v>12500</v>
      </c>
      <c r="BD189" s="16">
        <v>318.60003121557077</v>
      </c>
      <c r="BE189" s="16">
        <v>5115.8955551470899</v>
      </c>
      <c r="BF189" s="21" t="s">
        <v>96</v>
      </c>
      <c r="BG189" s="22">
        <v>25</v>
      </c>
      <c r="BH189" s="23">
        <v>0.7</v>
      </c>
      <c r="BI189" s="23">
        <v>18</v>
      </c>
      <c r="BJ189" s="16">
        <v>318.60003121557077</v>
      </c>
      <c r="BK189" s="16">
        <v>5115.8955551470899</v>
      </c>
      <c r="BL189" s="23">
        <v>0.15</v>
      </c>
      <c r="BM189" s="22">
        <f t="shared" si="15"/>
        <v>2.114014883797811</v>
      </c>
      <c r="BN189" s="22">
        <f t="shared" si="14"/>
        <v>1.114014883797811</v>
      </c>
      <c r="BO189" s="22">
        <f t="shared" si="16"/>
        <v>0.16710223256967163</v>
      </c>
      <c r="BP189" s="22">
        <f t="shared" si="17"/>
        <v>9.469126512281395E-2</v>
      </c>
      <c r="BQ189" s="22">
        <f t="shared" si="18"/>
        <v>0.8522213861053255</v>
      </c>
    </row>
    <row r="190" spans="1:69" x14ac:dyDescent="0.25">
      <c r="A190" s="15">
        <v>15842042</v>
      </c>
      <c r="B190" s="16" t="s">
        <v>75</v>
      </c>
      <c r="C190" s="16"/>
      <c r="D190" s="16"/>
      <c r="E190" s="16"/>
      <c r="F190" s="16" t="s">
        <v>1264</v>
      </c>
      <c r="G190" s="16" t="s">
        <v>139</v>
      </c>
      <c r="H190" s="16">
        <v>2.7103547099999998</v>
      </c>
      <c r="I190" s="17">
        <v>1978</v>
      </c>
      <c r="J190" s="17">
        <v>1389</v>
      </c>
      <c r="K190" s="16">
        <v>0.26148343400000001</v>
      </c>
      <c r="L190" s="16" t="s">
        <v>78</v>
      </c>
      <c r="M190" s="17">
        <v>1</v>
      </c>
      <c r="N190" s="17">
        <v>0</v>
      </c>
      <c r="O190" s="16" t="s">
        <v>79</v>
      </c>
      <c r="P190" s="16" t="s">
        <v>80</v>
      </c>
      <c r="Q190" s="18">
        <v>0.12195982138479318</v>
      </c>
      <c r="R190" s="16" t="s">
        <v>2036</v>
      </c>
      <c r="S190" s="16" t="s">
        <v>2037</v>
      </c>
      <c r="T190" s="16" t="s">
        <v>83</v>
      </c>
      <c r="U190" s="16" t="s">
        <v>200</v>
      </c>
      <c r="V190" s="16"/>
      <c r="W190" s="16" t="s">
        <v>129</v>
      </c>
      <c r="X190" s="16"/>
      <c r="Y190" s="16" t="s">
        <v>1268</v>
      </c>
      <c r="Z190" s="16" t="s">
        <v>2038</v>
      </c>
      <c r="AA190" s="16"/>
      <c r="AB190" s="16"/>
      <c r="AC190" s="16" t="s">
        <v>1304</v>
      </c>
      <c r="AD190" s="16" t="s">
        <v>382</v>
      </c>
      <c r="AE190" s="16"/>
      <c r="AF190" s="16" t="s">
        <v>91</v>
      </c>
      <c r="AG190" s="16" t="s">
        <v>92</v>
      </c>
      <c r="AH190" s="16" t="s">
        <v>1323</v>
      </c>
      <c r="AI190" s="17">
        <v>1</v>
      </c>
      <c r="AJ190" s="17">
        <v>1</v>
      </c>
      <c r="AK190" s="16" t="s">
        <v>136</v>
      </c>
      <c r="AL190" s="16"/>
      <c r="AM190" s="17">
        <v>25</v>
      </c>
      <c r="AN190" s="16" t="s">
        <v>137</v>
      </c>
      <c r="AO190" s="16" t="s">
        <v>138</v>
      </c>
      <c r="AP190" s="17">
        <v>0</v>
      </c>
      <c r="AQ190" s="17">
        <v>0</v>
      </c>
      <c r="AR190" s="17">
        <v>0</v>
      </c>
      <c r="AS190" s="16">
        <v>5312.5571096900003</v>
      </c>
      <c r="AT190" s="19">
        <v>8.1994412672849037</v>
      </c>
      <c r="AU190" s="19">
        <v>0</v>
      </c>
      <c r="AV190" s="19">
        <v>0</v>
      </c>
      <c r="AW190" s="19">
        <v>4099.7206336424515</v>
      </c>
      <c r="AX190" s="20">
        <v>7</v>
      </c>
      <c r="AY190" s="19">
        <v>0</v>
      </c>
      <c r="AZ190" s="20">
        <v>25</v>
      </c>
      <c r="BA190" s="19">
        <v>0</v>
      </c>
      <c r="BB190" s="19">
        <v>0.5</v>
      </c>
      <c r="BC190" s="20">
        <v>12500</v>
      </c>
      <c r="BD190" s="16">
        <v>327.73309956208431</v>
      </c>
      <c r="BE190" s="16">
        <v>5312.5485692635621</v>
      </c>
      <c r="BF190" s="21" t="s">
        <v>96</v>
      </c>
      <c r="BG190" s="22">
        <v>25</v>
      </c>
      <c r="BH190" s="23">
        <v>0.7</v>
      </c>
      <c r="BI190" s="23">
        <v>18</v>
      </c>
      <c r="BJ190" s="16">
        <v>327.73309956208431</v>
      </c>
      <c r="BK190" s="16">
        <v>5312.5485692635621</v>
      </c>
      <c r="BL190" s="23">
        <v>0.15</v>
      </c>
      <c r="BM190" s="22">
        <f t="shared" si="15"/>
        <v>2.1952767849262771</v>
      </c>
      <c r="BN190" s="22">
        <f t="shared" si="14"/>
        <v>1.1952767849262771</v>
      </c>
      <c r="BO190" s="22">
        <f t="shared" si="16"/>
        <v>0.17929151773894156</v>
      </c>
      <c r="BP190" s="22">
        <f t="shared" si="17"/>
        <v>0.10159852671873355</v>
      </c>
      <c r="BQ190" s="22">
        <f t="shared" si="18"/>
        <v>0.91438674046860202</v>
      </c>
    </row>
    <row r="191" spans="1:69" x14ac:dyDescent="0.25">
      <c r="A191" s="15">
        <v>15842043</v>
      </c>
      <c r="B191" s="16" t="s">
        <v>75</v>
      </c>
      <c r="C191" s="16"/>
      <c r="D191" s="16"/>
      <c r="E191" s="16"/>
      <c r="F191" s="16" t="s">
        <v>1264</v>
      </c>
      <c r="G191" s="16" t="s">
        <v>139</v>
      </c>
      <c r="H191" s="16">
        <v>1.4167656559999999</v>
      </c>
      <c r="I191" s="17">
        <v>1978</v>
      </c>
      <c r="J191" s="17">
        <v>1389</v>
      </c>
      <c r="K191" s="16">
        <v>0.22585365900000001</v>
      </c>
      <c r="L191" s="16" t="s">
        <v>78</v>
      </c>
      <c r="M191" s="17">
        <v>1</v>
      </c>
      <c r="N191" s="17">
        <v>0</v>
      </c>
      <c r="O191" s="16" t="s">
        <v>79</v>
      </c>
      <c r="P191" s="16" t="s">
        <v>80</v>
      </c>
      <c r="Q191" s="18">
        <v>0.14120500490378937</v>
      </c>
      <c r="R191" s="16" t="s">
        <v>2208</v>
      </c>
      <c r="S191" s="16" t="s">
        <v>1320</v>
      </c>
      <c r="T191" s="16" t="s">
        <v>83</v>
      </c>
      <c r="U191" s="16" t="s">
        <v>84</v>
      </c>
      <c r="V191" s="16" t="s">
        <v>1321</v>
      </c>
      <c r="W191" s="16" t="s">
        <v>129</v>
      </c>
      <c r="X191" s="16"/>
      <c r="Y191" s="16" t="s">
        <v>1268</v>
      </c>
      <c r="Z191" s="16" t="s">
        <v>1754</v>
      </c>
      <c r="AA191" s="16"/>
      <c r="AB191" s="16"/>
      <c r="AC191" s="16" t="s">
        <v>1304</v>
      </c>
      <c r="AD191" s="16" t="s">
        <v>382</v>
      </c>
      <c r="AE191" s="16"/>
      <c r="AF191" s="16" t="s">
        <v>91</v>
      </c>
      <c r="AG191" s="16" t="s">
        <v>92</v>
      </c>
      <c r="AH191" s="16" t="s">
        <v>1323</v>
      </c>
      <c r="AI191" s="17">
        <v>1</v>
      </c>
      <c r="AJ191" s="17">
        <v>1</v>
      </c>
      <c r="AK191" s="16" t="s">
        <v>136</v>
      </c>
      <c r="AL191" s="16"/>
      <c r="AM191" s="17">
        <v>25</v>
      </c>
      <c r="AN191" s="16" t="s">
        <v>137</v>
      </c>
      <c r="AO191" s="16" t="s">
        <v>138</v>
      </c>
      <c r="AP191" s="17">
        <v>0</v>
      </c>
      <c r="AQ191" s="17">
        <v>0</v>
      </c>
      <c r="AR191" s="17">
        <v>0</v>
      </c>
      <c r="AS191" s="16">
        <v>6150.86650052</v>
      </c>
      <c r="AT191" s="19">
        <v>7.0819290251735092</v>
      </c>
      <c r="AU191" s="19">
        <v>0</v>
      </c>
      <c r="AV191" s="19">
        <v>0</v>
      </c>
      <c r="AW191" s="19">
        <v>3540.9645125867546</v>
      </c>
      <c r="AX191" s="20">
        <v>7</v>
      </c>
      <c r="AY191" s="19">
        <v>0</v>
      </c>
      <c r="AZ191" s="20">
        <v>25</v>
      </c>
      <c r="BA191" s="19">
        <v>0</v>
      </c>
      <c r="BB191" s="19">
        <v>0.5</v>
      </c>
      <c r="BC191" s="20">
        <v>12500</v>
      </c>
      <c r="BD191" s="16">
        <v>352.9346857583169</v>
      </c>
      <c r="BE191" s="16">
        <v>6150.865410073613</v>
      </c>
      <c r="BF191" s="21" t="s">
        <v>96</v>
      </c>
      <c r="BG191" s="22">
        <v>25</v>
      </c>
      <c r="BH191" s="23">
        <v>0.7</v>
      </c>
      <c r="BI191" s="23">
        <v>18</v>
      </c>
      <c r="BJ191" s="16">
        <v>352.9346857583169</v>
      </c>
      <c r="BK191" s="16">
        <v>6150.865410073613</v>
      </c>
      <c r="BL191" s="23">
        <v>0.15</v>
      </c>
      <c r="BM191" s="22">
        <f t="shared" si="15"/>
        <v>2.5416900882682087</v>
      </c>
      <c r="BN191" s="22">
        <f t="shared" si="14"/>
        <v>1.5416900882682087</v>
      </c>
      <c r="BO191" s="22">
        <f t="shared" si="16"/>
        <v>0.2312535132402313</v>
      </c>
      <c r="BP191" s="22">
        <f t="shared" si="17"/>
        <v>0.13104365750279776</v>
      </c>
      <c r="BQ191" s="22">
        <f t="shared" si="18"/>
        <v>1.1793929175251796</v>
      </c>
    </row>
    <row r="192" spans="1:69" x14ac:dyDescent="0.25">
      <c r="A192" s="15">
        <v>15842046</v>
      </c>
      <c r="B192" s="16" t="s">
        <v>75</v>
      </c>
      <c r="C192" s="16"/>
      <c r="D192" s="16"/>
      <c r="E192" s="16"/>
      <c r="F192" s="16" t="s">
        <v>1264</v>
      </c>
      <c r="G192" s="16" t="s">
        <v>139</v>
      </c>
      <c r="H192" s="16">
        <v>1.000376902</v>
      </c>
      <c r="I192" s="17">
        <v>1978</v>
      </c>
      <c r="J192" s="17">
        <v>1389</v>
      </c>
      <c r="K192" s="16">
        <v>0.25731752499999999</v>
      </c>
      <c r="L192" s="16" t="s">
        <v>78</v>
      </c>
      <c r="M192" s="17">
        <v>1</v>
      </c>
      <c r="N192" s="17">
        <v>0</v>
      </c>
      <c r="O192" s="16" t="s">
        <v>79</v>
      </c>
      <c r="P192" s="16" t="s">
        <v>80</v>
      </c>
      <c r="Q192" s="18">
        <v>0.12348683897248096</v>
      </c>
      <c r="R192" s="16" t="s">
        <v>2253</v>
      </c>
      <c r="S192" s="16" t="s">
        <v>1915</v>
      </c>
      <c r="T192" s="16" t="s">
        <v>274</v>
      </c>
      <c r="U192" s="16" t="s">
        <v>898</v>
      </c>
      <c r="V192" s="16" t="s">
        <v>1916</v>
      </c>
      <c r="W192" s="16" t="s">
        <v>129</v>
      </c>
      <c r="X192" s="16"/>
      <c r="Y192" s="16" t="s">
        <v>1268</v>
      </c>
      <c r="Z192" s="16" t="s">
        <v>1748</v>
      </c>
      <c r="AA192" s="16"/>
      <c r="AB192" s="16"/>
      <c r="AC192" s="16" t="s">
        <v>1304</v>
      </c>
      <c r="AD192" s="16" t="s">
        <v>382</v>
      </c>
      <c r="AE192" s="16"/>
      <c r="AF192" s="16" t="s">
        <v>91</v>
      </c>
      <c r="AG192" s="16" t="s">
        <v>92</v>
      </c>
      <c r="AH192" s="16" t="s">
        <v>1305</v>
      </c>
      <c r="AI192" s="17">
        <v>1</v>
      </c>
      <c r="AJ192" s="17">
        <v>1</v>
      </c>
      <c r="AK192" s="16" t="s">
        <v>136</v>
      </c>
      <c r="AL192" s="16"/>
      <c r="AM192" s="17">
        <v>25</v>
      </c>
      <c r="AN192" s="16" t="s">
        <v>137</v>
      </c>
      <c r="AO192" s="16" t="s">
        <v>138</v>
      </c>
      <c r="AP192" s="17">
        <v>0</v>
      </c>
      <c r="AQ192" s="17">
        <v>0</v>
      </c>
      <c r="AR192" s="17">
        <v>0</v>
      </c>
      <c r="AS192" s="16">
        <v>5379.0681998199998</v>
      </c>
      <c r="AT192" s="19">
        <v>8.0980568347242095</v>
      </c>
      <c r="AU192" s="19">
        <v>0</v>
      </c>
      <c r="AV192" s="19">
        <v>0</v>
      </c>
      <c r="AW192" s="19">
        <v>4049.0284173621048</v>
      </c>
      <c r="AX192" s="20">
        <v>7</v>
      </c>
      <c r="AY192" s="19">
        <v>0</v>
      </c>
      <c r="AZ192" s="20">
        <v>25</v>
      </c>
      <c r="BA192" s="19">
        <v>0</v>
      </c>
      <c r="BB192" s="19">
        <v>0.5</v>
      </c>
      <c r="BC192" s="20">
        <v>12500</v>
      </c>
      <c r="BD192" s="16">
        <v>328.27538589843738</v>
      </c>
      <c r="BE192" s="16">
        <v>5379.0651893159629</v>
      </c>
      <c r="BF192" s="21" t="s">
        <v>96</v>
      </c>
      <c r="BG192" s="22">
        <v>25</v>
      </c>
      <c r="BH192" s="23">
        <v>0.7</v>
      </c>
      <c r="BI192" s="23">
        <v>18</v>
      </c>
      <c r="BJ192" s="16">
        <v>328.27538589843738</v>
      </c>
      <c r="BK192" s="16">
        <v>5379.0651893159629</v>
      </c>
      <c r="BL192" s="23">
        <v>0.15</v>
      </c>
      <c r="BM192" s="22">
        <f t="shared" si="15"/>
        <v>2.2227631015046572</v>
      </c>
      <c r="BN192" s="22">
        <f t="shared" si="14"/>
        <v>1.2227631015046572</v>
      </c>
      <c r="BO192" s="22">
        <f t="shared" si="16"/>
        <v>0.18341446522569857</v>
      </c>
      <c r="BP192" s="22">
        <f t="shared" si="17"/>
        <v>0.10393486362789586</v>
      </c>
      <c r="BQ192" s="22">
        <f t="shared" si="18"/>
        <v>0.93541377265106274</v>
      </c>
    </row>
    <row r="193" spans="1:69" x14ac:dyDescent="0.25">
      <c r="A193" s="15">
        <v>15842047</v>
      </c>
      <c r="B193" s="16" t="s">
        <v>75</v>
      </c>
      <c r="C193" s="16"/>
      <c r="D193" s="16"/>
      <c r="E193" s="16"/>
      <c r="F193" s="16" t="s">
        <v>1264</v>
      </c>
      <c r="G193" s="16" t="s">
        <v>139</v>
      </c>
      <c r="H193" s="16">
        <v>1.055055077</v>
      </c>
      <c r="I193" s="17">
        <v>1986</v>
      </c>
      <c r="J193" s="17">
        <v>1508</v>
      </c>
      <c r="K193" s="16">
        <v>0.18083703100000001</v>
      </c>
      <c r="L193" s="16" t="s">
        <v>78</v>
      </c>
      <c r="M193" s="17">
        <v>1</v>
      </c>
      <c r="N193" s="17">
        <v>0</v>
      </c>
      <c r="O193" s="16" t="s">
        <v>79</v>
      </c>
      <c r="P193" s="16" t="s">
        <v>80</v>
      </c>
      <c r="Q193" s="18">
        <v>0.19192565668526929</v>
      </c>
      <c r="R193" s="16" t="s">
        <v>1914</v>
      </c>
      <c r="S193" s="16" t="s">
        <v>1915</v>
      </c>
      <c r="T193" s="16" t="s">
        <v>274</v>
      </c>
      <c r="U193" s="16" t="s">
        <v>898</v>
      </c>
      <c r="V193" s="16" t="s">
        <v>1916</v>
      </c>
      <c r="W193" s="16" t="s">
        <v>129</v>
      </c>
      <c r="X193" s="16"/>
      <c r="Y193" s="16" t="s">
        <v>1268</v>
      </c>
      <c r="Z193" s="16" t="s">
        <v>1917</v>
      </c>
      <c r="AA193" s="16"/>
      <c r="AB193" s="16"/>
      <c r="AC193" s="16" t="s">
        <v>1304</v>
      </c>
      <c r="AD193" s="16" t="s">
        <v>382</v>
      </c>
      <c r="AE193" s="16"/>
      <c r="AF193" s="16" t="s">
        <v>91</v>
      </c>
      <c r="AG193" s="16" t="s">
        <v>92</v>
      </c>
      <c r="AH193" s="16" t="s">
        <v>1305</v>
      </c>
      <c r="AI193" s="17">
        <v>1</v>
      </c>
      <c r="AJ193" s="17">
        <v>1</v>
      </c>
      <c r="AK193" s="16" t="s">
        <v>136</v>
      </c>
      <c r="AL193" s="16"/>
      <c r="AM193" s="17">
        <v>25</v>
      </c>
      <c r="AN193" s="16" t="s">
        <v>137</v>
      </c>
      <c r="AO193" s="16" t="s">
        <v>138</v>
      </c>
      <c r="AP193" s="17">
        <v>0</v>
      </c>
      <c r="AQ193" s="17">
        <v>0</v>
      </c>
      <c r="AR193" s="17">
        <v>0</v>
      </c>
      <c r="AS193" s="16">
        <v>8360.2445412300003</v>
      </c>
      <c r="AT193" s="19">
        <v>5.2103739053536389</v>
      </c>
      <c r="AU193" s="19">
        <v>0</v>
      </c>
      <c r="AV193" s="19">
        <v>0</v>
      </c>
      <c r="AW193" s="19">
        <v>2605.1869526768196</v>
      </c>
      <c r="AX193" s="20">
        <v>7</v>
      </c>
      <c r="AY193" s="19">
        <v>0</v>
      </c>
      <c r="AZ193" s="20">
        <v>25</v>
      </c>
      <c r="BA193" s="19">
        <v>0</v>
      </c>
      <c r="BB193" s="19">
        <v>0.5</v>
      </c>
      <c r="BC193" s="20">
        <v>12500</v>
      </c>
      <c r="BD193" s="16">
        <v>379.60610461841082</v>
      </c>
      <c r="BE193" s="16">
        <v>8360.248164117349</v>
      </c>
      <c r="BF193" s="21" t="s">
        <v>96</v>
      </c>
      <c r="BG193" s="22">
        <v>25</v>
      </c>
      <c r="BH193" s="23">
        <v>0.7</v>
      </c>
      <c r="BI193" s="23">
        <v>18</v>
      </c>
      <c r="BJ193" s="16">
        <v>379.60610461841082</v>
      </c>
      <c r="BK193" s="16">
        <v>8360.248164117349</v>
      </c>
      <c r="BL193" s="23">
        <v>0.15</v>
      </c>
      <c r="BM193" s="22">
        <f t="shared" si="15"/>
        <v>3.4546618203348469</v>
      </c>
      <c r="BN193" s="22">
        <f t="shared" si="14"/>
        <v>2.4546618203348469</v>
      </c>
      <c r="BO193" s="22">
        <f t="shared" si="16"/>
        <v>0.36819927305022704</v>
      </c>
      <c r="BP193" s="22">
        <f t="shared" si="17"/>
        <v>0.20864625472846199</v>
      </c>
      <c r="BQ193" s="22">
        <f t="shared" si="18"/>
        <v>1.8778162925561579</v>
      </c>
    </row>
    <row r="194" spans="1:69" x14ac:dyDescent="0.25">
      <c r="A194" s="15">
        <v>15844010</v>
      </c>
      <c r="B194" s="16" t="s">
        <v>75</v>
      </c>
      <c r="C194" s="16"/>
      <c r="D194" s="16"/>
      <c r="E194" s="16"/>
      <c r="F194" s="16" t="s">
        <v>1264</v>
      </c>
      <c r="G194" s="16" t="s">
        <v>111</v>
      </c>
      <c r="H194" s="16">
        <v>1</v>
      </c>
      <c r="I194" s="17">
        <v>1931</v>
      </c>
      <c r="J194" s="17">
        <v>1260</v>
      </c>
      <c r="K194" s="16">
        <v>0.20237712799999999</v>
      </c>
      <c r="L194" s="16" t="s">
        <v>78</v>
      </c>
      <c r="M194" s="17">
        <v>1</v>
      </c>
      <c r="N194" s="17">
        <v>0</v>
      </c>
      <c r="O194" s="16" t="s">
        <v>79</v>
      </c>
      <c r="P194" s="16" t="s">
        <v>80</v>
      </c>
      <c r="Q194" s="18">
        <v>0.14293139250857292</v>
      </c>
      <c r="R194" s="16" t="s">
        <v>2150</v>
      </c>
      <c r="S194" s="16" t="s">
        <v>2151</v>
      </c>
      <c r="T194" s="16" t="s">
        <v>769</v>
      </c>
      <c r="U194" s="16" t="s">
        <v>770</v>
      </c>
      <c r="V194" s="16" t="s">
        <v>2152</v>
      </c>
      <c r="W194" s="16" t="s">
        <v>129</v>
      </c>
      <c r="X194" s="16"/>
      <c r="Y194" s="16" t="s">
        <v>1268</v>
      </c>
      <c r="Z194" s="16" t="s">
        <v>2135</v>
      </c>
      <c r="AA194" s="16"/>
      <c r="AB194" s="16"/>
      <c r="AC194" s="16" t="s">
        <v>589</v>
      </c>
      <c r="AD194" s="16" t="s">
        <v>590</v>
      </c>
      <c r="AE194" s="16"/>
      <c r="AF194" s="16" t="s">
        <v>91</v>
      </c>
      <c r="AG194" s="16" t="s">
        <v>92</v>
      </c>
      <c r="AH194" s="16" t="s">
        <v>2153</v>
      </c>
      <c r="AI194" s="17">
        <v>1</v>
      </c>
      <c r="AJ194" s="17">
        <v>1</v>
      </c>
      <c r="AK194" s="16" t="s">
        <v>119</v>
      </c>
      <c r="AL194" s="16"/>
      <c r="AM194" s="17">
        <v>43</v>
      </c>
      <c r="AN194" s="16" t="s">
        <v>591</v>
      </c>
      <c r="AO194" s="16" t="s">
        <v>592</v>
      </c>
      <c r="AP194" s="17">
        <v>0</v>
      </c>
      <c r="AQ194" s="17">
        <v>0</v>
      </c>
      <c r="AR194" s="17">
        <v>0</v>
      </c>
      <c r="AS194" s="16">
        <v>6226.0643106799998</v>
      </c>
      <c r="AT194" s="19">
        <v>6.9963941627262844</v>
      </c>
      <c r="AU194" s="19">
        <v>0</v>
      </c>
      <c r="AV194" s="19">
        <v>0</v>
      </c>
      <c r="AW194" s="19">
        <v>3498.1970813631424</v>
      </c>
      <c r="AX194" s="20">
        <v>13</v>
      </c>
      <c r="AY194" s="19">
        <v>0.5</v>
      </c>
      <c r="AZ194" s="20">
        <v>60</v>
      </c>
      <c r="BA194" s="19">
        <v>0.05</v>
      </c>
      <c r="BB194" s="19">
        <v>0.5</v>
      </c>
      <c r="BC194" s="20">
        <v>30000</v>
      </c>
      <c r="BD194" s="16">
        <v>353.97742578563918</v>
      </c>
      <c r="BE194" s="16">
        <v>6226.0665533325082</v>
      </c>
      <c r="BF194" s="21" t="s">
        <v>96</v>
      </c>
      <c r="BG194" s="23">
        <v>43</v>
      </c>
      <c r="BH194" s="23">
        <v>0.8</v>
      </c>
      <c r="BI194" s="23">
        <v>34</v>
      </c>
      <c r="BJ194" s="16">
        <v>353.97742578563918</v>
      </c>
      <c r="BK194" s="16">
        <v>6226.0665533325082</v>
      </c>
      <c r="BL194" s="23">
        <v>0.15</v>
      </c>
      <c r="BM194" s="22">
        <f t="shared" si="15"/>
        <v>4.8596673452914798</v>
      </c>
      <c r="BN194" s="22">
        <f t="shared" si="14"/>
        <v>3.8596673452914798</v>
      </c>
      <c r="BO194" s="22">
        <f t="shared" si="16"/>
        <v>0.57895010179372197</v>
      </c>
      <c r="BP194" s="22">
        <f t="shared" si="17"/>
        <v>0.32807172434977583</v>
      </c>
      <c r="BQ194" s="22">
        <f t="shared" si="18"/>
        <v>2.9526455191479823</v>
      </c>
    </row>
    <row r="195" spans="1:69" x14ac:dyDescent="0.25">
      <c r="A195" s="15">
        <v>15844013</v>
      </c>
      <c r="B195" s="16" t="s">
        <v>75</v>
      </c>
      <c r="C195" s="16"/>
      <c r="D195" s="16"/>
      <c r="E195" s="16"/>
      <c r="F195" s="16" t="s">
        <v>1264</v>
      </c>
      <c r="G195" s="16" t="s">
        <v>238</v>
      </c>
      <c r="H195" s="16">
        <v>2.3117649689999999</v>
      </c>
      <c r="I195" s="17">
        <v>1941</v>
      </c>
      <c r="J195" s="17">
        <v>1190</v>
      </c>
      <c r="K195" s="16">
        <v>0.30012610299999998</v>
      </c>
      <c r="L195" s="16" t="s">
        <v>78</v>
      </c>
      <c r="M195" s="17">
        <v>1</v>
      </c>
      <c r="N195" s="17">
        <v>0</v>
      </c>
      <c r="O195" s="16" t="s">
        <v>79</v>
      </c>
      <c r="P195" s="16" t="s">
        <v>80</v>
      </c>
      <c r="Q195" s="18">
        <v>9.1036560200530761E-2</v>
      </c>
      <c r="R195" s="16" t="s">
        <v>1893</v>
      </c>
      <c r="S195" s="16" t="s">
        <v>1894</v>
      </c>
      <c r="T195" s="16" t="s">
        <v>114</v>
      </c>
      <c r="U195" s="16" t="s">
        <v>326</v>
      </c>
      <c r="V195" s="16" t="s">
        <v>1895</v>
      </c>
      <c r="W195" s="16" t="s">
        <v>129</v>
      </c>
      <c r="X195" s="16"/>
      <c r="Y195" s="16" t="s">
        <v>1268</v>
      </c>
      <c r="Z195" s="16" t="s">
        <v>1896</v>
      </c>
      <c r="AA195" s="16"/>
      <c r="AB195" s="16"/>
      <c r="AC195" s="16" t="s">
        <v>1333</v>
      </c>
      <c r="AD195" s="16" t="s">
        <v>152</v>
      </c>
      <c r="AE195" s="16"/>
      <c r="AF195" s="16" t="s">
        <v>91</v>
      </c>
      <c r="AG195" s="16" t="s">
        <v>92</v>
      </c>
      <c r="AH195" s="16" t="s">
        <v>1413</v>
      </c>
      <c r="AI195" s="17">
        <v>1</v>
      </c>
      <c r="AJ195" s="17">
        <v>1</v>
      </c>
      <c r="AK195" s="16" t="s">
        <v>245</v>
      </c>
      <c r="AL195" s="16"/>
      <c r="AM195" s="17">
        <v>35</v>
      </c>
      <c r="AN195" s="16" t="s">
        <v>246</v>
      </c>
      <c r="AO195" s="16" t="s">
        <v>247</v>
      </c>
      <c r="AP195" s="17">
        <v>0</v>
      </c>
      <c r="AQ195" s="17">
        <v>0</v>
      </c>
      <c r="AR195" s="17">
        <v>0</v>
      </c>
      <c r="AS195" s="16">
        <v>3965.5299148099998</v>
      </c>
      <c r="AT195" s="19">
        <v>10.98466054620271</v>
      </c>
      <c r="AU195" s="19">
        <v>0</v>
      </c>
      <c r="AV195" s="19">
        <v>0</v>
      </c>
      <c r="AW195" s="19">
        <v>5492.3302731013546</v>
      </c>
      <c r="AX195" s="20">
        <v>4</v>
      </c>
      <c r="AY195" s="19">
        <v>0</v>
      </c>
      <c r="AZ195" s="20">
        <v>35</v>
      </c>
      <c r="BA195" s="19">
        <v>0</v>
      </c>
      <c r="BB195" s="19">
        <v>0.5</v>
      </c>
      <c r="BC195" s="20">
        <v>17500</v>
      </c>
      <c r="BD195" s="16">
        <v>265.0122473308794</v>
      </c>
      <c r="BE195" s="16">
        <v>3965.5367001407321</v>
      </c>
      <c r="BF195" s="21" t="s">
        <v>96</v>
      </c>
      <c r="BG195" s="22">
        <v>35</v>
      </c>
      <c r="BH195" s="23">
        <v>0.85</v>
      </c>
      <c r="BI195" s="23">
        <v>30</v>
      </c>
      <c r="BJ195" s="16">
        <v>265.0122473308794</v>
      </c>
      <c r="BK195" s="16">
        <v>3965.5367001407321</v>
      </c>
      <c r="BL195" s="23">
        <v>0.15</v>
      </c>
      <c r="BM195" s="22">
        <f t="shared" si="15"/>
        <v>2.7310968060159229</v>
      </c>
      <c r="BN195" s="22">
        <f t="shared" ref="BN195:BN258" si="20">BM195-AJ195</f>
        <v>1.7310968060159229</v>
      </c>
      <c r="BO195" s="22">
        <f t="shared" si="16"/>
        <v>0.2596645209023884</v>
      </c>
      <c r="BP195" s="22">
        <f t="shared" si="17"/>
        <v>0.14714322851135345</v>
      </c>
      <c r="BQ195" s="22">
        <f t="shared" si="18"/>
        <v>1.324289056602181</v>
      </c>
    </row>
    <row r="196" spans="1:69" x14ac:dyDescent="0.25">
      <c r="A196" s="15">
        <v>15844014</v>
      </c>
      <c r="B196" s="16" t="s">
        <v>75</v>
      </c>
      <c r="C196" s="16"/>
      <c r="D196" s="16"/>
      <c r="E196" s="16"/>
      <c r="F196" s="16" t="s">
        <v>1264</v>
      </c>
      <c r="G196" s="16" t="s">
        <v>238</v>
      </c>
      <c r="H196" s="16">
        <v>1</v>
      </c>
      <c r="I196" s="17">
        <v>1949</v>
      </c>
      <c r="J196" s="17">
        <v>984</v>
      </c>
      <c r="K196" s="16">
        <v>0.22846528899999999</v>
      </c>
      <c r="L196" s="16" t="s">
        <v>78</v>
      </c>
      <c r="M196" s="17">
        <v>1</v>
      </c>
      <c r="N196" s="17">
        <v>0</v>
      </c>
      <c r="O196" s="16" t="s">
        <v>79</v>
      </c>
      <c r="P196" s="16" t="s">
        <v>80</v>
      </c>
      <c r="Q196" s="18">
        <v>9.8884925550923528E-2</v>
      </c>
      <c r="R196" s="16" t="s">
        <v>1409</v>
      </c>
      <c r="S196" s="16" t="s">
        <v>1410</v>
      </c>
      <c r="T196" s="16" t="s">
        <v>83</v>
      </c>
      <c r="U196" s="16" t="s">
        <v>84</v>
      </c>
      <c r="V196" s="16" t="s">
        <v>1411</v>
      </c>
      <c r="W196" s="16" t="s">
        <v>129</v>
      </c>
      <c r="X196" s="16" t="s">
        <v>1267</v>
      </c>
      <c r="Y196" s="16" t="s">
        <v>1268</v>
      </c>
      <c r="Z196" s="16" t="s">
        <v>1412</v>
      </c>
      <c r="AA196" s="16"/>
      <c r="AB196" s="16"/>
      <c r="AC196" s="16" t="s">
        <v>1333</v>
      </c>
      <c r="AD196" s="16" t="s">
        <v>152</v>
      </c>
      <c r="AE196" s="16"/>
      <c r="AF196" s="16" t="s">
        <v>91</v>
      </c>
      <c r="AG196" s="16" t="s">
        <v>92</v>
      </c>
      <c r="AH196" s="16" t="s">
        <v>1413</v>
      </c>
      <c r="AI196" s="17">
        <v>1</v>
      </c>
      <c r="AJ196" s="17">
        <v>1</v>
      </c>
      <c r="AK196" s="16" t="s">
        <v>245</v>
      </c>
      <c r="AL196" s="16"/>
      <c r="AM196" s="17">
        <v>35</v>
      </c>
      <c r="AN196" s="16" t="s">
        <v>246</v>
      </c>
      <c r="AO196" s="16" t="s">
        <v>247</v>
      </c>
      <c r="AP196" s="17">
        <v>0</v>
      </c>
      <c r="AQ196" s="17">
        <v>0</v>
      </c>
      <c r="AR196" s="17">
        <v>0</v>
      </c>
      <c r="AS196" s="16">
        <v>4307.4169579999998</v>
      </c>
      <c r="AT196" s="19">
        <v>10.112789271328305</v>
      </c>
      <c r="AU196" s="19">
        <v>0</v>
      </c>
      <c r="AV196" s="19">
        <v>0</v>
      </c>
      <c r="AW196" s="19">
        <v>5056.3946356641527</v>
      </c>
      <c r="AX196" s="20">
        <v>4</v>
      </c>
      <c r="AY196" s="19">
        <v>0</v>
      </c>
      <c r="AZ196" s="20">
        <v>35</v>
      </c>
      <c r="BA196" s="19">
        <v>0</v>
      </c>
      <c r="BB196" s="19">
        <v>0.5</v>
      </c>
      <c r="BC196" s="20">
        <v>17500</v>
      </c>
      <c r="BD196" s="16"/>
      <c r="BE196" s="16"/>
      <c r="BF196" s="21" t="s">
        <v>96</v>
      </c>
      <c r="BG196" s="22">
        <v>35</v>
      </c>
      <c r="BH196" s="23">
        <v>0.85</v>
      </c>
      <c r="BI196" s="23">
        <v>30</v>
      </c>
      <c r="BJ196" s="16">
        <v>273.8338050177473</v>
      </c>
      <c r="BK196" s="16">
        <v>4307.4101273060296</v>
      </c>
      <c r="BL196" s="23">
        <v>0.15</v>
      </c>
      <c r="BM196" s="22">
        <f t="shared" si="15"/>
        <v>2.966547766527706</v>
      </c>
      <c r="BN196" s="22">
        <f t="shared" si="20"/>
        <v>1.966547766527706</v>
      </c>
      <c r="BO196" s="22">
        <f t="shared" si="16"/>
        <v>0.29498216497915591</v>
      </c>
      <c r="BP196" s="22">
        <f t="shared" si="17"/>
        <v>0.16715656015485503</v>
      </c>
      <c r="BQ196" s="22">
        <f t="shared" si="18"/>
        <v>1.504409041393695</v>
      </c>
    </row>
    <row r="197" spans="1:69" x14ac:dyDescent="0.25">
      <c r="A197" s="15">
        <v>15844015</v>
      </c>
      <c r="B197" s="16" t="s">
        <v>75</v>
      </c>
      <c r="C197" s="16"/>
      <c r="D197" s="16"/>
      <c r="E197" s="16"/>
      <c r="F197" s="16" t="s">
        <v>1264</v>
      </c>
      <c r="G197" s="16" t="s">
        <v>238</v>
      </c>
      <c r="H197" s="16">
        <v>1.5004001410000001</v>
      </c>
      <c r="I197" s="17">
        <v>1949</v>
      </c>
      <c r="J197" s="17">
        <v>936</v>
      </c>
      <c r="K197" s="16">
        <v>0.21296928300000001</v>
      </c>
      <c r="L197" s="16" t="s">
        <v>78</v>
      </c>
      <c r="M197" s="17">
        <v>1</v>
      </c>
      <c r="N197" s="17">
        <v>0</v>
      </c>
      <c r="O197" s="16" t="s">
        <v>79</v>
      </c>
      <c r="P197" s="16" t="s">
        <v>80</v>
      </c>
      <c r="Q197" s="18">
        <v>0.10090391603778369</v>
      </c>
      <c r="R197" s="16" t="s">
        <v>2039</v>
      </c>
      <c r="S197" s="16" t="s">
        <v>1429</v>
      </c>
      <c r="T197" s="16" t="s">
        <v>83</v>
      </c>
      <c r="U197" s="16" t="s">
        <v>84</v>
      </c>
      <c r="V197" s="16" t="s">
        <v>1430</v>
      </c>
      <c r="W197" s="16" t="s">
        <v>129</v>
      </c>
      <c r="X197" s="16"/>
      <c r="Y197" s="16" t="s">
        <v>1268</v>
      </c>
      <c r="Z197" s="16" t="s">
        <v>1337</v>
      </c>
      <c r="AA197" s="16"/>
      <c r="AB197" s="16"/>
      <c r="AC197" s="16" t="s">
        <v>1333</v>
      </c>
      <c r="AD197" s="16" t="s">
        <v>152</v>
      </c>
      <c r="AE197" s="16"/>
      <c r="AF197" s="16" t="s">
        <v>91</v>
      </c>
      <c r="AG197" s="16" t="s">
        <v>92</v>
      </c>
      <c r="AH197" s="16" t="s">
        <v>1413</v>
      </c>
      <c r="AI197" s="17">
        <v>1</v>
      </c>
      <c r="AJ197" s="17">
        <v>1</v>
      </c>
      <c r="AK197" s="16" t="s">
        <v>245</v>
      </c>
      <c r="AL197" s="16"/>
      <c r="AM197" s="17">
        <v>35</v>
      </c>
      <c r="AN197" s="16" t="s">
        <v>246</v>
      </c>
      <c r="AO197" s="16" t="s">
        <v>247</v>
      </c>
      <c r="AP197" s="17">
        <v>0</v>
      </c>
      <c r="AQ197" s="17">
        <v>0</v>
      </c>
      <c r="AR197" s="17">
        <v>0</v>
      </c>
      <c r="AS197" s="16">
        <v>4395.3639006399999</v>
      </c>
      <c r="AT197" s="19">
        <v>9.9104422261049461</v>
      </c>
      <c r="AU197" s="19">
        <v>0</v>
      </c>
      <c r="AV197" s="19">
        <v>0</v>
      </c>
      <c r="AW197" s="19">
        <v>4955.2211130524729</v>
      </c>
      <c r="AX197" s="20">
        <v>4</v>
      </c>
      <c r="AY197" s="19">
        <v>0</v>
      </c>
      <c r="AZ197" s="20">
        <v>35</v>
      </c>
      <c r="BA197" s="19">
        <v>0</v>
      </c>
      <c r="BB197" s="19">
        <v>0.5</v>
      </c>
      <c r="BC197" s="20">
        <v>17500</v>
      </c>
      <c r="BD197" s="16">
        <v>276.8444611846304</v>
      </c>
      <c r="BE197" s="16">
        <v>4395.3570011251077</v>
      </c>
      <c r="BF197" s="21" t="s">
        <v>96</v>
      </c>
      <c r="BG197" s="22">
        <v>35</v>
      </c>
      <c r="BH197" s="23">
        <v>0.85</v>
      </c>
      <c r="BI197" s="23">
        <v>30</v>
      </c>
      <c r="BJ197" s="16">
        <v>276.8444611846304</v>
      </c>
      <c r="BK197" s="16">
        <v>4395.3570011251077</v>
      </c>
      <c r="BL197" s="23">
        <v>0.15</v>
      </c>
      <c r="BM197" s="22">
        <f t="shared" si="15"/>
        <v>3.0271174811335109</v>
      </c>
      <c r="BN197" s="22">
        <f t="shared" si="20"/>
        <v>2.0271174811335109</v>
      </c>
      <c r="BO197" s="22">
        <f t="shared" si="16"/>
        <v>0.30406762217002664</v>
      </c>
      <c r="BP197" s="22">
        <f t="shared" si="17"/>
        <v>0.17230498589634843</v>
      </c>
      <c r="BQ197" s="22">
        <f t="shared" si="18"/>
        <v>1.5507448730671358</v>
      </c>
    </row>
    <row r="198" spans="1:69" x14ac:dyDescent="0.25">
      <c r="A198" s="15">
        <v>15844028</v>
      </c>
      <c r="B198" s="16" t="s">
        <v>75</v>
      </c>
      <c r="C198" s="16"/>
      <c r="D198" s="16"/>
      <c r="E198" s="16"/>
      <c r="F198" s="16" t="s">
        <v>1264</v>
      </c>
      <c r="G198" s="16" t="s">
        <v>238</v>
      </c>
      <c r="H198" s="16">
        <v>2.3035370930000001</v>
      </c>
      <c r="I198" s="17">
        <v>1961</v>
      </c>
      <c r="J198" s="17">
        <v>1107</v>
      </c>
      <c r="K198" s="16">
        <v>0.17351097200000001</v>
      </c>
      <c r="L198" s="16" t="s">
        <v>78</v>
      </c>
      <c r="M198" s="17">
        <v>1</v>
      </c>
      <c r="N198" s="17">
        <v>0</v>
      </c>
      <c r="O198" s="16" t="s">
        <v>79</v>
      </c>
      <c r="P198" s="16" t="s">
        <v>80</v>
      </c>
      <c r="Q198" s="18">
        <v>0.14648696238571188</v>
      </c>
      <c r="R198" s="16" t="s">
        <v>2006</v>
      </c>
      <c r="S198" s="16" t="s">
        <v>2007</v>
      </c>
      <c r="T198" s="16" t="s">
        <v>1166</v>
      </c>
      <c r="U198" s="16" t="s">
        <v>1167</v>
      </c>
      <c r="V198" s="16"/>
      <c r="W198" s="16" t="s">
        <v>129</v>
      </c>
      <c r="X198" s="16"/>
      <c r="Y198" s="16" t="s">
        <v>1268</v>
      </c>
      <c r="Z198" s="16" t="s">
        <v>2008</v>
      </c>
      <c r="AA198" s="16" t="s">
        <v>460</v>
      </c>
      <c r="AB198" s="16"/>
      <c r="AC198" s="16" t="s">
        <v>1333</v>
      </c>
      <c r="AD198" s="16" t="s">
        <v>152</v>
      </c>
      <c r="AE198" s="16"/>
      <c r="AF198" s="16" t="s">
        <v>91</v>
      </c>
      <c r="AG198" s="16" t="s">
        <v>92</v>
      </c>
      <c r="AH198" s="16" t="s">
        <v>1334</v>
      </c>
      <c r="AI198" s="17">
        <v>2</v>
      </c>
      <c r="AJ198" s="17">
        <v>1</v>
      </c>
      <c r="AK198" s="16" t="s">
        <v>245</v>
      </c>
      <c r="AL198" s="16"/>
      <c r="AM198" s="17">
        <v>35</v>
      </c>
      <c r="AN198" s="16" t="s">
        <v>246</v>
      </c>
      <c r="AO198" s="16" t="s">
        <v>247</v>
      </c>
      <c r="AP198" s="17">
        <v>0</v>
      </c>
      <c r="AQ198" s="17">
        <v>0</v>
      </c>
      <c r="AR198" s="17">
        <v>0</v>
      </c>
      <c r="AS198" s="16">
        <v>6380.9434633199999</v>
      </c>
      <c r="AT198" s="19">
        <v>6.8265767045890371</v>
      </c>
      <c r="AU198" s="19">
        <v>0</v>
      </c>
      <c r="AV198" s="19">
        <v>0</v>
      </c>
      <c r="AW198" s="19">
        <v>3413.2883522945185</v>
      </c>
      <c r="AX198" s="20">
        <v>4</v>
      </c>
      <c r="AY198" s="19">
        <v>0</v>
      </c>
      <c r="AZ198" s="20">
        <v>35</v>
      </c>
      <c r="BA198" s="19">
        <v>0</v>
      </c>
      <c r="BB198" s="19">
        <v>0.5</v>
      </c>
      <c r="BC198" s="20">
        <v>17500</v>
      </c>
      <c r="BD198" s="16">
        <v>353.84353453579735</v>
      </c>
      <c r="BE198" s="16">
        <v>6380.9465576588054</v>
      </c>
      <c r="BF198" s="21" t="s">
        <v>96</v>
      </c>
      <c r="BG198" s="22">
        <v>35</v>
      </c>
      <c r="BH198" s="23">
        <v>0.85</v>
      </c>
      <c r="BI198" s="23">
        <v>30</v>
      </c>
      <c r="BJ198" s="16">
        <v>353.84353453579735</v>
      </c>
      <c r="BK198" s="16">
        <v>6380.9465576588054</v>
      </c>
      <c r="BL198" s="23">
        <v>0.15</v>
      </c>
      <c r="BM198" s="22">
        <f t="shared" si="15"/>
        <v>4.3946088715713563</v>
      </c>
      <c r="BN198" s="22">
        <f t="shared" si="20"/>
        <v>3.3946088715713563</v>
      </c>
      <c r="BO198" s="22">
        <f t="shared" si="16"/>
        <v>0.50919133073570344</v>
      </c>
      <c r="BP198" s="22">
        <f t="shared" si="17"/>
        <v>0.2885417540835653</v>
      </c>
      <c r="BQ198" s="22">
        <f t="shared" si="18"/>
        <v>2.5968757867520877</v>
      </c>
    </row>
    <row r="199" spans="1:69" x14ac:dyDescent="0.25">
      <c r="A199" s="15">
        <v>15844029</v>
      </c>
      <c r="B199" s="16" t="s">
        <v>75</v>
      </c>
      <c r="C199" s="16"/>
      <c r="D199" s="16"/>
      <c r="E199" s="16"/>
      <c r="F199" s="16" t="s">
        <v>1264</v>
      </c>
      <c r="G199" s="16" t="s">
        <v>238</v>
      </c>
      <c r="H199" s="16">
        <v>2.5019898939999998</v>
      </c>
      <c r="I199" s="17">
        <v>1950</v>
      </c>
      <c r="J199" s="17">
        <v>1662</v>
      </c>
      <c r="K199" s="16">
        <v>0.26626081400000001</v>
      </c>
      <c r="L199" s="16" t="s">
        <v>78</v>
      </c>
      <c r="M199" s="17">
        <v>1</v>
      </c>
      <c r="N199" s="17">
        <v>0</v>
      </c>
      <c r="O199" s="16" t="s">
        <v>79</v>
      </c>
      <c r="P199" s="16" t="s">
        <v>80</v>
      </c>
      <c r="Q199" s="18">
        <v>0.14331052174661357</v>
      </c>
      <c r="R199" s="16" t="s">
        <v>2257</v>
      </c>
      <c r="S199" s="16" t="s">
        <v>2258</v>
      </c>
      <c r="T199" s="16" t="s">
        <v>83</v>
      </c>
      <c r="U199" s="16" t="s">
        <v>84</v>
      </c>
      <c r="V199" s="16" t="s">
        <v>1332</v>
      </c>
      <c r="W199" s="16" t="s">
        <v>129</v>
      </c>
      <c r="X199" s="16"/>
      <c r="Y199" s="16" t="s">
        <v>1268</v>
      </c>
      <c r="Z199" s="16" t="s">
        <v>2135</v>
      </c>
      <c r="AA199" s="16"/>
      <c r="AB199" s="16"/>
      <c r="AC199" s="16" t="s">
        <v>1333</v>
      </c>
      <c r="AD199" s="16" t="s">
        <v>152</v>
      </c>
      <c r="AE199" s="16"/>
      <c r="AF199" s="16" t="s">
        <v>91</v>
      </c>
      <c r="AG199" s="16" t="s">
        <v>92</v>
      </c>
      <c r="AH199" s="16" t="s">
        <v>1334</v>
      </c>
      <c r="AI199" s="17">
        <v>1</v>
      </c>
      <c r="AJ199" s="17">
        <v>1</v>
      </c>
      <c r="AK199" s="16" t="s">
        <v>245</v>
      </c>
      <c r="AL199" s="16"/>
      <c r="AM199" s="17">
        <v>35</v>
      </c>
      <c r="AN199" s="16" t="s">
        <v>246</v>
      </c>
      <c r="AO199" s="16" t="s">
        <v>247</v>
      </c>
      <c r="AP199" s="17">
        <v>0</v>
      </c>
      <c r="AQ199" s="17">
        <v>0</v>
      </c>
      <c r="AR199" s="17">
        <v>0</v>
      </c>
      <c r="AS199" s="16">
        <v>6242.5778266899997</v>
      </c>
      <c r="AT199" s="19">
        <v>6.9778865733575977</v>
      </c>
      <c r="AU199" s="19">
        <v>0</v>
      </c>
      <c r="AV199" s="19">
        <v>0</v>
      </c>
      <c r="AW199" s="19">
        <v>3488.9432866787988</v>
      </c>
      <c r="AX199" s="20">
        <v>4</v>
      </c>
      <c r="AY199" s="19">
        <v>0</v>
      </c>
      <c r="AZ199" s="20">
        <v>35</v>
      </c>
      <c r="BA199" s="19">
        <v>0</v>
      </c>
      <c r="BB199" s="19">
        <v>0.5</v>
      </c>
      <c r="BC199" s="20">
        <v>17500</v>
      </c>
      <c r="BD199" s="16">
        <v>351.30241727827041</v>
      </c>
      <c r="BE199" s="16">
        <v>6242.5813568821468</v>
      </c>
      <c r="BF199" s="21" t="s">
        <v>96</v>
      </c>
      <c r="BG199" s="22">
        <v>35</v>
      </c>
      <c r="BH199" s="23">
        <v>0.85</v>
      </c>
      <c r="BI199" s="23">
        <v>30</v>
      </c>
      <c r="BJ199" s="16">
        <v>351.30241727827041</v>
      </c>
      <c r="BK199" s="16">
        <v>6242.5813568821468</v>
      </c>
      <c r="BL199" s="23">
        <v>0.15</v>
      </c>
      <c r="BM199" s="22">
        <f t="shared" si="15"/>
        <v>4.2993156523984073</v>
      </c>
      <c r="BN199" s="22">
        <f t="shared" si="20"/>
        <v>3.2993156523984073</v>
      </c>
      <c r="BO199" s="22">
        <f t="shared" si="16"/>
        <v>0.49489734785976108</v>
      </c>
      <c r="BP199" s="22">
        <f t="shared" si="17"/>
        <v>0.28044183045386467</v>
      </c>
      <c r="BQ199" s="22">
        <f t="shared" si="18"/>
        <v>2.5239764740847819</v>
      </c>
    </row>
    <row r="200" spans="1:69" x14ac:dyDescent="0.25">
      <c r="A200" s="15">
        <v>15844031</v>
      </c>
      <c r="B200" s="16" t="s">
        <v>75</v>
      </c>
      <c r="C200" s="16"/>
      <c r="D200" s="16"/>
      <c r="E200" s="16"/>
      <c r="F200" s="16" t="s">
        <v>1264</v>
      </c>
      <c r="G200" s="16" t="s">
        <v>238</v>
      </c>
      <c r="H200" s="16">
        <v>6.7673086419999997</v>
      </c>
      <c r="I200" s="17">
        <v>1975</v>
      </c>
      <c r="J200" s="17">
        <v>2184</v>
      </c>
      <c r="K200" s="16">
        <v>0.38048780500000001</v>
      </c>
      <c r="L200" s="16" t="s">
        <v>78</v>
      </c>
      <c r="M200" s="17">
        <v>1</v>
      </c>
      <c r="N200" s="17">
        <v>0</v>
      </c>
      <c r="O200" s="16" t="s">
        <v>79</v>
      </c>
      <c r="P200" s="16" t="s">
        <v>80</v>
      </c>
      <c r="Q200" s="18">
        <v>0.13177891543342504</v>
      </c>
      <c r="R200" s="16" t="s">
        <v>1963</v>
      </c>
      <c r="S200" s="16" t="s">
        <v>1964</v>
      </c>
      <c r="T200" s="16" t="s">
        <v>83</v>
      </c>
      <c r="U200" s="16" t="s">
        <v>84</v>
      </c>
      <c r="V200" s="16" t="s">
        <v>1332</v>
      </c>
      <c r="W200" s="16" t="s">
        <v>129</v>
      </c>
      <c r="X200" s="16"/>
      <c r="Y200" s="16" t="s">
        <v>1268</v>
      </c>
      <c r="Z200" s="16" t="s">
        <v>1965</v>
      </c>
      <c r="AA200" s="16"/>
      <c r="AB200" s="16"/>
      <c r="AC200" s="16" t="s">
        <v>1333</v>
      </c>
      <c r="AD200" s="16" t="s">
        <v>152</v>
      </c>
      <c r="AE200" s="16"/>
      <c r="AF200" s="16" t="s">
        <v>91</v>
      </c>
      <c r="AG200" s="16" t="s">
        <v>92</v>
      </c>
      <c r="AH200" s="16" t="s">
        <v>1334</v>
      </c>
      <c r="AI200" s="17">
        <v>1</v>
      </c>
      <c r="AJ200" s="17">
        <v>1</v>
      </c>
      <c r="AK200" s="16" t="s">
        <v>245</v>
      </c>
      <c r="AL200" s="16"/>
      <c r="AM200" s="17">
        <v>35</v>
      </c>
      <c r="AN200" s="16" t="s">
        <v>246</v>
      </c>
      <c r="AO200" s="16" t="s">
        <v>247</v>
      </c>
      <c r="AP200" s="17">
        <v>0</v>
      </c>
      <c r="AQ200" s="17">
        <v>0</v>
      </c>
      <c r="AR200" s="17">
        <v>0</v>
      </c>
      <c r="AS200" s="16">
        <v>5740.2826458500003</v>
      </c>
      <c r="AT200" s="19">
        <v>7.588476506726054</v>
      </c>
      <c r="AU200" s="19">
        <v>0</v>
      </c>
      <c r="AV200" s="19">
        <v>0</v>
      </c>
      <c r="AW200" s="19">
        <v>3794.2382533630271</v>
      </c>
      <c r="AX200" s="20">
        <v>4</v>
      </c>
      <c r="AY200" s="19">
        <v>0</v>
      </c>
      <c r="AZ200" s="20">
        <v>35</v>
      </c>
      <c r="BA200" s="19">
        <v>0</v>
      </c>
      <c r="BB200" s="19">
        <v>0.5</v>
      </c>
      <c r="BC200" s="20">
        <v>17500</v>
      </c>
      <c r="BD200" s="16">
        <v>343.63160631027267</v>
      </c>
      <c r="BE200" s="16">
        <v>5740.2665951447298</v>
      </c>
      <c r="BF200" s="21" t="s">
        <v>96</v>
      </c>
      <c r="BG200" s="22">
        <v>35</v>
      </c>
      <c r="BH200" s="23">
        <v>0.85</v>
      </c>
      <c r="BI200" s="23">
        <v>30</v>
      </c>
      <c r="BJ200" s="16">
        <v>343.63160631027267</v>
      </c>
      <c r="BK200" s="16">
        <v>5740.2665951447298</v>
      </c>
      <c r="BL200" s="23">
        <v>0.15</v>
      </c>
      <c r="BM200" s="22">
        <f t="shared" si="15"/>
        <v>3.9533674630027513</v>
      </c>
      <c r="BN200" s="22">
        <f t="shared" si="20"/>
        <v>2.9533674630027513</v>
      </c>
      <c r="BO200" s="22">
        <f t="shared" si="16"/>
        <v>0.44300511945041271</v>
      </c>
      <c r="BP200" s="22">
        <f t="shared" si="17"/>
        <v>0.25103623435523387</v>
      </c>
      <c r="BQ200" s="22">
        <f t="shared" si="18"/>
        <v>2.2593261091971049</v>
      </c>
    </row>
    <row r="201" spans="1:69" x14ac:dyDescent="0.25">
      <c r="A201" s="15">
        <v>15844034</v>
      </c>
      <c r="B201" s="16" t="s">
        <v>75</v>
      </c>
      <c r="C201" s="16"/>
      <c r="D201" s="16"/>
      <c r="E201" s="16"/>
      <c r="F201" s="16" t="s">
        <v>1264</v>
      </c>
      <c r="G201" s="16" t="s">
        <v>238</v>
      </c>
      <c r="H201" s="16">
        <v>1.000614527</v>
      </c>
      <c r="I201" s="17">
        <v>1954</v>
      </c>
      <c r="J201" s="17">
        <v>1036</v>
      </c>
      <c r="K201" s="16">
        <v>0.164889384</v>
      </c>
      <c r="L201" s="16" t="s">
        <v>78</v>
      </c>
      <c r="M201" s="17">
        <v>1</v>
      </c>
      <c r="N201" s="17">
        <v>0</v>
      </c>
      <c r="O201" s="16" t="s">
        <v>79</v>
      </c>
      <c r="P201" s="16" t="s">
        <v>80</v>
      </c>
      <c r="Q201" s="18">
        <v>0.14426389442785517</v>
      </c>
      <c r="R201" s="16" t="s">
        <v>2213</v>
      </c>
      <c r="S201" s="16" t="s">
        <v>2214</v>
      </c>
      <c r="T201" s="16" t="s">
        <v>280</v>
      </c>
      <c r="U201" s="16" t="s">
        <v>281</v>
      </c>
      <c r="V201" s="16"/>
      <c r="W201" s="16" t="s">
        <v>129</v>
      </c>
      <c r="X201" s="16"/>
      <c r="Y201" s="16" t="s">
        <v>1268</v>
      </c>
      <c r="Z201" s="16" t="s">
        <v>2215</v>
      </c>
      <c r="AA201" s="16"/>
      <c r="AB201" s="16"/>
      <c r="AC201" s="16" t="s">
        <v>821</v>
      </c>
      <c r="AD201" s="16" t="s">
        <v>152</v>
      </c>
      <c r="AE201" s="16"/>
      <c r="AF201" s="16" t="s">
        <v>91</v>
      </c>
      <c r="AG201" s="16" t="s">
        <v>92</v>
      </c>
      <c r="AH201" s="16" t="s">
        <v>2216</v>
      </c>
      <c r="AI201" s="17">
        <v>1</v>
      </c>
      <c r="AJ201" s="17">
        <v>1</v>
      </c>
      <c r="AK201" s="16" t="s">
        <v>245</v>
      </c>
      <c r="AL201" s="16"/>
      <c r="AM201" s="17">
        <v>35</v>
      </c>
      <c r="AN201" s="16" t="s">
        <v>246</v>
      </c>
      <c r="AO201" s="16" t="s">
        <v>247</v>
      </c>
      <c r="AP201" s="17">
        <v>0</v>
      </c>
      <c r="AQ201" s="17">
        <v>0</v>
      </c>
      <c r="AR201" s="17">
        <v>0</v>
      </c>
      <c r="AS201" s="16">
        <v>6284.12042664</v>
      </c>
      <c r="AT201" s="19">
        <v>6.9317576753204753</v>
      </c>
      <c r="AU201" s="19">
        <v>0</v>
      </c>
      <c r="AV201" s="19">
        <v>0</v>
      </c>
      <c r="AW201" s="19">
        <v>3465.8788376602374</v>
      </c>
      <c r="AX201" s="20">
        <v>4</v>
      </c>
      <c r="AY201" s="19">
        <v>0</v>
      </c>
      <c r="AZ201" s="20">
        <v>35</v>
      </c>
      <c r="BA201" s="19">
        <v>0</v>
      </c>
      <c r="BB201" s="19">
        <v>0.5</v>
      </c>
      <c r="BC201" s="20">
        <v>17500</v>
      </c>
      <c r="BD201" s="16">
        <v>324.36123855460175</v>
      </c>
      <c r="BE201" s="16">
        <v>6284.1101047615412</v>
      </c>
      <c r="BF201" s="21" t="s">
        <v>96</v>
      </c>
      <c r="BG201" s="22">
        <v>35</v>
      </c>
      <c r="BH201" s="23">
        <v>0.85</v>
      </c>
      <c r="BI201" s="23">
        <v>30</v>
      </c>
      <c r="BJ201" s="16">
        <v>324.36123855460175</v>
      </c>
      <c r="BK201" s="16">
        <v>6284.1101047615412</v>
      </c>
      <c r="BL201" s="23">
        <v>0.15</v>
      </c>
      <c r="BM201" s="22">
        <f t="shared" si="15"/>
        <v>4.3279168328356548</v>
      </c>
      <c r="BN201" s="22">
        <f t="shared" si="20"/>
        <v>3.3279168328356548</v>
      </c>
      <c r="BO201" s="22">
        <f t="shared" si="16"/>
        <v>0.49918752492534818</v>
      </c>
      <c r="BP201" s="22">
        <f t="shared" si="17"/>
        <v>0.28287293079103065</v>
      </c>
      <c r="BQ201" s="22">
        <f t="shared" si="18"/>
        <v>2.5458563771192759</v>
      </c>
    </row>
    <row r="202" spans="1:69" x14ac:dyDescent="0.25">
      <c r="A202" s="15">
        <v>15848011</v>
      </c>
      <c r="B202" s="16" t="s">
        <v>75</v>
      </c>
      <c r="C202" s="16"/>
      <c r="D202" s="16"/>
      <c r="E202" s="16"/>
      <c r="F202" s="16" t="s">
        <v>1264</v>
      </c>
      <c r="G202" s="16" t="s">
        <v>139</v>
      </c>
      <c r="H202" s="16">
        <v>2.0012520679999999</v>
      </c>
      <c r="I202" s="17">
        <v>1953</v>
      </c>
      <c r="J202" s="17">
        <v>1264</v>
      </c>
      <c r="K202" s="16">
        <v>0.192331102</v>
      </c>
      <c r="L202" s="16" t="s">
        <v>78</v>
      </c>
      <c r="M202" s="17">
        <v>1</v>
      </c>
      <c r="N202" s="17">
        <v>0</v>
      </c>
      <c r="O202" s="16" t="s">
        <v>79</v>
      </c>
      <c r="P202" s="16" t="s">
        <v>80</v>
      </c>
      <c r="Q202" s="18">
        <v>0.15087569014083463</v>
      </c>
      <c r="R202" s="16" t="s">
        <v>2021</v>
      </c>
      <c r="S202" s="16" t="s">
        <v>2022</v>
      </c>
      <c r="T202" s="16" t="s">
        <v>83</v>
      </c>
      <c r="U202" s="16" t="s">
        <v>84</v>
      </c>
      <c r="V202" s="16" t="s">
        <v>2023</v>
      </c>
      <c r="W202" s="16" t="s">
        <v>129</v>
      </c>
      <c r="X202" s="16"/>
      <c r="Y202" s="16" t="s">
        <v>1268</v>
      </c>
      <c r="Z202" s="16" t="s">
        <v>2024</v>
      </c>
      <c r="AA202" s="16"/>
      <c r="AB202" s="16"/>
      <c r="AC202" s="16" t="s">
        <v>821</v>
      </c>
      <c r="AD202" s="16" t="s">
        <v>152</v>
      </c>
      <c r="AE202" s="16"/>
      <c r="AF202" s="16" t="s">
        <v>91</v>
      </c>
      <c r="AG202" s="16" t="s">
        <v>92</v>
      </c>
      <c r="AH202" s="16" t="s">
        <v>2025</v>
      </c>
      <c r="AI202" s="17">
        <v>1</v>
      </c>
      <c r="AJ202" s="17">
        <v>1</v>
      </c>
      <c r="AK202" s="16" t="s">
        <v>136</v>
      </c>
      <c r="AL202" s="16"/>
      <c r="AM202" s="17">
        <v>25</v>
      </c>
      <c r="AN202" s="16" t="s">
        <v>137</v>
      </c>
      <c r="AO202" s="16" t="s">
        <v>138</v>
      </c>
      <c r="AP202" s="17">
        <v>0</v>
      </c>
      <c r="AQ202" s="17">
        <v>0</v>
      </c>
      <c r="AR202" s="17">
        <v>0</v>
      </c>
      <c r="AS202" s="16">
        <v>6572.1150932700002</v>
      </c>
      <c r="AT202" s="19">
        <v>6.6280032199385035</v>
      </c>
      <c r="AU202" s="19">
        <v>0</v>
      </c>
      <c r="AV202" s="19">
        <v>0</v>
      </c>
      <c r="AW202" s="19">
        <v>3314.0016099692516</v>
      </c>
      <c r="AX202" s="20">
        <v>7</v>
      </c>
      <c r="AY202" s="19">
        <v>0</v>
      </c>
      <c r="AZ202" s="20">
        <v>25</v>
      </c>
      <c r="BA202" s="19">
        <v>0</v>
      </c>
      <c r="BB202" s="19">
        <v>0.5</v>
      </c>
      <c r="BC202" s="20">
        <v>12500</v>
      </c>
      <c r="BD202" s="16">
        <v>339.3180172589054</v>
      </c>
      <c r="BE202" s="16">
        <v>6572.1187739807938</v>
      </c>
      <c r="BF202" s="21" t="s">
        <v>96</v>
      </c>
      <c r="BG202" s="22">
        <v>25</v>
      </c>
      <c r="BH202" s="23">
        <v>0.7</v>
      </c>
      <c r="BI202" s="23">
        <v>18</v>
      </c>
      <c r="BJ202" s="16">
        <v>339.3180172589054</v>
      </c>
      <c r="BK202" s="16">
        <v>6572.1187739807938</v>
      </c>
      <c r="BL202" s="23">
        <v>0.15</v>
      </c>
      <c r="BM202" s="22">
        <f t="shared" si="15"/>
        <v>2.7157624225350232</v>
      </c>
      <c r="BN202" s="22">
        <f t="shared" si="20"/>
        <v>1.7157624225350232</v>
      </c>
      <c r="BO202" s="22">
        <f t="shared" si="16"/>
        <v>0.25736436338025348</v>
      </c>
      <c r="BP202" s="22">
        <f t="shared" si="17"/>
        <v>0.14583980591547699</v>
      </c>
      <c r="BQ202" s="22">
        <f t="shared" si="18"/>
        <v>1.312558253239293</v>
      </c>
    </row>
    <row r="203" spans="1:69" x14ac:dyDescent="0.25">
      <c r="A203" s="15">
        <v>15849002</v>
      </c>
      <c r="B203" s="16" t="s">
        <v>75</v>
      </c>
      <c r="C203" s="16"/>
      <c r="D203" s="16"/>
      <c r="E203" s="16"/>
      <c r="F203" s="16" t="s">
        <v>1237</v>
      </c>
      <c r="G203" s="16" t="s">
        <v>111</v>
      </c>
      <c r="H203" s="16">
        <v>1.1367053090000001</v>
      </c>
      <c r="I203" s="17">
        <v>1968</v>
      </c>
      <c r="J203" s="17">
        <v>1667</v>
      </c>
      <c r="K203" s="16">
        <v>4.0001920000000003E-2</v>
      </c>
      <c r="L203" s="16" t="s">
        <v>78</v>
      </c>
      <c r="M203" s="17">
        <v>1</v>
      </c>
      <c r="N203" s="17">
        <v>0</v>
      </c>
      <c r="O203" s="16" t="s">
        <v>79</v>
      </c>
      <c r="P203" s="16" t="s">
        <v>80</v>
      </c>
      <c r="Q203" s="18">
        <v>0.95684725802162252</v>
      </c>
      <c r="R203" s="16" t="s">
        <v>1244</v>
      </c>
      <c r="S203" s="16" t="s">
        <v>1245</v>
      </c>
      <c r="T203" s="16" t="s">
        <v>83</v>
      </c>
      <c r="U203" s="16" t="s">
        <v>84</v>
      </c>
      <c r="V203" s="16" t="s">
        <v>1246</v>
      </c>
      <c r="W203" s="16" t="s">
        <v>470</v>
      </c>
      <c r="X203" s="16"/>
      <c r="Y203" s="16" t="s">
        <v>1233</v>
      </c>
      <c r="Z203" s="16" t="s">
        <v>596</v>
      </c>
      <c r="AA203" s="16"/>
      <c r="AB203" s="16"/>
      <c r="AC203" s="16" t="s">
        <v>589</v>
      </c>
      <c r="AD203" s="16" t="s">
        <v>590</v>
      </c>
      <c r="AE203" s="16"/>
      <c r="AF203" s="16" t="s">
        <v>91</v>
      </c>
      <c r="AG203" s="16" t="s">
        <v>92</v>
      </c>
      <c r="AH203" s="16" t="s">
        <v>1247</v>
      </c>
      <c r="AI203" s="17">
        <v>1</v>
      </c>
      <c r="AJ203" s="17">
        <v>0</v>
      </c>
      <c r="AK203" s="16" t="s">
        <v>119</v>
      </c>
      <c r="AL203" s="16"/>
      <c r="AM203" s="17">
        <v>43</v>
      </c>
      <c r="AN203" s="16" t="s">
        <v>591</v>
      </c>
      <c r="AO203" s="16" t="s">
        <v>592</v>
      </c>
      <c r="AP203" s="17">
        <v>0</v>
      </c>
      <c r="AQ203" s="17">
        <v>1667</v>
      </c>
      <c r="AR203" s="17">
        <v>0</v>
      </c>
      <c r="AS203" s="16">
        <v>41680.1274634</v>
      </c>
      <c r="AT203" s="19">
        <v>0</v>
      </c>
      <c r="AU203" s="19">
        <v>0</v>
      </c>
      <c r="AV203" s="19">
        <v>3.9995079224837304E-2</v>
      </c>
      <c r="AW203" s="19">
        <v>1742.185651033913</v>
      </c>
      <c r="AX203" s="20">
        <v>13</v>
      </c>
      <c r="AY203" s="19">
        <v>0.5</v>
      </c>
      <c r="AZ203" s="20">
        <v>60</v>
      </c>
      <c r="BA203" s="19">
        <v>0.05</v>
      </c>
      <c r="BB203" s="19">
        <v>0.5</v>
      </c>
      <c r="BC203" s="20">
        <v>30000</v>
      </c>
      <c r="BD203" s="16">
        <v>814.69834016141226</v>
      </c>
      <c r="BE203" s="16">
        <v>41680.09983852235</v>
      </c>
      <c r="BF203" s="21" t="s">
        <v>96</v>
      </c>
      <c r="BG203" s="23">
        <v>43</v>
      </c>
      <c r="BH203" s="23">
        <v>0.8</v>
      </c>
      <c r="BI203" s="23">
        <v>34</v>
      </c>
      <c r="BJ203" s="16">
        <v>814.69834016141226</v>
      </c>
      <c r="BK203" s="16">
        <v>41680.09983852235</v>
      </c>
      <c r="BL203" s="23">
        <v>1</v>
      </c>
      <c r="BM203" s="22">
        <f t="shared" si="15"/>
        <v>32.532806772735164</v>
      </c>
      <c r="BN203" s="22">
        <f t="shared" si="20"/>
        <v>32.532806772735164</v>
      </c>
      <c r="BO203" s="22">
        <f t="shared" si="16"/>
        <v>32.532806772735164</v>
      </c>
      <c r="BP203" s="22">
        <f t="shared" si="17"/>
        <v>0</v>
      </c>
      <c r="BQ203" s="22">
        <f t="shared" si="18"/>
        <v>0</v>
      </c>
    </row>
    <row r="204" spans="1:69" x14ac:dyDescent="0.25">
      <c r="A204" s="15">
        <v>16005012</v>
      </c>
      <c r="B204" s="16" t="s">
        <v>75</v>
      </c>
      <c r="C204" s="16"/>
      <c r="D204" s="16"/>
      <c r="E204" s="16"/>
      <c r="F204" s="16" t="s">
        <v>1264</v>
      </c>
      <c r="G204" s="16" t="s">
        <v>238</v>
      </c>
      <c r="H204" s="16">
        <v>3.351951347</v>
      </c>
      <c r="I204" s="17">
        <v>1958</v>
      </c>
      <c r="J204" s="17">
        <v>2265</v>
      </c>
      <c r="K204" s="16">
        <v>0.25829627100000002</v>
      </c>
      <c r="L204" s="16" t="s">
        <v>78</v>
      </c>
      <c r="M204" s="17">
        <v>1</v>
      </c>
      <c r="N204" s="17">
        <v>0</v>
      </c>
      <c r="O204" s="16" t="s">
        <v>79</v>
      </c>
      <c r="P204" s="16" t="s">
        <v>80</v>
      </c>
      <c r="Q204" s="18">
        <v>0.20140068901767105</v>
      </c>
      <c r="R204" s="16" t="s">
        <v>2330</v>
      </c>
      <c r="S204" s="16" t="s">
        <v>2331</v>
      </c>
      <c r="T204" s="16" t="s">
        <v>2332</v>
      </c>
      <c r="U204" s="16" t="s">
        <v>2333</v>
      </c>
      <c r="V204" s="16"/>
      <c r="W204" s="16" t="s">
        <v>129</v>
      </c>
      <c r="X204" s="16"/>
      <c r="Y204" s="16" t="s">
        <v>1268</v>
      </c>
      <c r="Z204" s="16" t="s">
        <v>2334</v>
      </c>
      <c r="AA204" s="16"/>
      <c r="AB204" s="16"/>
      <c r="AC204" s="16" t="s">
        <v>2335</v>
      </c>
      <c r="AD204" s="16" t="s">
        <v>123</v>
      </c>
      <c r="AE204" s="16"/>
      <c r="AF204" s="16" t="s">
        <v>91</v>
      </c>
      <c r="AG204" s="16" t="s">
        <v>92</v>
      </c>
      <c r="AH204" s="16" t="s">
        <v>2336</v>
      </c>
      <c r="AI204" s="17">
        <v>2</v>
      </c>
      <c r="AJ204" s="17">
        <v>1</v>
      </c>
      <c r="AK204" s="16" t="s">
        <v>245</v>
      </c>
      <c r="AL204" s="16"/>
      <c r="AM204" s="17">
        <v>35</v>
      </c>
      <c r="AN204" s="16" t="s">
        <v>246</v>
      </c>
      <c r="AO204" s="16" t="s">
        <v>247</v>
      </c>
      <c r="AP204" s="17">
        <v>0</v>
      </c>
      <c r="AQ204" s="17">
        <v>0</v>
      </c>
      <c r="AR204" s="17">
        <v>0</v>
      </c>
      <c r="AS204" s="16">
        <v>8772.9788036499995</v>
      </c>
      <c r="AT204" s="19">
        <v>4.965246237900045</v>
      </c>
      <c r="AU204" s="19">
        <v>0</v>
      </c>
      <c r="AV204" s="19">
        <v>0</v>
      </c>
      <c r="AW204" s="19">
        <v>2482.6231189500227</v>
      </c>
      <c r="AX204" s="20">
        <v>4</v>
      </c>
      <c r="AY204" s="19">
        <v>0</v>
      </c>
      <c r="AZ204" s="20">
        <v>35</v>
      </c>
      <c r="BA204" s="19">
        <v>0</v>
      </c>
      <c r="BB204" s="19">
        <v>0.5</v>
      </c>
      <c r="BC204" s="20">
        <v>17500</v>
      </c>
      <c r="BD204" s="16">
        <v>406.13955432571515</v>
      </c>
      <c r="BE204" s="16">
        <v>8772.9789215887868</v>
      </c>
      <c r="BF204" s="21" t="s">
        <v>96</v>
      </c>
      <c r="BG204" s="22">
        <v>35</v>
      </c>
      <c r="BH204" s="23">
        <v>0.85</v>
      </c>
      <c r="BI204" s="23">
        <v>30</v>
      </c>
      <c r="BJ204" s="16">
        <v>406.13955432571515</v>
      </c>
      <c r="BK204" s="16">
        <v>8772.9789215887868</v>
      </c>
      <c r="BL204" s="23">
        <v>0.15</v>
      </c>
      <c r="BM204" s="22">
        <f t="shared" si="15"/>
        <v>6.0420206705301318</v>
      </c>
      <c r="BN204" s="22">
        <f t="shared" si="20"/>
        <v>5.0420206705301318</v>
      </c>
      <c r="BO204" s="22">
        <f t="shared" si="16"/>
        <v>0.75630310057951977</v>
      </c>
      <c r="BP204" s="22">
        <f t="shared" si="17"/>
        <v>0.42857175699506123</v>
      </c>
      <c r="BQ204" s="22">
        <f t="shared" si="18"/>
        <v>3.8571458129555509</v>
      </c>
    </row>
    <row r="205" spans="1:69" x14ac:dyDescent="0.25">
      <c r="A205" s="15">
        <v>16005013</v>
      </c>
      <c r="B205" s="16" t="s">
        <v>75</v>
      </c>
      <c r="C205" s="16"/>
      <c r="D205" s="16"/>
      <c r="E205" s="16"/>
      <c r="F205" s="16" t="s">
        <v>2964</v>
      </c>
      <c r="G205" s="16" t="s">
        <v>238</v>
      </c>
      <c r="H205" s="16">
        <v>1.628712757</v>
      </c>
      <c r="I205" s="17">
        <v>1958</v>
      </c>
      <c r="J205" s="17">
        <v>1998</v>
      </c>
      <c r="K205" s="16">
        <v>0.30355515</v>
      </c>
      <c r="L205" s="16" t="s">
        <v>78</v>
      </c>
      <c r="M205" s="17">
        <v>1</v>
      </c>
      <c r="N205" s="17">
        <v>0</v>
      </c>
      <c r="O205" s="16" t="s">
        <v>79</v>
      </c>
      <c r="P205" s="16" t="s">
        <v>80</v>
      </c>
      <c r="Q205" s="18">
        <v>0.1511180691371575</v>
      </c>
      <c r="R205" s="16" t="s">
        <v>3327</v>
      </c>
      <c r="S205" s="16" t="s">
        <v>3328</v>
      </c>
      <c r="T205" s="16" t="s">
        <v>83</v>
      </c>
      <c r="U205" s="16" t="s">
        <v>84</v>
      </c>
      <c r="V205" s="16" t="s">
        <v>1554</v>
      </c>
      <c r="W205" s="16" t="s">
        <v>129</v>
      </c>
      <c r="X205" s="16"/>
      <c r="Y205" s="16" t="s">
        <v>3060</v>
      </c>
      <c r="Z205" s="16" t="s">
        <v>3329</v>
      </c>
      <c r="AA205" s="16" t="s">
        <v>460</v>
      </c>
      <c r="AB205" s="16"/>
      <c r="AC205" s="16" t="s">
        <v>144</v>
      </c>
      <c r="AD205" s="16" t="s">
        <v>105</v>
      </c>
      <c r="AE205" s="16"/>
      <c r="AF205" s="16" t="s">
        <v>91</v>
      </c>
      <c r="AG205" s="16" t="s">
        <v>92</v>
      </c>
      <c r="AH205" s="16" t="s">
        <v>3287</v>
      </c>
      <c r="AI205" s="17">
        <v>2</v>
      </c>
      <c r="AJ205" s="17">
        <v>2</v>
      </c>
      <c r="AK205" s="16" t="s">
        <v>245</v>
      </c>
      <c r="AL205" s="16"/>
      <c r="AM205" s="17">
        <v>35</v>
      </c>
      <c r="AN205" s="16" t="s">
        <v>246</v>
      </c>
      <c r="AO205" s="16" t="s">
        <v>247</v>
      </c>
      <c r="AP205" s="17">
        <v>0</v>
      </c>
      <c r="AQ205" s="17">
        <v>0</v>
      </c>
      <c r="AR205" s="17">
        <v>0</v>
      </c>
      <c r="AS205" s="16">
        <v>6582.6774920600001</v>
      </c>
      <c r="AT205" s="19">
        <v>13.234736185250425</v>
      </c>
      <c r="AU205" s="19">
        <v>0</v>
      </c>
      <c r="AV205" s="19">
        <v>0</v>
      </c>
      <c r="AW205" s="19">
        <v>6617.3680926252127</v>
      </c>
      <c r="AX205" s="20">
        <v>4</v>
      </c>
      <c r="AY205" s="19">
        <v>0</v>
      </c>
      <c r="AZ205" s="20">
        <v>35</v>
      </c>
      <c r="BA205" s="19">
        <v>0</v>
      </c>
      <c r="BB205" s="19">
        <v>0.5</v>
      </c>
      <c r="BC205" s="20">
        <v>17500</v>
      </c>
      <c r="BD205" s="16">
        <v>335.76028187174302</v>
      </c>
      <c r="BE205" s="16">
        <v>6582.6767608285436</v>
      </c>
      <c r="BF205" s="21" t="s">
        <v>96</v>
      </c>
      <c r="BG205" s="22">
        <v>35</v>
      </c>
      <c r="BH205" s="23">
        <v>0.85</v>
      </c>
      <c r="BI205" s="23">
        <v>30</v>
      </c>
      <c r="BJ205" s="16">
        <v>335.76028187174302</v>
      </c>
      <c r="BK205" s="16">
        <v>6582.6767608285436</v>
      </c>
      <c r="BL205" s="23">
        <v>0.15</v>
      </c>
      <c r="BM205" s="22">
        <f t="shared" si="15"/>
        <v>4.5335420741147248</v>
      </c>
      <c r="BN205" s="22">
        <f t="shared" si="20"/>
        <v>2.5335420741147248</v>
      </c>
      <c r="BO205" s="22">
        <f t="shared" si="16"/>
        <v>0.38003131111720873</v>
      </c>
      <c r="BP205" s="22">
        <f t="shared" si="17"/>
        <v>0.21535107629975161</v>
      </c>
      <c r="BQ205" s="22">
        <f t="shared" si="18"/>
        <v>1.9381596866977646</v>
      </c>
    </row>
    <row r="206" spans="1:69" x14ac:dyDescent="0.25">
      <c r="A206" s="15">
        <v>16005014</v>
      </c>
      <c r="B206" s="16" t="s">
        <v>75</v>
      </c>
      <c r="C206" s="16"/>
      <c r="D206" s="16"/>
      <c r="E206" s="16"/>
      <c r="F206" s="16" t="s">
        <v>2964</v>
      </c>
      <c r="G206" s="16" t="s">
        <v>238</v>
      </c>
      <c r="H206" s="16">
        <v>2.4525803310000001</v>
      </c>
      <c r="I206" s="17">
        <v>1975</v>
      </c>
      <c r="J206" s="17">
        <v>1998</v>
      </c>
      <c r="K206" s="16">
        <v>0.31659008100000002</v>
      </c>
      <c r="L206" s="16" t="s">
        <v>78</v>
      </c>
      <c r="M206" s="17">
        <v>1</v>
      </c>
      <c r="N206" s="17">
        <v>0</v>
      </c>
      <c r="O206" s="16" t="s">
        <v>79</v>
      </c>
      <c r="P206" s="16" t="s">
        <v>80</v>
      </c>
      <c r="Q206" s="18">
        <v>0.1448819553143765</v>
      </c>
      <c r="R206" s="16" t="s">
        <v>3282</v>
      </c>
      <c r="S206" s="16" t="s">
        <v>3283</v>
      </c>
      <c r="T206" s="16" t="s">
        <v>3284</v>
      </c>
      <c r="U206" s="16" t="s">
        <v>3285</v>
      </c>
      <c r="V206" s="16"/>
      <c r="W206" s="16" t="s">
        <v>129</v>
      </c>
      <c r="X206" s="16"/>
      <c r="Y206" s="16" t="s">
        <v>3060</v>
      </c>
      <c r="Z206" s="16" t="s">
        <v>3286</v>
      </c>
      <c r="AA206" s="16" t="s">
        <v>2531</v>
      </c>
      <c r="AB206" s="16"/>
      <c r="AC206" s="16" t="s">
        <v>144</v>
      </c>
      <c r="AD206" s="16" t="s">
        <v>105</v>
      </c>
      <c r="AE206" s="16"/>
      <c r="AF206" s="16" t="s">
        <v>91</v>
      </c>
      <c r="AG206" s="16" t="s">
        <v>92</v>
      </c>
      <c r="AH206" s="16" t="s">
        <v>3287</v>
      </c>
      <c r="AI206" s="17">
        <v>2</v>
      </c>
      <c r="AJ206" s="17">
        <v>2</v>
      </c>
      <c r="AK206" s="16" t="s">
        <v>245</v>
      </c>
      <c r="AL206" s="16"/>
      <c r="AM206" s="17">
        <v>35</v>
      </c>
      <c r="AN206" s="16" t="s">
        <v>246</v>
      </c>
      <c r="AO206" s="16" t="s">
        <v>247</v>
      </c>
      <c r="AP206" s="17">
        <v>0</v>
      </c>
      <c r="AQ206" s="17">
        <v>0</v>
      </c>
      <c r="AR206" s="17">
        <v>0</v>
      </c>
      <c r="AS206" s="16">
        <v>6311.0400060399998</v>
      </c>
      <c r="AT206" s="19">
        <v>13.804380881221089</v>
      </c>
      <c r="AU206" s="19">
        <v>0</v>
      </c>
      <c r="AV206" s="19">
        <v>0</v>
      </c>
      <c r="AW206" s="19">
        <v>6902.1904406105441</v>
      </c>
      <c r="AX206" s="20">
        <v>4</v>
      </c>
      <c r="AY206" s="19">
        <v>0</v>
      </c>
      <c r="AZ206" s="20">
        <v>35</v>
      </c>
      <c r="BA206" s="19">
        <v>0</v>
      </c>
      <c r="BB206" s="19">
        <v>0.5</v>
      </c>
      <c r="BC206" s="20">
        <v>17500</v>
      </c>
      <c r="BD206" s="16">
        <v>330.37200166758976</v>
      </c>
      <c r="BE206" s="16">
        <v>6311.0327292875891</v>
      </c>
      <c r="BF206" s="21" t="s">
        <v>96</v>
      </c>
      <c r="BG206" s="22">
        <v>35</v>
      </c>
      <c r="BH206" s="23">
        <v>0.85</v>
      </c>
      <c r="BI206" s="23">
        <v>30</v>
      </c>
      <c r="BJ206" s="16">
        <v>330.37200166758976</v>
      </c>
      <c r="BK206" s="16">
        <v>6311.0327292875891</v>
      </c>
      <c r="BL206" s="23">
        <v>0.15</v>
      </c>
      <c r="BM206" s="22">
        <f t="shared" si="15"/>
        <v>4.3464586594312955</v>
      </c>
      <c r="BN206" s="22">
        <f t="shared" si="20"/>
        <v>2.3464586594312955</v>
      </c>
      <c r="BO206" s="22">
        <f t="shared" si="16"/>
        <v>0.35196879891469429</v>
      </c>
      <c r="BP206" s="22">
        <f t="shared" si="17"/>
        <v>0.19944898605166014</v>
      </c>
      <c r="BQ206" s="22">
        <f t="shared" si="18"/>
        <v>1.7950408744649411</v>
      </c>
    </row>
    <row r="207" spans="1:69" x14ac:dyDescent="0.25">
      <c r="A207" s="15">
        <v>16005015</v>
      </c>
      <c r="B207" s="16" t="s">
        <v>75</v>
      </c>
      <c r="C207" s="16"/>
      <c r="D207" s="16"/>
      <c r="E207" s="16"/>
      <c r="F207" s="16" t="s">
        <v>2964</v>
      </c>
      <c r="G207" s="16" t="s">
        <v>238</v>
      </c>
      <c r="H207" s="16">
        <v>1.9921908960000001</v>
      </c>
      <c r="I207" s="17">
        <v>1958</v>
      </c>
      <c r="J207" s="17">
        <v>2109</v>
      </c>
      <c r="K207" s="16">
        <v>0.26787755600000002</v>
      </c>
      <c r="L207" s="16" t="s">
        <v>78</v>
      </c>
      <c r="M207" s="17">
        <v>1</v>
      </c>
      <c r="N207" s="17">
        <v>0</v>
      </c>
      <c r="O207" s="16" t="s">
        <v>79</v>
      </c>
      <c r="P207" s="16" t="s">
        <v>80</v>
      </c>
      <c r="Q207" s="18">
        <v>0.18092137777680464</v>
      </c>
      <c r="R207" s="16" t="s">
        <v>3369</v>
      </c>
      <c r="S207" s="16" t="s">
        <v>3370</v>
      </c>
      <c r="T207" s="16" t="s">
        <v>347</v>
      </c>
      <c r="U207" s="16" t="s">
        <v>348</v>
      </c>
      <c r="V207" s="16" t="s">
        <v>3371</v>
      </c>
      <c r="W207" s="16" t="s">
        <v>129</v>
      </c>
      <c r="X207" s="16"/>
      <c r="Y207" s="16" t="s">
        <v>3060</v>
      </c>
      <c r="Z207" s="16" t="s">
        <v>3372</v>
      </c>
      <c r="AA207" s="16" t="s">
        <v>460</v>
      </c>
      <c r="AB207" s="16"/>
      <c r="AC207" s="16" t="s">
        <v>144</v>
      </c>
      <c r="AD207" s="16" t="s">
        <v>105</v>
      </c>
      <c r="AE207" s="16"/>
      <c r="AF207" s="16" t="s">
        <v>91</v>
      </c>
      <c r="AG207" s="16" t="s">
        <v>92</v>
      </c>
      <c r="AH207" s="16" t="s">
        <v>3287</v>
      </c>
      <c r="AI207" s="17">
        <v>2</v>
      </c>
      <c r="AJ207" s="17">
        <v>2</v>
      </c>
      <c r="AK207" s="16" t="s">
        <v>245</v>
      </c>
      <c r="AL207" s="16"/>
      <c r="AM207" s="17">
        <v>35</v>
      </c>
      <c r="AN207" s="16" t="s">
        <v>246</v>
      </c>
      <c r="AO207" s="16" t="s">
        <v>247</v>
      </c>
      <c r="AP207" s="17">
        <v>0</v>
      </c>
      <c r="AQ207" s="17">
        <v>0</v>
      </c>
      <c r="AR207" s="17">
        <v>0</v>
      </c>
      <c r="AS207" s="16">
        <v>7880.901887</v>
      </c>
      <c r="AT207" s="19">
        <v>11.054572338187516</v>
      </c>
      <c r="AU207" s="19">
        <v>0</v>
      </c>
      <c r="AV207" s="19">
        <v>0</v>
      </c>
      <c r="AW207" s="19">
        <v>5527.286169093758</v>
      </c>
      <c r="AX207" s="20">
        <v>4</v>
      </c>
      <c r="AY207" s="19">
        <v>0</v>
      </c>
      <c r="AZ207" s="20">
        <v>35</v>
      </c>
      <c r="BA207" s="19">
        <v>0</v>
      </c>
      <c r="BB207" s="19">
        <v>0.5</v>
      </c>
      <c r="BC207" s="20">
        <v>17500</v>
      </c>
      <c r="BD207" s="16">
        <v>390.83697233132295</v>
      </c>
      <c r="BE207" s="16">
        <v>7880.9036922482683</v>
      </c>
      <c r="BF207" s="21" t="s">
        <v>96</v>
      </c>
      <c r="BG207" s="22">
        <v>35</v>
      </c>
      <c r="BH207" s="23">
        <v>0.85</v>
      </c>
      <c r="BI207" s="23">
        <v>30</v>
      </c>
      <c r="BJ207" s="16">
        <v>390.83697233132295</v>
      </c>
      <c r="BK207" s="16">
        <v>7880.9036922482683</v>
      </c>
      <c r="BL207" s="23">
        <v>0.15</v>
      </c>
      <c r="BM207" s="22">
        <f t="shared" si="15"/>
        <v>5.4276413333041393</v>
      </c>
      <c r="BN207" s="22">
        <f t="shared" si="20"/>
        <v>3.4276413333041393</v>
      </c>
      <c r="BO207" s="22">
        <f t="shared" si="16"/>
        <v>0.51414619999562083</v>
      </c>
      <c r="BP207" s="22">
        <f t="shared" si="17"/>
        <v>0.29134951333085185</v>
      </c>
      <c r="BQ207" s="22">
        <f t="shared" si="18"/>
        <v>2.6221456199776667</v>
      </c>
    </row>
    <row r="208" spans="1:69" x14ac:dyDescent="0.25">
      <c r="A208" s="15">
        <v>16005030</v>
      </c>
      <c r="B208" s="16" t="s">
        <v>75</v>
      </c>
      <c r="C208" s="16"/>
      <c r="D208" s="16"/>
      <c r="E208" s="16"/>
      <c r="F208" s="16" t="s">
        <v>2964</v>
      </c>
      <c r="G208" s="16" t="s">
        <v>238</v>
      </c>
      <c r="H208" s="16">
        <v>1.2272645390000001</v>
      </c>
      <c r="I208" s="17">
        <v>1958</v>
      </c>
      <c r="J208" s="17">
        <v>2109</v>
      </c>
      <c r="K208" s="16">
        <v>0.27485989799999999</v>
      </c>
      <c r="L208" s="16" t="s">
        <v>78</v>
      </c>
      <c r="M208" s="17">
        <v>1</v>
      </c>
      <c r="N208" s="17">
        <v>0</v>
      </c>
      <c r="O208" s="16" t="s">
        <v>79</v>
      </c>
      <c r="P208" s="16" t="s">
        <v>80</v>
      </c>
      <c r="Q208" s="18">
        <v>0.17615020680363472</v>
      </c>
      <c r="R208" s="16" t="s">
        <v>2881</v>
      </c>
      <c r="S208" s="16" t="s">
        <v>2882</v>
      </c>
      <c r="T208" s="16" t="s">
        <v>83</v>
      </c>
      <c r="U208" s="16" t="s">
        <v>84</v>
      </c>
      <c r="V208" s="16" t="s">
        <v>3322</v>
      </c>
      <c r="W208" s="16" t="s">
        <v>129</v>
      </c>
      <c r="X208" s="16"/>
      <c r="Y208" s="16" t="s">
        <v>3060</v>
      </c>
      <c r="Z208" s="16" t="s">
        <v>3323</v>
      </c>
      <c r="AA208" s="16" t="s">
        <v>460</v>
      </c>
      <c r="AB208" s="16"/>
      <c r="AC208" s="16" t="s">
        <v>144</v>
      </c>
      <c r="AD208" s="16" t="s">
        <v>105</v>
      </c>
      <c r="AE208" s="16"/>
      <c r="AF208" s="16" t="s">
        <v>91</v>
      </c>
      <c r="AG208" s="16" t="s">
        <v>92</v>
      </c>
      <c r="AH208" s="16" t="s">
        <v>2921</v>
      </c>
      <c r="AI208" s="17">
        <v>2</v>
      </c>
      <c r="AJ208" s="17">
        <v>2</v>
      </c>
      <c r="AK208" s="16" t="s">
        <v>245</v>
      </c>
      <c r="AL208" s="16"/>
      <c r="AM208" s="17">
        <v>35</v>
      </c>
      <c r="AN208" s="16" t="s">
        <v>246</v>
      </c>
      <c r="AO208" s="16" t="s">
        <v>247</v>
      </c>
      <c r="AP208" s="17">
        <v>0</v>
      </c>
      <c r="AQ208" s="17">
        <v>0</v>
      </c>
      <c r="AR208" s="17">
        <v>0</v>
      </c>
      <c r="AS208" s="16">
        <v>7673.0677799499999</v>
      </c>
      <c r="AT208" s="19">
        <v>11.353998491665573</v>
      </c>
      <c r="AU208" s="19">
        <v>0</v>
      </c>
      <c r="AV208" s="19">
        <v>0</v>
      </c>
      <c r="AW208" s="19">
        <v>5676.9992458327861</v>
      </c>
      <c r="AX208" s="20">
        <v>4</v>
      </c>
      <c r="AY208" s="19">
        <v>0</v>
      </c>
      <c r="AZ208" s="20">
        <v>35</v>
      </c>
      <c r="BA208" s="19">
        <v>0</v>
      </c>
      <c r="BB208" s="19">
        <v>0.5</v>
      </c>
      <c r="BC208" s="20">
        <v>17500</v>
      </c>
      <c r="BD208" s="16">
        <v>370.48546077313574</v>
      </c>
      <c r="BE208" s="16">
        <v>7673.0723159849849</v>
      </c>
      <c r="BF208" s="21" t="s">
        <v>96</v>
      </c>
      <c r="BG208" s="22">
        <v>35</v>
      </c>
      <c r="BH208" s="23">
        <v>0.85</v>
      </c>
      <c r="BI208" s="23">
        <v>30</v>
      </c>
      <c r="BJ208" s="16">
        <v>370.48546077313574</v>
      </c>
      <c r="BK208" s="16">
        <v>7673.0723159849849</v>
      </c>
      <c r="BL208" s="23">
        <v>0.15</v>
      </c>
      <c r="BM208" s="22">
        <f t="shared" si="15"/>
        <v>5.2845062041090411</v>
      </c>
      <c r="BN208" s="22">
        <f t="shared" si="20"/>
        <v>3.2845062041090411</v>
      </c>
      <c r="BO208" s="22">
        <f t="shared" si="16"/>
        <v>0.49267593061635617</v>
      </c>
      <c r="BP208" s="22">
        <f t="shared" si="17"/>
        <v>0.27918302734926853</v>
      </c>
      <c r="BQ208" s="22">
        <f t="shared" si="18"/>
        <v>2.5126472461434166</v>
      </c>
    </row>
    <row r="209" spans="1:69" x14ac:dyDescent="0.25">
      <c r="A209" s="15">
        <v>16005035</v>
      </c>
      <c r="B209" s="16" t="s">
        <v>75</v>
      </c>
      <c r="C209" s="16"/>
      <c r="D209" s="16"/>
      <c r="E209" s="16"/>
      <c r="F209" s="16" t="s">
        <v>2871</v>
      </c>
      <c r="G209" s="16" t="s">
        <v>238</v>
      </c>
      <c r="H209" s="16">
        <v>3.0965226480000001</v>
      </c>
      <c r="I209" s="17">
        <v>1958</v>
      </c>
      <c r="J209" s="17">
        <v>2076</v>
      </c>
      <c r="K209" s="16">
        <v>0.206669985</v>
      </c>
      <c r="L209" s="16" t="s">
        <v>78</v>
      </c>
      <c r="M209" s="17">
        <v>1</v>
      </c>
      <c r="N209" s="17">
        <v>0</v>
      </c>
      <c r="O209" s="16" t="s">
        <v>79</v>
      </c>
      <c r="P209" s="16" t="s">
        <v>80</v>
      </c>
      <c r="Q209" s="18">
        <v>0.2306724531587159</v>
      </c>
      <c r="R209" s="16" t="s">
        <v>2916</v>
      </c>
      <c r="S209" s="16" t="s">
        <v>2917</v>
      </c>
      <c r="T209" s="16" t="s">
        <v>2918</v>
      </c>
      <c r="U209" s="16" t="s">
        <v>2919</v>
      </c>
      <c r="V209" s="16"/>
      <c r="W209" s="16" t="s">
        <v>129</v>
      </c>
      <c r="X209" s="16"/>
      <c r="Y209" s="16" t="s">
        <v>2875</v>
      </c>
      <c r="Z209" s="16" t="s">
        <v>2920</v>
      </c>
      <c r="AA209" s="16"/>
      <c r="AB209" s="16"/>
      <c r="AC209" s="16" t="s">
        <v>144</v>
      </c>
      <c r="AD209" s="16" t="s">
        <v>105</v>
      </c>
      <c r="AE209" s="16"/>
      <c r="AF209" s="16" t="s">
        <v>91</v>
      </c>
      <c r="AG209" s="16" t="s">
        <v>92</v>
      </c>
      <c r="AH209" s="16" t="s">
        <v>2921</v>
      </c>
      <c r="AI209" s="17">
        <v>1</v>
      </c>
      <c r="AJ209" s="17">
        <v>3</v>
      </c>
      <c r="AK209" s="16" t="s">
        <v>245</v>
      </c>
      <c r="AL209" s="16"/>
      <c r="AM209" s="17">
        <v>35</v>
      </c>
      <c r="AN209" s="16" t="s">
        <v>246</v>
      </c>
      <c r="AO209" s="16" t="s">
        <v>247</v>
      </c>
      <c r="AP209" s="17">
        <v>0</v>
      </c>
      <c r="AQ209" s="17">
        <v>0</v>
      </c>
      <c r="AR209" s="17">
        <v>0</v>
      </c>
      <c r="AS209" s="16">
        <v>10048.0610199</v>
      </c>
      <c r="AT209" s="19">
        <v>13.005494268117069</v>
      </c>
      <c r="AU209" s="19">
        <v>0</v>
      </c>
      <c r="AV209" s="19">
        <v>0</v>
      </c>
      <c r="AW209" s="19">
        <v>6502.7471340585344</v>
      </c>
      <c r="AX209" s="20">
        <v>4</v>
      </c>
      <c r="AY209" s="19">
        <v>0</v>
      </c>
      <c r="AZ209" s="20">
        <v>35</v>
      </c>
      <c r="BA209" s="19">
        <v>0</v>
      </c>
      <c r="BB209" s="19">
        <v>0.5</v>
      </c>
      <c r="BC209" s="20">
        <v>17500</v>
      </c>
      <c r="BD209" s="16">
        <v>399.68707383966961</v>
      </c>
      <c r="BE209" s="16">
        <v>10048.051867265616</v>
      </c>
      <c r="BF209" s="21" t="s">
        <v>96</v>
      </c>
      <c r="BG209" s="22">
        <v>35</v>
      </c>
      <c r="BH209" s="23">
        <v>0.85</v>
      </c>
      <c r="BI209" s="23">
        <v>30</v>
      </c>
      <c r="BJ209" s="16">
        <v>399.68707383966961</v>
      </c>
      <c r="BK209" s="16">
        <v>10048.051867265616</v>
      </c>
      <c r="BL209" s="23">
        <v>0.15</v>
      </c>
      <c r="BM209" s="22">
        <f t="shared" si="15"/>
        <v>6.9201735947614766</v>
      </c>
      <c r="BN209" s="22">
        <f t="shared" si="20"/>
        <v>3.9201735947614766</v>
      </c>
      <c r="BO209" s="22">
        <f t="shared" si="16"/>
        <v>0.58802603921422147</v>
      </c>
      <c r="BP209" s="22">
        <f t="shared" si="17"/>
        <v>0.33321475555472557</v>
      </c>
      <c r="BQ209" s="22">
        <f t="shared" si="18"/>
        <v>2.9989327999925299</v>
      </c>
    </row>
    <row r="210" spans="1:69" x14ac:dyDescent="0.25">
      <c r="A210" s="15">
        <v>16006070</v>
      </c>
      <c r="B210" s="16" t="s">
        <v>75</v>
      </c>
      <c r="C210" s="16"/>
      <c r="D210" s="16"/>
      <c r="E210" s="16"/>
      <c r="F210" s="16" t="s">
        <v>1264</v>
      </c>
      <c r="G210" s="16" t="s">
        <v>126</v>
      </c>
      <c r="H210" s="16">
        <v>1</v>
      </c>
      <c r="I210" s="17">
        <v>1952</v>
      </c>
      <c r="J210" s="17">
        <v>1095</v>
      </c>
      <c r="K210" s="16">
        <v>7.1869257000000006E-2</v>
      </c>
      <c r="L210" s="16" t="s">
        <v>78</v>
      </c>
      <c r="M210" s="17">
        <v>1</v>
      </c>
      <c r="N210" s="17">
        <v>0</v>
      </c>
      <c r="O210" s="16" t="s">
        <v>79</v>
      </c>
      <c r="P210" s="16" t="s">
        <v>80</v>
      </c>
      <c r="Q210" s="18">
        <v>0.34987005030131291</v>
      </c>
      <c r="R210" s="16" t="s">
        <v>1416</v>
      </c>
      <c r="S210" s="16" t="s">
        <v>1417</v>
      </c>
      <c r="T210" s="16" t="s">
        <v>83</v>
      </c>
      <c r="U210" s="16" t="s">
        <v>84</v>
      </c>
      <c r="V210" s="16" t="s">
        <v>1297</v>
      </c>
      <c r="W210" s="16" t="s">
        <v>129</v>
      </c>
      <c r="X210" s="16" t="s">
        <v>1267</v>
      </c>
      <c r="Y210" s="16" t="s">
        <v>1268</v>
      </c>
      <c r="Z210" s="16" t="s">
        <v>1418</v>
      </c>
      <c r="AA210" s="16"/>
      <c r="AB210" s="16"/>
      <c r="AC210" s="16" t="s">
        <v>185</v>
      </c>
      <c r="AD210" s="16" t="s">
        <v>152</v>
      </c>
      <c r="AE210" s="16"/>
      <c r="AF210" s="16" t="s">
        <v>91</v>
      </c>
      <c r="AG210" s="16" t="s">
        <v>92</v>
      </c>
      <c r="AH210" s="16" t="s">
        <v>1299</v>
      </c>
      <c r="AI210" s="17">
        <v>1</v>
      </c>
      <c r="AJ210" s="17">
        <v>1</v>
      </c>
      <c r="AK210" s="16" t="s">
        <v>136</v>
      </c>
      <c r="AL210" s="16"/>
      <c r="AM210" s="17">
        <v>25</v>
      </c>
      <c r="AN210" s="16" t="s">
        <v>137</v>
      </c>
      <c r="AO210" s="16" t="s">
        <v>138</v>
      </c>
      <c r="AP210" s="17">
        <v>0</v>
      </c>
      <c r="AQ210" s="17">
        <v>0</v>
      </c>
      <c r="AR210" s="17">
        <v>0</v>
      </c>
      <c r="AS210" s="16">
        <v>15240.301705899999</v>
      </c>
      <c r="AT210" s="19">
        <v>2.8582111326009088</v>
      </c>
      <c r="AU210" s="19">
        <v>0</v>
      </c>
      <c r="AV210" s="19">
        <v>0</v>
      </c>
      <c r="AW210" s="19">
        <v>1429.1055663004545</v>
      </c>
      <c r="AX210" s="20">
        <v>7</v>
      </c>
      <c r="AY210" s="19">
        <v>0</v>
      </c>
      <c r="AZ210" s="20">
        <v>25</v>
      </c>
      <c r="BA210" s="19">
        <v>0</v>
      </c>
      <c r="BB210" s="19">
        <v>0.5</v>
      </c>
      <c r="BC210" s="20">
        <v>12500</v>
      </c>
      <c r="BD210" s="16"/>
      <c r="BE210" s="16"/>
      <c r="BF210" s="21" t="s">
        <v>96</v>
      </c>
      <c r="BG210" s="22">
        <v>25</v>
      </c>
      <c r="BH210" s="23">
        <v>0.7</v>
      </c>
      <c r="BI210" s="23">
        <v>18</v>
      </c>
      <c r="BJ210" s="16">
        <v>484.88271484225595</v>
      </c>
      <c r="BK210" s="16">
        <v>15240.278429828584</v>
      </c>
      <c r="BL210" s="23">
        <v>0.15</v>
      </c>
      <c r="BM210" s="22">
        <f t="shared" si="15"/>
        <v>6.2976609054236325</v>
      </c>
      <c r="BN210" s="22">
        <f t="shared" si="20"/>
        <v>5.2976609054236325</v>
      </c>
      <c r="BO210" s="22">
        <f t="shared" si="16"/>
        <v>0.7946491358135449</v>
      </c>
      <c r="BP210" s="22">
        <f t="shared" si="17"/>
        <v>0.4503011769610088</v>
      </c>
      <c r="BQ210" s="22">
        <f t="shared" si="18"/>
        <v>4.0527105926490785</v>
      </c>
    </row>
    <row r="211" spans="1:69" x14ac:dyDescent="0.25">
      <c r="A211" s="15">
        <v>16009011</v>
      </c>
      <c r="B211" s="16" t="s">
        <v>75</v>
      </c>
      <c r="C211" s="16"/>
      <c r="D211" s="16"/>
      <c r="E211" s="16"/>
      <c r="F211" s="16" t="s">
        <v>125</v>
      </c>
      <c r="G211" s="16" t="s">
        <v>178</v>
      </c>
      <c r="H211" s="16">
        <v>1</v>
      </c>
      <c r="I211" s="16"/>
      <c r="J211" s="16"/>
      <c r="K211" s="16">
        <v>0</v>
      </c>
      <c r="L211" s="16" t="s">
        <v>78</v>
      </c>
      <c r="M211" s="17">
        <v>1</v>
      </c>
      <c r="N211" s="17">
        <v>0</v>
      </c>
      <c r="O211" s="16" t="s">
        <v>79</v>
      </c>
      <c r="P211" s="16" t="s">
        <v>80</v>
      </c>
      <c r="Q211" s="18">
        <v>9.4575196833919017E-2</v>
      </c>
      <c r="R211" s="16" t="s">
        <v>194</v>
      </c>
      <c r="S211" s="16" t="s">
        <v>195</v>
      </c>
      <c r="T211" s="16" t="s">
        <v>83</v>
      </c>
      <c r="U211" s="16" t="s">
        <v>84</v>
      </c>
      <c r="V211" s="16" t="s">
        <v>192</v>
      </c>
      <c r="W211" s="16" t="s">
        <v>129</v>
      </c>
      <c r="X211" s="16" t="s">
        <v>130</v>
      </c>
      <c r="Y211" s="16" t="s">
        <v>131</v>
      </c>
      <c r="Z211" s="16" t="s">
        <v>196</v>
      </c>
      <c r="AA211" s="16"/>
      <c r="AB211" s="16"/>
      <c r="AC211" s="16" t="s">
        <v>185</v>
      </c>
      <c r="AD211" s="16" t="s">
        <v>161</v>
      </c>
      <c r="AE211" s="16"/>
      <c r="AF211" s="16" t="s">
        <v>91</v>
      </c>
      <c r="AG211" s="16" t="s">
        <v>92</v>
      </c>
      <c r="AH211" s="16" t="s">
        <v>186</v>
      </c>
      <c r="AI211" s="17">
        <v>1</v>
      </c>
      <c r="AJ211" s="17">
        <v>1</v>
      </c>
      <c r="AK211" s="16" t="s">
        <v>136</v>
      </c>
      <c r="AL211" s="16"/>
      <c r="AM211" s="17">
        <v>25</v>
      </c>
      <c r="AN211" s="16" t="s">
        <v>137</v>
      </c>
      <c r="AO211" s="16" t="s">
        <v>138</v>
      </c>
      <c r="AP211" s="16"/>
      <c r="AQ211" s="16"/>
      <c r="AR211" s="16"/>
      <c r="AS211" s="16"/>
      <c r="AT211" s="19"/>
      <c r="AU211" s="19"/>
      <c r="AV211" s="19"/>
      <c r="AW211" s="19"/>
      <c r="AX211" s="19"/>
      <c r="AY211" s="19"/>
      <c r="AZ211" s="19"/>
      <c r="BA211" s="19"/>
      <c r="BB211" s="19"/>
      <c r="BC211" s="19"/>
      <c r="BD211" s="16">
        <v>261.4408964601663</v>
      </c>
      <c r="BE211" s="16">
        <v>4119.6790953196942</v>
      </c>
      <c r="BF211" s="21"/>
      <c r="BG211" s="22">
        <v>25</v>
      </c>
      <c r="BH211" s="23">
        <v>0.7</v>
      </c>
      <c r="BI211" s="23">
        <v>18</v>
      </c>
      <c r="BJ211" s="16">
        <v>261.4408964601663</v>
      </c>
      <c r="BK211" s="16">
        <v>4119.6790953196942</v>
      </c>
      <c r="BL211" s="23">
        <v>0.15</v>
      </c>
      <c r="BM211" s="22">
        <f t="shared" si="15"/>
        <v>1.7023535430105423</v>
      </c>
      <c r="BN211" s="22">
        <f t="shared" si="20"/>
        <v>0.70235354301054231</v>
      </c>
      <c r="BO211" s="22">
        <f t="shared" si="16"/>
        <v>0.10535303145158134</v>
      </c>
      <c r="BP211" s="22">
        <f t="shared" si="17"/>
        <v>5.9700051155896099E-2</v>
      </c>
      <c r="BQ211" s="22">
        <f t="shared" si="18"/>
        <v>0.53730046040306489</v>
      </c>
    </row>
    <row r="212" spans="1:69" x14ac:dyDescent="0.25">
      <c r="A212" s="15">
        <v>16009024</v>
      </c>
      <c r="B212" s="16" t="s">
        <v>75</v>
      </c>
      <c r="C212" s="16"/>
      <c r="D212" s="16"/>
      <c r="E212" s="16"/>
      <c r="F212" s="16" t="s">
        <v>125</v>
      </c>
      <c r="G212" s="16" t="s">
        <v>178</v>
      </c>
      <c r="H212" s="16">
        <v>1</v>
      </c>
      <c r="I212" s="17">
        <v>1990</v>
      </c>
      <c r="J212" s="17">
        <v>1700</v>
      </c>
      <c r="K212" s="16">
        <v>0.43848336300000001</v>
      </c>
      <c r="L212" s="16" t="s">
        <v>78</v>
      </c>
      <c r="M212" s="17">
        <v>1</v>
      </c>
      <c r="N212" s="17">
        <v>0</v>
      </c>
      <c r="O212" s="16" t="s">
        <v>79</v>
      </c>
      <c r="P212" s="16" t="s">
        <v>80</v>
      </c>
      <c r="Q212" s="18">
        <v>8.9013230318770689E-2</v>
      </c>
      <c r="R212" s="16" t="s">
        <v>190</v>
      </c>
      <c r="S212" s="16" t="s">
        <v>191</v>
      </c>
      <c r="T212" s="16" t="s">
        <v>83</v>
      </c>
      <c r="U212" s="16" t="s">
        <v>84</v>
      </c>
      <c r="V212" s="16" t="s">
        <v>192</v>
      </c>
      <c r="W212" s="16" t="s">
        <v>129</v>
      </c>
      <c r="X212" s="16" t="s">
        <v>130</v>
      </c>
      <c r="Y212" s="16" t="s">
        <v>131</v>
      </c>
      <c r="Z212" s="16" t="s">
        <v>193</v>
      </c>
      <c r="AA212" s="16"/>
      <c r="AB212" s="16"/>
      <c r="AC212" s="16" t="s">
        <v>185</v>
      </c>
      <c r="AD212" s="16" t="s">
        <v>161</v>
      </c>
      <c r="AE212" s="16"/>
      <c r="AF212" s="16" t="s">
        <v>91</v>
      </c>
      <c r="AG212" s="16" t="s">
        <v>92</v>
      </c>
      <c r="AH212" s="16" t="s">
        <v>186</v>
      </c>
      <c r="AI212" s="17">
        <v>1</v>
      </c>
      <c r="AJ212" s="17">
        <v>1</v>
      </c>
      <c r="AK212" s="16" t="s">
        <v>136</v>
      </c>
      <c r="AL212" s="16"/>
      <c r="AM212" s="17">
        <v>25</v>
      </c>
      <c r="AN212" s="16" t="s">
        <v>137</v>
      </c>
      <c r="AO212" s="16" t="s">
        <v>138</v>
      </c>
      <c r="AP212" s="16"/>
      <c r="AQ212" s="16"/>
      <c r="AR212" s="16"/>
      <c r="AS212" s="16"/>
      <c r="AT212" s="19"/>
      <c r="AU212" s="19"/>
      <c r="AV212" s="19"/>
      <c r="AW212" s="19"/>
      <c r="AX212" s="19"/>
      <c r="AY212" s="19"/>
      <c r="AZ212" s="19"/>
      <c r="BA212" s="19"/>
      <c r="BB212" s="19"/>
      <c r="BC212" s="19"/>
      <c r="BD212" s="16">
        <v>252.87765538029851</v>
      </c>
      <c r="BE212" s="16">
        <v>3877.4008030359091</v>
      </c>
      <c r="BF212" s="21"/>
      <c r="BG212" s="22">
        <v>25</v>
      </c>
      <c r="BH212" s="23">
        <v>0.7</v>
      </c>
      <c r="BI212" s="23">
        <v>18</v>
      </c>
      <c r="BJ212" s="16">
        <v>252.87765538029851</v>
      </c>
      <c r="BK212" s="16">
        <v>3877.4008030359091</v>
      </c>
      <c r="BL212" s="23">
        <v>0.15</v>
      </c>
      <c r="BM212" s="22">
        <f t="shared" si="15"/>
        <v>1.6022381457378725</v>
      </c>
      <c r="BN212" s="22">
        <f t="shared" si="20"/>
        <v>0.60223814573787249</v>
      </c>
      <c r="BO212" s="22">
        <f t="shared" si="16"/>
        <v>9.0335721860680868E-2</v>
      </c>
      <c r="BP212" s="22">
        <f t="shared" si="17"/>
        <v>5.1190242387719166E-2</v>
      </c>
      <c r="BQ212" s="22">
        <f t="shared" si="18"/>
        <v>0.46071218148947252</v>
      </c>
    </row>
    <row r="213" spans="1:69" x14ac:dyDescent="0.25">
      <c r="A213" s="15">
        <v>16009025</v>
      </c>
      <c r="B213" s="16" t="s">
        <v>75</v>
      </c>
      <c r="C213" s="16"/>
      <c r="D213" s="16"/>
      <c r="E213" s="16"/>
      <c r="F213" s="16" t="s">
        <v>1264</v>
      </c>
      <c r="G213" s="16" t="s">
        <v>126</v>
      </c>
      <c r="H213" s="16">
        <v>1.224598074</v>
      </c>
      <c r="I213" s="17">
        <v>1950</v>
      </c>
      <c r="J213" s="17">
        <v>1044</v>
      </c>
      <c r="K213" s="16">
        <v>0.11982095700000001</v>
      </c>
      <c r="L213" s="16" t="s">
        <v>78</v>
      </c>
      <c r="M213" s="17">
        <v>1</v>
      </c>
      <c r="N213" s="17">
        <v>0</v>
      </c>
      <c r="O213" s="16" t="s">
        <v>79</v>
      </c>
      <c r="P213" s="16" t="s">
        <v>80</v>
      </c>
      <c r="Q213" s="18">
        <v>0.20003872812515922</v>
      </c>
      <c r="R213" s="16" t="s">
        <v>2061</v>
      </c>
      <c r="S213" s="16" t="s">
        <v>2062</v>
      </c>
      <c r="T213" s="16" t="s">
        <v>83</v>
      </c>
      <c r="U213" s="16" t="s">
        <v>84</v>
      </c>
      <c r="V213" s="16" t="s">
        <v>2063</v>
      </c>
      <c r="W213" s="16" t="s">
        <v>129</v>
      </c>
      <c r="X213" s="16"/>
      <c r="Y213" s="16" t="s">
        <v>1268</v>
      </c>
      <c r="Z213" s="16" t="s">
        <v>2064</v>
      </c>
      <c r="AA213" s="16"/>
      <c r="AB213" s="16"/>
      <c r="AC213" s="16" t="s">
        <v>185</v>
      </c>
      <c r="AD213" s="16" t="s">
        <v>152</v>
      </c>
      <c r="AE213" s="16"/>
      <c r="AF213" s="16" t="s">
        <v>91</v>
      </c>
      <c r="AG213" s="16" t="s">
        <v>92</v>
      </c>
      <c r="AH213" s="16" t="s">
        <v>1395</v>
      </c>
      <c r="AI213" s="17">
        <v>1</v>
      </c>
      <c r="AJ213" s="17">
        <v>1</v>
      </c>
      <c r="AK213" s="16" t="s">
        <v>136</v>
      </c>
      <c r="AL213" s="16"/>
      <c r="AM213" s="17">
        <v>25</v>
      </c>
      <c r="AN213" s="16" t="s">
        <v>137</v>
      </c>
      <c r="AO213" s="16" t="s">
        <v>138</v>
      </c>
      <c r="AP213" s="17">
        <v>0</v>
      </c>
      <c r="AQ213" s="17">
        <v>0</v>
      </c>
      <c r="AR213" s="17">
        <v>0</v>
      </c>
      <c r="AS213" s="16">
        <v>8713.6467533899995</v>
      </c>
      <c r="AT213" s="19">
        <v>4.9990550722122409</v>
      </c>
      <c r="AU213" s="19">
        <v>0</v>
      </c>
      <c r="AV213" s="19">
        <v>0</v>
      </c>
      <c r="AW213" s="19">
        <v>2499.5275361061204</v>
      </c>
      <c r="AX213" s="20">
        <v>7</v>
      </c>
      <c r="AY213" s="19">
        <v>0</v>
      </c>
      <c r="AZ213" s="20">
        <v>25</v>
      </c>
      <c r="BA213" s="19">
        <v>0</v>
      </c>
      <c r="BB213" s="19">
        <v>0.5</v>
      </c>
      <c r="BC213" s="20">
        <v>12500</v>
      </c>
      <c r="BD213" s="16">
        <v>374.54700190584418</v>
      </c>
      <c r="BE213" s="16">
        <v>8713.6521424187995</v>
      </c>
      <c r="BF213" s="21" t="s">
        <v>96</v>
      </c>
      <c r="BG213" s="22">
        <v>25</v>
      </c>
      <c r="BH213" s="23">
        <v>0.7</v>
      </c>
      <c r="BI213" s="23">
        <v>18</v>
      </c>
      <c r="BJ213" s="16">
        <v>374.54700190584418</v>
      </c>
      <c r="BK213" s="16">
        <v>8713.6521424187995</v>
      </c>
      <c r="BL213" s="23">
        <v>0.15</v>
      </c>
      <c r="BM213" s="22">
        <f t="shared" si="15"/>
        <v>3.6006971062528659</v>
      </c>
      <c r="BN213" s="22">
        <f t="shared" si="20"/>
        <v>2.6006971062528659</v>
      </c>
      <c r="BO213" s="22">
        <f t="shared" si="16"/>
        <v>0.39010456593792986</v>
      </c>
      <c r="BP213" s="22">
        <f t="shared" si="17"/>
        <v>0.22105925403149362</v>
      </c>
      <c r="BQ213" s="22">
        <f t="shared" si="18"/>
        <v>1.9895332862834425</v>
      </c>
    </row>
    <row r="214" spans="1:69" x14ac:dyDescent="0.25">
      <c r="A214" s="15">
        <v>16009028</v>
      </c>
      <c r="B214" s="16" t="s">
        <v>75</v>
      </c>
      <c r="C214" s="16"/>
      <c r="D214" s="16"/>
      <c r="E214" s="16"/>
      <c r="F214" s="16" t="s">
        <v>2871</v>
      </c>
      <c r="G214" s="16" t="s">
        <v>126</v>
      </c>
      <c r="H214" s="16">
        <v>1</v>
      </c>
      <c r="I214" s="17">
        <v>1953</v>
      </c>
      <c r="J214" s="17">
        <v>1910</v>
      </c>
      <c r="K214" s="16">
        <v>0.13173322300000001</v>
      </c>
      <c r="L214" s="16" t="s">
        <v>78</v>
      </c>
      <c r="M214" s="17">
        <v>1</v>
      </c>
      <c r="N214" s="17">
        <v>0</v>
      </c>
      <c r="O214" s="16" t="s">
        <v>79</v>
      </c>
      <c r="P214" s="16" t="s">
        <v>80</v>
      </c>
      <c r="Q214" s="18">
        <v>0.33292393492906358</v>
      </c>
      <c r="R214" s="16" t="s">
        <v>2973</v>
      </c>
      <c r="S214" s="16" t="s">
        <v>2974</v>
      </c>
      <c r="T214" s="16" t="s">
        <v>83</v>
      </c>
      <c r="U214" s="16" t="s">
        <v>84</v>
      </c>
      <c r="V214" s="16" t="s">
        <v>2063</v>
      </c>
      <c r="W214" s="16" t="s">
        <v>129</v>
      </c>
      <c r="X214" s="16"/>
      <c r="Y214" s="16" t="s">
        <v>2875</v>
      </c>
      <c r="Z214" s="16" t="s">
        <v>2975</v>
      </c>
      <c r="AA214" s="16"/>
      <c r="AB214" s="16"/>
      <c r="AC214" s="16" t="s">
        <v>185</v>
      </c>
      <c r="AD214" s="16" t="s">
        <v>152</v>
      </c>
      <c r="AE214" s="16"/>
      <c r="AF214" s="16" t="s">
        <v>91</v>
      </c>
      <c r="AG214" s="16" t="s">
        <v>92</v>
      </c>
      <c r="AH214" s="16" t="s">
        <v>1395</v>
      </c>
      <c r="AI214" s="17">
        <v>3</v>
      </c>
      <c r="AJ214" s="17">
        <v>3</v>
      </c>
      <c r="AK214" s="16" t="s">
        <v>136</v>
      </c>
      <c r="AL214" s="16"/>
      <c r="AM214" s="17">
        <v>25</v>
      </c>
      <c r="AN214" s="16" t="s">
        <v>137</v>
      </c>
      <c r="AO214" s="16" t="s">
        <v>138</v>
      </c>
      <c r="AP214" s="17">
        <v>0</v>
      </c>
      <c r="AQ214" s="17">
        <v>0</v>
      </c>
      <c r="AR214" s="17">
        <v>0</v>
      </c>
      <c r="AS214" s="16">
        <v>14502.105057000001</v>
      </c>
      <c r="AT214" s="19">
        <v>9.0111055937304947</v>
      </c>
      <c r="AU214" s="19">
        <v>0</v>
      </c>
      <c r="AV214" s="19">
        <v>0</v>
      </c>
      <c r="AW214" s="19">
        <v>4505.5527968652477</v>
      </c>
      <c r="AX214" s="20">
        <v>7</v>
      </c>
      <c r="AY214" s="19">
        <v>0</v>
      </c>
      <c r="AZ214" s="20">
        <v>25</v>
      </c>
      <c r="BA214" s="19">
        <v>0</v>
      </c>
      <c r="BB214" s="19">
        <v>0.5</v>
      </c>
      <c r="BC214" s="20">
        <v>12500</v>
      </c>
      <c r="BD214" s="16">
        <v>476.4652546362488</v>
      </c>
      <c r="BE214" s="16">
        <v>14502.108596901593</v>
      </c>
      <c r="BF214" s="21" t="s">
        <v>96</v>
      </c>
      <c r="BG214" s="22">
        <v>25</v>
      </c>
      <c r="BH214" s="23">
        <v>0.7</v>
      </c>
      <c r="BI214" s="23">
        <v>18</v>
      </c>
      <c r="BJ214" s="16">
        <v>476.4652546362488</v>
      </c>
      <c r="BK214" s="16">
        <v>14502.108596901593</v>
      </c>
      <c r="BL214" s="23">
        <v>0.15</v>
      </c>
      <c r="BM214" s="22">
        <f t="shared" si="15"/>
        <v>5.9926308287231445</v>
      </c>
      <c r="BN214" s="22">
        <f t="shared" si="20"/>
        <v>2.9926308287231445</v>
      </c>
      <c r="BO214" s="22">
        <f t="shared" si="16"/>
        <v>0.44889462430847166</v>
      </c>
      <c r="BP214" s="22">
        <f t="shared" si="17"/>
        <v>0.25437362044146727</v>
      </c>
      <c r="BQ214" s="22">
        <f t="shared" si="18"/>
        <v>2.2893625839732055</v>
      </c>
    </row>
    <row r="215" spans="1:69" x14ac:dyDescent="0.25">
      <c r="A215" s="15">
        <v>16010030</v>
      </c>
      <c r="B215" s="16" t="s">
        <v>75</v>
      </c>
      <c r="C215" s="16"/>
      <c r="D215" s="16"/>
      <c r="E215" s="16"/>
      <c r="F215" s="16" t="s">
        <v>2871</v>
      </c>
      <c r="G215" s="16" t="s">
        <v>126</v>
      </c>
      <c r="H215" s="16">
        <v>1.1111209870000001</v>
      </c>
      <c r="I215" s="17">
        <v>1963</v>
      </c>
      <c r="J215" s="17">
        <v>2777</v>
      </c>
      <c r="K215" s="16">
        <v>0.258469844</v>
      </c>
      <c r="L215" s="16" t="s">
        <v>78</v>
      </c>
      <c r="M215" s="17">
        <v>1</v>
      </c>
      <c r="N215" s="17">
        <v>0</v>
      </c>
      <c r="O215" s="16" t="s">
        <v>79</v>
      </c>
      <c r="P215" s="16" t="s">
        <v>80</v>
      </c>
      <c r="Q215" s="18">
        <v>0.24620861921310788</v>
      </c>
      <c r="R215" s="16" t="s">
        <v>3044</v>
      </c>
      <c r="S215" s="16" t="s">
        <v>3045</v>
      </c>
      <c r="T215" s="16" t="s">
        <v>274</v>
      </c>
      <c r="U215" s="16" t="s">
        <v>1083</v>
      </c>
      <c r="V215" s="16" t="s">
        <v>183</v>
      </c>
      <c r="W215" s="16" t="s">
        <v>129</v>
      </c>
      <c r="X215" s="16"/>
      <c r="Y215" s="16" t="s">
        <v>2875</v>
      </c>
      <c r="Z215" s="16" t="s">
        <v>921</v>
      </c>
      <c r="AA215" s="16"/>
      <c r="AB215" s="16"/>
      <c r="AC215" s="16" t="s">
        <v>2437</v>
      </c>
      <c r="AD215" s="16" t="s">
        <v>152</v>
      </c>
      <c r="AE215" s="16"/>
      <c r="AF215" s="16" t="s">
        <v>91</v>
      </c>
      <c r="AG215" s="16" t="s">
        <v>92</v>
      </c>
      <c r="AH215" s="16" t="s">
        <v>3046</v>
      </c>
      <c r="AI215" s="17">
        <v>1</v>
      </c>
      <c r="AJ215" s="17">
        <v>3</v>
      </c>
      <c r="AK215" s="16" t="s">
        <v>136</v>
      </c>
      <c r="AL215" s="16"/>
      <c r="AM215" s="17">
        <v>25</v>
      </c>
      <c r="AN215" s="16" t="s">
        <v>137</v>
      </c>
      <c r="AO215" s="16" t="s">
        <v>138</v>
      </c>
      <c r="AP215" s="17">
        <v>0</v>
      </c>
      <c r="AQ215" s="17">
        <v>0</v>
      </c>
      <c r="AR215" s="17">
        <v>0</v>
      </c>
      <c r="AS215" s="16">
        <v>10724.803969000001</v>
      </c>
      <c r="AT215" s="19">
        <v>12.184838098461285</v>
      </c>
      <c r="AU215" s="19">
        <v>0</v>
      </c>
      <c r="AV215" s="19">
        <v>0</v>
      </c>
      <c r="AW215" s="19">
        <v>6092.4190492306425</v>
      </c>
      <c r="AX215" s="20">
        <v>7</v>
      </c>
      <c r="AY215" s="19">
        <v>0</v>
      </c>
      <c r="AZ215" s="20">
        <v>25</v>
      </c>
      <c r="BA215" s="19">
        <v>0</v>
      </c>
      <c r="BB215" s="19">
        <v>0.5</v>
      </c>
      <c r="BC215" s="20">
        <v>12500</v>
      </c>
      <c r="BD215" s="16">
        <v>511.22590601734146</v>
      </c>
      <c r="BE215" s="16">
        <v>10724.804553576065</v>
      </c>
      <c r="BF215" s="21" t="s">
        <v>96</v>
      </c>
      <c r="BG215" s="22">
        <v>25</v>
      </c>
      <c r="BH215" s="23">
        <v>0.7</v>
      </c>
      <c r="BI215" s="23">
        <v>18</v>
      </c>
      <c r="BJ215" s="16">
        <v>511.22590601734146</v>
      </c>
      <c r="BK215" s="16">
        <v>10724.804553576065</v>
      </c>
      <c r="BL215" s="23">
        <v>0.15</v>
      </c>
      <c r="BM215" s="22">
        <f t="shared" si="15"/>
        <v>4.4317551458359414</v>
      </c>
      <c r="BN215" s="22">
        <f t="shared" si="20"/>
        <v>1.4317551458359414</v>
      </c>
      <c r="BO215" s="22">
        <f t="shared" si="16"/>
        <v>0.21476327187539121</v>
      </c>
      <c r="BP215" s="22">
        <f t="shared" si="17"/>
        <v>0.12169918739605504</v>
      </c>
      <c r="BQ215" s="22">
        <f t="shared" si="18"/>
        <v>1.0952926865644954</v>
      </c>
    </row>
    <row r="216" spans="1:69" x14ac:dyDescent="0.25">
      <c r="A216" s="15">
        <v>16010051</v>
      </c>
      <c r="B216" s="16" t="s">
        <v>75</v>
      </c>
      <c r="C216" s="16"/>
      <c r="D216" s="16"/>
      <c r="E216" s="16"/>
      <c r="F216" s="16" t="s">
        <v>1264</v>
      </c>
      <c r="G216" s="16" t="s">
        <v>126</v>
      </c>
      <c r="H216" s="16">
        <v>2.3705243189999998</v>
      </c>
      <c r="I216" s="17">
        <v>1950</v>
      </c>
      <c r="J216" s="17">
        <v>2101</v>
      </c>
      <c r="K216" s="16">
        <v>0.248022666</v>
      </c>
      <c r="L216" s="16" t="s">
        <v>78</v>
      </c>
      <c r="M216" s="17">
        <v>1</v>
      </c>
      <c r="N216" s="17">
        <v>0</v>
      </c>
      <c r="O216" s="16" t="s">
        <v>79</v>
      </c>
      <c r="P216" s="16" t="s">
        <v>80</v>
      </c>
      <c r="Q216" s="18">
        <v>0.19457689779475898</v>
      </c>
      <c r="R216" s="16" t="s">
        <v>2190</v>
      </c>
      <c r="S216" s="16" t="s">
        <v>2191</v>
      </c>
      <c r="T216" s="16" t="s">
        <v>83</v>
      </c>
      <c r="U216" s="16" t="s">
        <v>84</v>
      </c>
      <c r="V216" s="16" t="s">
        <v>1311</v>
      </c>
      <c r="W216" s="16" t="s">
        <v>129</v>
      </c>
      <c r="X216" s="16"/>
      <c r="Y216" s="16" t="s">
        <v>1268</v>
      </c>
      <c r="Z216" s="16" t="s">
        <v>2192</v>
      </c>
      <c r="AA216" s="16"/>
      <c r="AB216" s="16" t="s">
        <v>133</v>
      </c>
      <c r="AC216" s="16" t="s">
        <v>134</v>
      </c>
      <c r="AD216" s="16" t="s">
        <v>90</v>
      </c>
      <c r="AE216" s="16"/>
      <c r="AF216" s="16" t="s">
        <v>91</v>
      </c>
      <c r="AG216" s="16" t="s">
        <v>92</v>
      </c>
      <c r="AH216" s="16" t="s">
        <v>1313</v>
      </c>
      <c r="AI216" s="17">
        <v>1</v>
      </c>
      <c r="AJ216" s="17">
        <v>1</v>
      </c>
      <c r="AK216" s="16" t="s">
        <v>136</v>
      </c>
      <c r="AL216" s="16"/>
      <c r="AM216" s="17">
        <v>25</v>
      </c>
      <c r="AN216" s="16" t="s">
        <v>137</v>
      </c>
      <c r="AO216" s="16" t="s">
        <v>138</v>
      </c>
      <c r="AP216" s="17">
        <v>0</v>
      </c>
      <c r="AQ216" s="17">
        <v>0</v>
      </c>
      <c r="AR216" s="17">
        <v>0</v>
      </c>
      <c r="AS216" s="16">
        <v>8475.7381365799993</v>
      </c>
      <c r="AT216" s="19">
        <v>5.1393753910354603</v>
      </c>
      <c r="AU216" s="19">
        <v>0</v>
      </c>
      <c r="AV216" s="19">
        <v>0</v>
      </c>
      <c r="AW216" s="19">
        <v>2569.6876955177299</v>
      </c>
      <c r="AX216" s="20">
        <v>7</v>
      </c>
      <c r="AY216" s="19">
        <v>0</v>
      </c>
      <c r="AZ216" s="20">
        <v>25</v>
      </c>
      <c r="BA216" s="19">
        <v>0</v>
      </c>
      <c r="BB216" s="19">
        <v>0.5</v>
      </c>
      <c r="BC216" s="20">
        <v>12500</v>
      </c>
      <c r="BD216" s="16">
        <v>362.61638639990929</v>
      </c>
      <c r="BE216" s="16">
        <v>8475.735764894931</v>
      </c>
      <c r="BF216" s="21" t="s">
        <v>96</v>
      </c>
      <c r="BG216" s="22">
        <v>25</v>
      </c>
      <c r="BH216" s="23">
        <v>0.7</v>
      </c>
      <c r="BI216" s="23">
        <v>18</v>
      </c>
      <c r="BJ216" s="16">
        <v>362.61638639990929</v>
      </c>
      <c r="BK216" s="16">
        <v>8475.735764894931</v>
      </c>
      <c r="BL216" s="23">
        <v>0.15</v>
      </c>
      <c r="BM216" s="22">
        <f t="shared" si="15"/>
        <v>3.5023841603056618</v>
      </c>
      <c r="BN216" s="22">
        <f t="shared" si="20"/>
        <v>2.5023841603056618</v>
      </c>
      <c r="BO216" s="22">
        <f t="shared" si="16"/>
        <v>0.37535762404584927</v>
      </c>
      <c r="BP216" s="22">
        <f t="shared" si="17"/>
        <v>0.21270265362598126</v>
      </c>
      <c r="BQ216" s="22">
        <f t="shared" si="18"/>
        <v>1.9143238826338311</v>
      </c>
    </row>
    <row r="217" spans="1:69" x14ac:dyDescent="0.25">
      <c r="A217" s="15">
        <v>16010056</v>
      </c>
      <c r="B217" s="16" t="s">
        <v>75</v>
      </c>
      <c r="C217" s="16"/>
      <c r="D217" s="16"/>
      <c r="E217" s="16"/>
      <c r="F217" s="16" t="s">
        <v>1264</v>
      </c>
      <c r="G217" s="16" t="s">
        <v>126</v>
      </c>
      <c r="H217" s="16">
        <v>2.2480208469999998</v>
      </c>
      <c r="I217" s="17">
        <v>1993</v>
      </c>
      <c r="J217" s="17">
        <v>1675</v>
      </c>
      <c r="K217" s="16">
        <v>0.23465956900000001</v>
      </c>
      <c r="L217" s="16" t="s">
        <v>78</v>
      </c>
      <c r="M217" s="17">
        <v>1</v>
      </c>
      <c r="N217" s="17">
        <v>0</v>
      </c>
      <c r="O217" s="16" t="s">
        <v>79</v>
      </c>
      <c r="P217" s="16" t="s">
        <v>80</v>
      </c>
      <c r="Q217" s="18">
        <v>0.16387786673320301</v>
      </c>
      <c r="R217" s="16" t="s">
        <v>2246</v>
      </c>
      <c r="S217" s="16" t="s">
        <v>2247</v>
      </c>
      <c r="T217" s="16" t="s">
        <v>83</v>
      </c>
      <c r="U217" s="16" t="s">
        <v>84</v>
      </c>
      <c r="V217" s="16" t="s">
        <v>1311</v>
      </c>
      <c r="W217" s="16" t="s">
        <v>129</v>
      </c>
      <c r="X217" s="16"/>
      <c r="Y217" s="16" t="s">
        <v>1268</v>
      </c>
      <c r="Z217" s="16" t="s">
        <v>2248</v>
      </c>
      <c r="AA217" s="16"/>
      <c r="AB217" s="16" t="s">
        <v>133</v>
      </c>
      <c r="AC217" s="16" t="s">
        <v>134</v>
      </c>
      <c r="AD217" s="16" t="s">
        <v>90</v>
      </c>
      <c r="AE217" s="16"/>
      <c r="AF217" s="16" t="s">
        <v>91</v>
      </c>
      <c r="AG217" s="16" t="s">
        <v>92</v>
      </c>
      <c r="AH217" s="16" t="s">
        <v>1313</v>
      </c>
      <c r="AI217" s="17">
        <v>2</v>
      </c>
      <c r="AJ217" s="17">
        <v>1</v>
      </c>
      <c r="AK217" s="16" t="s">
        <v>136</v>
      </c>
      <c r="AL217" s="16"/>
      <c r="AM217" s="17">
        <v>25</v>
      </c>
      <c r="AN217" s="16" t="s">
        <v>137</v>
      </c>
      <c r="AO217" s="16" t="s">
        <v>138</v>
      </c>
      <c r="AP217" s="17">
        <v>0</v>
      </c>
      <c r="AQ217" s="17">
        <v>0</v>
      </c>
      <c r="AR217" s="17">
        <v>0</v>
      </c>
      <c r="AS217" s="16">
        <v>7138.4834629999996</v>
      </c>
      <c r="AT217" s="19">
        <v>6.1021364307669899</v>
      </c>
      <c r="AU217" s="19">
        <v>0</v>
      </c>
      <c r="AV217" s="19">
        <v>0</v>
      </c>
      <c r="AW217" s="19">
        <v>3051.068215383495</v>
      </c>
      <c r="AX217" s="20">
        <v>7</v>
      </c>
      <c r="AY217" s="19">
        <v>0</v>
      </c>
      <c r="AZ217" s="20">
        <v>25</v>
      </c>
      <c r="BA217" s="19">
        <v>0</v>
      </c>
      <c r="BB217" s="19">
        <v>0.5</v>
      </c>
      <c r="BC217" s="20">
        <v>12500</v>
      </c>
      <c r="BD217" s="16">
        <v>383.31768657005415</v>
      </c>
      <c r="BE217" s="16">
        <v>7138.4913208473754</v>
      </c>
      <c r="BF217" s="21" t="s">
        <v>96</v>
      </c>
      <c r="BG217" s="22">
        <v>25</v>
      </c>
      <c r="BH217" s="23">
        <v>0.7</v>
      </c>
      <c r="BI217" s="23">
        <v>18</v>
      </c>
      <c r="BJ217" s="16">
        <v>383.31768657005415</v>
      </c>
      <c r="BK217" s="16">
        <v>7138.4913208473754</v>
      </c>
      <c r="BL217" s="23">
        <v>0.15</v>
      </c>
      <c r="BM217" s="22">
        <f t="shared" si="15"/>
        <v>2.9498016011976542</v>
      </c>
      <c r="BN217" s="22">
        <f t="shared" si="20"/>
        <v>1.9498016011976542</v>
      </c>
      <c r="BO217" s="22">
        <f t="shared" si="16"/>
        <v>0.29247024017964812</v>
      </c>
      <c r="BP217" s="22">
        <f t="shared" si="17"/>
        <v>0.16573313610180063</v>
      </c>
      <c r="BQ217" s="22">
        <f t="shared" si="18"/>
        <v>1.4915982249162054</v>
      </c>
    </row>
    <row r="218" spans="1:69" x14ac:dyDescent="0.25">
      <c r="A218" s="15">
        <v>16010059</v>
      </c>
      <c r="B218" s="16" t="s">
        <v>75</v>
      </c>
      <c r="C218" s="16"/>
      <c r="D218" s="16"/>
      <c r="E218" s="16"/>
      <c r="F218" s="16" t="s">
        <v>2964</v>
      </c>
      <c r="G218" s="16" t="s">
        <v>126</v>
      </c>
      <c r="H218" s="16">
        <v>3.7065307550000002</v>
      </c>
      <c r="I218" s="17">
        <v>1978</v>
      </c>
      <c r="J218" s="17">
        <v>2573</v>
      </c>
      <c r="K218" s="16">
        <v>0.25495441899999999</v>
      </c>
      <c r="L218" s="16" t="s">
        <v>78</v>
      </c>
      <c r="M218" s="17">
        <v>1</v>
      </c>
      <c r="N218" s="17">
        <v>0</v>
      </c>
      <c r="O218" s="16" t="s">
        <v>79</v>
      </c>
      <c r="P218" s="16" t="s">
        <v>80</v>
      </c>
      <c r="Q218" s="18">
        <v>0.23169863701825535</v>
      </c>
      <c r="R218" s="16" t="s">
        <v>3334</v>
      </c>
      <c r="S218" s="16" t="s">
        <v>3335</v>
      </c>
      <c r="T218" s="16" t="s">
        <v>83</v>
      </c>
      <c r="U218" s="16" t="s">
        <v>84</v>
      </c>
      <c r="V218" s="16" t="s">
        <v>2436</v>
      </c>
      <c r="W218" s="16" t="s">
        <v>129</v>
      </c>
      <c r="X218" s="16"/>
      <c r="Y218" s="16" t="s">
        <v>3060</v>
      </c>
      <c r="Z218" s="16" t="s">
        <v>2694</v>
      </c>
      <c r="AA218" s="16"/>
      <c r="AB218" s="16"/>
      <c r="AC218" s="16" t="s">
        <v>2437</v>
      </c>
      <c r="AD218" s="16" t="s">
        <v>152</v>
      </c>
      <c r="AE218" s="16"/>
      <c r="AF218" s="16" t="s">
        <v>91</v>
      </c>
      <c r="AG218" s="16" t="s">
        <v>92</v>
      </c>
      <c r="AH218" s="16" t="s">
        <v>2438</v>
      </c>
      <c r="AI218" s="17">
        <v>1</v>
      </c>
      <c r="AJ218" s="17">
        <v>2</v>
      </c>
      <c r="AK218" s="16" t="s">
        <v>136</v>
      </c>
      <c r="AL218" s="16"/>
      <c r="AM218" s="17">
        <v>25</v>
      </c>
      <c r="AN218" s="16" t="s">
        <v>137</v>
      </c>
      <c r="AO218" s="16" t="s">
        <v>138</v>
      </c>
      <c r="AP218" s="17">
        <v>0</v>
      </c>
      <c r="AQ218" s="17">
        <v>0</v>
      </c>
      <c r="AR218" s="17">
        <v>0</v>
      </c>
      <c r="AS218" s="16">
        <v>10092.7289977</v>
      </c>
      <c r="AT218" s="19">
        <v>8.631956730419839</v>
      </c>
      <c r="AU218" s="19">
        <v>0</v>
      </c>
      <c r="AV218" s="19">
        <v>0</v>
      </c>
      <c r="AW218" s="19">
        <v>4315.9783652099195</v>
      </c>
      <c r="AX218" s="20">
        <v>7</v>
      </c>
      <c r="AY218" s="19">
        <v>0</v>
      </c>
      <c r="AZ218" s="20">
        <v>25</v>
      </c>
      <c r="BA218" s="19">
        <v>0</v>
      </c>
      <c r="BB218" s="19">
        <v>0.5</v>
      </c>
      <c r="BC218" s="20">
        <v>12500</v>
      </c>
      <c r="BD218" s="16">
        <v>488.71027061436735</v>
      </c>
      <c r="BE218" s="16">
        <v>10092.752257385058</v>
      </c>
      <c r="BF218" s="21" t="s">
        <v>96</v>
      </c>
      <c r="BG218" s="22">
        <v>25</v>
      </c>
      <c r="BH218" s="23">
        <v>0.7</v>
      </c>
      <c r="BI218" s="23">
        <v>18</v>
      </c>
      <c r="BJ218" s="16">
        <v>488.71027061436735</v>
      </c>
      <c r="BK218" s="16">
        <v>10092.752257385058</v>
      </c>
      <c r="BL218" s="23">
        <v>0.15</v>
      </c>
      <c r="BM218" s="22">
        <f t="shared" ref="BM218:BM277" si="21">BI218*Q218</f>
        <v>4.1705754663285965</v>
      </c>
      <c r="BN218" s="22">
        <f t="shared" si="20"/>
        <v>2.1705754663285965</v>
      </c>
      <c r="BO218" s="22">
        <f t="shared" ref="BO218:BO277" si="22">BN218*BL218</f>
        <v>0.32558631994928949</v>
      </c>
      <c r="BP218" s="22">
        <f t="shared" ref="BP218:BP277" si="23">(BN218-BO218)*0.1</f>
        <v>0.18449891463793072</v>
      </c>
      <c r="BQ218" s="22">
        <f t="shared" ref="BQ218:BQ277" si="24">(BN218-BO218)*0.9</f>
        <v>1.6604902317413763</v>
      </c>
    </row>
    <row r="219" spans="1:69" x14ac:dyDescent="0.25">
      <c r="A219" s="15">
        <v>16010062</v>
      </c>
      <c r="B219" s="16" t="s">
        <v>75</v>
      </c>
      <c r="C219" s="16"/>
      <c r="D219" s="16"/>
      <c r="E219" s="16"/>
      <c r="F219" s="16" t="s">
        <v>2964</v>
      </c>
      <c r="G219" s="16" t="s">
        <v>126</v>
      </c>
      <c r="H219" s="16">
        <v>1.1524463519999999</v>
      </c>
      <c r="I219" s="17">
        <v>1952</v>
      </c>
      <c r="J219" s="17">
        <v>1780</v>
      </c>
      <c r="K219" s="16">
        <v>0.20206606899999999</v>
      </c>
      <c r="L219" s="16" t="s">
        <v>78</v>
      </c>
      <c r="M219" s="17">
        <v>1</v>
      </c>
      <c r="N219" s="17">
        <v>0</v>
      </c>
      <c r="O219" s="16" t="s">
        <v>79</v>
      </c>
      <c r="P219" s="16" t="s">
        <v>80</v>
      </c>
      <c r="Q219" s="18">
        <v>0.20281909579234814</v>
      </c>
      <c r="R219" s="16" t="s">
        <v>3336</v>
      </c>
      <c r="S219" s="16" t="s">
        <v>3337</v>
      </c>
      <c r="T219" s="16" t="s">
        <v>83</v>
      </c>
      <c r="U219" s="16" t="s">
        <v>106</v>
      </c>
      <c r="V219" s="16" t="s">
        <v>3338</v>
      </c>
      <c r="W219" s="16" t="s">
        <v>129</v>
      </c>
      <c r="X219" s="16"/>
      <c r="Y219" s="16" t="s">
        <v>3060</v>
      </c>
      <c r="Z219" s="16" t="s">
        <v>2075</v>
      </c>
      <c r="AA219" s="16"/>
      <c r="AB219" s="16"/>
      <c r="AC219" s="16" t="s">
        <v>2437</v>
      </c>
      <c r="AD219" s="16" t="s">
        <v>152</v>
      </c>
      <c r="AE219" s="16"/>
      <c r="AF219" s="16" t="s">
        <v>91</v>
      </c>
      <c r="AG219" s="16" t="s">
        <v>92</v>
      </c>
      <c r="AH219" s="16" t="s">
        <v>2438</v>
      </c>
      <c r="AI219" s="17">
        <v>1</v>
      </c>
      <c r="AJ219" s="17">
        <v>2</v>
      </c>
      <c r="AK219" s="16" t="s">
        <v>136</v>
      </c>
      <c r="AL219" s="16"/>
      <c r="AM219" s="17">
        <v>25</v>
      </c>
      <c r="AN219" s="16" t="s">
        <v>137</v>
      </c>
      <c r="AO219" s="16" t="s">
        <v>138</v>
      </c>
      <c r="AP219" s="17">
        <v>0</v>
      </c>
      <c r="AQ219" s="17">
        <v>0</v>
      </c>
      <c r="AR219" s="17">
        <v>0</v>
      </c>
      <c r="AS219" s="16">
        <v>8834.7409839499996</v>
      </c>
      <c r="AT219" s="19">
        <v>9.8610700821076911</v>
      </c>
      <c r="AU219" s="19">
        <v>0</v>
      </c>
      <c r="AV219" s="19">
        <v>0</v>
      </c>
      <c r="AW219" s="19">
        <v>4930.5350410538458</v>
      </c>
      <c r="AX219" s="20">
        <v>7</v>
      </c>
      <c r="AY219" s="19">
        <v>0</v>
      </c>
      <c r="AZ219" s="20">
        <v>25</v>
      </c>
      <c r="BA219" s="19">
        <v>0</v>
      </c>
      <c r="BB219" s="19">
        <v>0.5</v>
      </c>
      <c r="BC219" s="20">
        <v>12500</v>
      </c>
      <c r="BD219" s="16">
        <v>453.33497224030117</v>
      </c>
      <c r="BE219" s="16">
        <v>8834.7644735507711</v>
      </c>
      <c r="BF219" s="21" t="s">
        <v>96</v>
      </c>
      <c r="BG219" s="22">
        <v>25</v>
      </c>
      <c r="BH219" s="23">
        <v>0.7</v>
      </c>
      <c r="BI219" s="23">
        <v>18</v>
      </c>
      <c r="BJ219" s="16">
        <v>453.33497224030117</v>
      </c>
      <c r="BK219" s="16">
        <v>8834.7644735507711</v>
      </c>
      <c r="BL219" s="23">
        <v>0.15</v>
      </c>
      <c r="BM219" s="22">
        <f t="shared" si="21"/>
        <v>3.6507437242622665</v>
      </c>
      <c r="BN219" s="22">
        <f t="shared" si="20"/>
        <v>1.6507437242622665</v>
      </c>
      <c r="BO219" s="22">
        <f t="shared" si="22"/>
        <v>0.24761155863933995</v>
      </c>
      <c r="BP219" s="22">
        <f t="shared" si="23"/>
        <v>0.14031321656229265</v>
      </c>
      <c r="BQ219" s="22">
        <f t="shared" si="24"/>
        <v>1.2628189490606339</v>
      </c>
    </row>
    <row r="220" spans="1:69" x14ac:dyDescent="0.25">
      <c r="A220" s="15">
        <v>16017033</v>
      </c>
      <c r="B220" s="16" t="s">
        <v>75</v>
      </c>
      <c r="C220" s="16"/>
      <c r="D220" s="16"/>
      <c r="E220" s="16"/>
      <c r="F220" s="16" t="s">
        <v>125</v>
      </c>
      <c r="G220" s="16" t="s">
        <v>126</v>
      </c>
      <c r="H220" s="16">
        <v>1</v>
      </c>
      <c r="I220" s="17">
        <v>1979</v>
      </c>
      <c r="J220" s="17">
        <v>1694</v>
      </c>
      <c r="K220" s="16">
        <v>0.40468227400000001</v>
      </c>
      <c r="L220" s="16" t="s">
        <v>78</v>
      </c>
      <c r="M220" s="17">
        <v>1</v>
      </c>
      <c r="N220" s="17">
        <v>0</v>
      </c>
      <c r="O220" s="16" t="s">
        <v>79</v>
      </c>
      <c r="P220" s="16" t="s">
        <v>80</v>
      </c>
      <c r="Q220" s="18">
        <v>9.6100461421240749E-2</v>
      </c>
      <c r="R220" s="16" t="s">
        <v>147</v>
      </c>
      <c r="S220" s="16" t="s">
        <v>148</v>
      </c>
      <c r="T220" s="16" t="s">
        <v>83</v>
      </c>
      <c r="U220" s="16" t="s">
        <v>84</v>
      </c>
      <c r="V220" s="16" t="s">
        <v>149</v>
      </c>
      <c r="W220" s="16" t="s">
        <v>129</v>
      </c>
      <c r="X220" s="16" t="s">
        <v>130</v>
      </c>
      <c r="Y220" s="16" t="s">
        <v>131</v>
      </c>
      <c r="Z220" s="16" t="s">
        <v>150</v>
      </c>
      <c r="AA220" s="16"/>
      <c r="AB220" s="16"/>
      <c r="AC220" s="16" t="s">
        <v>151</v>
      </c>
      <c r="AD220" s="16" t="s">
        <v>152</v>
      </c>
      <c r="AE220" s="16"/>
      <c r="AF220" s="16" t="s">
        <v>91</v>
      </c>
      <c r="AG220" s="16" t="s">
        <v>92</v>
      </c>
      <c r="AH220" s="16" t="s">
        <v>153</v>
      </c>
      <c r="AI220" s="17">
        <v>1</v>
      </c>
      <c r="AJ220" s="17">
        <v>1</v>
      </c>
      <c r="AK220" s="16" t="s">
        <v>136</v>
      </c>
      <c r="AL220" s="16"/>
      <c r="AM220" s="17">
        <v>25</v>
      </c>
      <c r="AN220" s="16" t="s">
        <v>137</v>
      </c>
      <c r="AO220" s="16" t="s">
        <v>138</v>
      </c>
      <c r="AP220" s="17">
        <v>0</v>
      </c>
      <c r="AQ220" s="17">
        <v>0</v>
      </c>
      <c r="AR220" s="17">
        <v>0</v>
      </c>
      <c r="AS220" s="16">
        <v>4186.1093759699997</v>
      </c>
      <c r="AT220" s="19">
        <v>10.405843729275787</v>
      </c>
      <c r="AU220" s="19">
        <v>0</v>
      </c>
      <c r="AV220" s="19">
        <v>0</v>
      </c>
      <c r="AW220" s="19">
        <v>5202.921864637894</v>
      </c>
      <c r="AX220" s="20">
        <v>7</v>
      </c>
      <c r="AY220" s="19">
        <v>0</v>
      </c>
      <c r="AZ220" s="20">
        <v>25</v>
      </c>
      <c r="BA220" s="19">
        <v>0</v>
      </c>
      <c r="BB220" s="19">
        <v>0.5</v>
      </c>
      <c r="BC220" s="20">
        <v>12500</v>
      </c>
      <c r="BD220" s="16"/>
      <c r="BE220" s="16"/>
      <c r="BF220" s="21" t="s">
        <v>96</v>
      </c>
      <c r="BG220" s="22">
        <v>25</v>
      </c>
      <c r="BH220" s="23">
        <v>0.7</v>
      </c>
      <c r="BI220" s="23">
        <v>18</v>
      </c>
      <c r="BJ220" s="16">
        <v>313.82938629814095</v>
      </c>
      <c r="BK220" s="16">
        <v>4186.1193549815926</v>
      </c>
      <c r="BL220" s="23">
        <v>0.15</v>
      </c>
      <c r="BM220" s="22">
        <f t="shared" si="21"/>
        <v>1.7298083055823334</v>
      </c>
      <c r="BN220" s="22">
        <f t="shared" si="20"/>
        <v>0.72980830558233345</v>
      </c>
      <c r="BO220" s="22">
        <f t="shared" si="22"/>
        <v>0.10947124583735002</v>
      </c>
      <c r="BP220" s="22">
        <f t="shared" si="23"/>
        <v>6.2033705974498345E-2</v>
      </c>
      <c r="BQ220" s="22">
        <f t="shared" si="24"/>
        <v>0.55830335377048512</v>
      </c>
    </row>
    <row r="221" spans="1:69" x14ac:dyDescent="0.25">
      <c r="A221" s="15">
        <v>16017048</v>
      </c>
      <c r="B221" s="16" t="s">
        <v>75</v>
      </c>
      <c r="C221" s="16"/>
      <c r="D221" s="16"/>
      <c r="E221" s="16"/>
      <c r="F221" s="16" t="s">
        <v>125</v>
      </c>
      <c r="G221" s="16" t="s">
        <v>126</v>
      </c>
      <c r="H221" s="16">
        <v>1.742778205</v>
      </c>
      <c r="I221" s="17">
        <v>1912</v>
      </c>
      <c r="J221" s="17">
        <v>1382</v>
      </c>
      <c r="K221" s="16">
        <v>0.14089101800000001</v>
      </c>
      <c r="L221" s="16" t="s">
        <v>78</v>
      </c>
      <c r="M221" s="17">
        <v>1</v>
      </c>
      <c r="N221" s="17">
        <v>0</v>
      </c>
      <c r="O221" s="16" t="s">
        <v>79</v>
      </c>
      <c r="P221" s="16" t="s">
        <v>80</v>
      </c>
      <c r="Q221" s="18">
        <v>0.2251871977537746</v>
      </c>
      <c r="R221" s="16" t="s">
        <v>174</v>
      </c>
      <c r="S221" s="16" t="s">
        <v>175</v>
      </c>
      <c r="T221" s="16" t="s">
        <v>83</v>
      </c>
      <c r="U221" s="16" t="s">
        <v>84</v>
      </c>
      <c r="V221" s="16" t="s">
        <v>176</v>
      </c>
      <c r="W221" s="16" t="s">
        <v>129</v>
      </c>
      <c r="X221" s="16"/>
      <c r="Y221" s="16" t="s">
        <v>131</v>
      </c>
      <c r="Z221" s="16" t="s">
        <v>177</v>
      </c>
      <c r="AA221" s="16"/>
      <c r="AB221" s="16" t="s">
        <v>133</v>
      </c>
      <c r="AC221" s="16" t="s">
        <v>134</v>
      </c>
      <c r="AD221" s="16" t="s">
        <v>90</v>
      </c>
      <c r="AE221" s="16"/>
      <c r="AF221" s="16" t="s">
        <v>91</v>
      </c>
      <c r="AG221" s="16" t="s">
        <v>92</v>
      </c>
      <c r="AH221" s="16" t="s">
        <v>135</v>
      </c>
      <c r="AI221" s="17">
        <v>1</v>
      </c>
      <c r="AJ221" s="17">
        <v>1</v>
      </c>
      <c r="AK221" s="16" t="s">
        <v>136</v>
      </c>
      <c r="AL221" s="16"/>
      <c r="AM221" s="17">
        <v>25</v>
      </c>
      <c r="AN221" s="16" t="s">
        <v>137</v>
      </c>
      <c r="AO221" s="16" t="s">
        <v>138</v>
      </c>
      <c r="AP221" s="17">
        <v>0</v>
      </c>
      <c r="AQ221" s="17">
        <v>0</v>
      </c>
      <c r="AR221" s="17">
        <v>0</v>
      </c>
      <c r="AS221" s="16">
        <v>9809.1083894700005</v>
      </c>
      <c r="AT221" s="19">
        <v>4.4407705848944756</v>
      </c>
      <c r="AU221" s="19">
        <v>0</v>
      </c>
      <c r="AV221" s="19">
        <v>0</v>
      </c>
      <c r="AW221" s="19">
        <v>2220.3852924472376</v>
      </c>
      <c r="AX221" s="20">
        <v>7</v>
      </c>
      <c r="AY221" s="19">
        <v>0</v>
      </c>
      <c r="AZ221" s="20">
        <v>25</v>
      </c>
      <c r="BA221" s="19">
        <v>0</v>
      </c>
      <c r="BB221" s="19">
        <v>0.5</v>
      </c>
      <c r="BC221" s="20">
        <v>12500</v>
      </c>
      <c r="BD221" s="16">
        <v>473.58691149014476</v>
      </c>
      <c r="BE221" s="16">
        <v>9809.1150975763194</v>
      </c>
      <c r="BF221" s="21" t="s">
        <v>96</v>
      </c>
      <c r="BG221" s="22">
        <v>25</v>
      </c>
      <c r="BH221" s="23">
        <v>0.7</v>
      </c>
      <c r="BI221" s="23">
        <v>18</v>
      </c>
      <c r="BJ221" s="16">
        <v>473.58691149014476</v>
      </c>
      <c r="BK221" s="16">
        <v>9809.1150975763194</v>
      </c>
      <c r="BL221" s="23">
        <v>0.15</v>
      </c>
      <c r="BM221" s="22">
        <f t="shared" si="21"/>
        <v>4.0533695595679431</v>
      </c>
      <c r="BN221" s="22">
        <f t="shared" si="20"/>
        <v>3.0533695595679431</v>
      </c>
      <c r="BO221" s="22">
        <f t="shared" si="22"/>
        <v>0.45800543393519144</v>
      </c>
      <c r="BP221" s="22">
        <f t="shared" si="23"/>
        <v>0.2595364125632752</v>
      </c>
      <c r="BQ221" s="22">
        <f t="shared" si="24"/>
        <v>2.3358277130694765</v>
      </c>
    </row>
    <row r="222" spans="1:69" x14ac:dyDescent="0.25">
      <c r="A222" s="15">
        <v>16019127</v>
      </c>
      <c r="B222" s="16" t="s">
        <v>75</v>
      </c>
      <c r="C222" s="16"/>
      <c r="D222" s="16"/>
      <c r="E222" s="16"/>
      <c r="F222" s="16" t="s">
        <v>1264</v>
      </c>
      <c r="G222" s="16" t="s">
        <v>126</v>
      </c>
      <c r="H222" s="16">
        <v>1</v>
      </c>
      <c r="I222" s="17">
        <v>1992</v>
      </c>
      <c r="J222" s="17">
        <v>1795</v>
      </c>
      <c r="K222" s="16">
        <v>0.445630586</v>
      </c>
      <c r="L222" s="16" t="s">
        <v>78</v>
      </c>
      <c r="M222" s="17">
        <v>1</v>
      </c>
      <c r="N222" s="17">
        <v>0</v>
      </c>
      <c r="O222" s="16" t="s">
        <v>79</v>
      </c>
      <c r="P222" s="16" t="s">
        <v>80</v>
      </c>
      <c r="Q222" s="18">
        <v>9.3421457573604927E-2</v>
      </c>
      <c r="R222" s="16" t="s">
        <v>1419</v>
      </c>
      <c r="S222" s="16" t="s">
        <v>1420</v>
      </c>
      <c r="T222" s="16" t="s">
        <v>83</v>
      </c>
      <c r="U222" s="16" t="s">
        <v>84</v>
      </c>
      <c r="V222" s="16" t="s">
        <v>1347</v>
      </c>
      <c r="W222" s="16" t="s">
        <v>129</v>
      </c>
      <c r="X222" s="16" t="s">
        <v>1267</v>
      </c>
      <c r="Y222" s="16" t="s">
        <v>1268</v>
      </c>
      <c r="Z222" s="16" t="s">
        <v>1421</v>
      </c>
      <c r="AA222" s="16"/>
      <c r="AB222" s="16"/>
      <c r="AC222" s="16" t="s">
        <v>1349</v>
      </c>
      <c r="AD222" s="16" t="s">
        <v>161</v>
      </c>
      <c r="AE222" s="16"/>
      <c r="AF222" s="16" t="s">
        <v>91</v>
      </c>
      <c r="AG222" s="16" t="s">
        <v>92</v>
      </c>
      <c r="AH222" s="16" t="s">
        <v>1350</v>
      </c>
      <c r="AI222" s="17">
        <v>1</v>
      </c>
      <c r="AJ222" s="17">
        <v>1</v>
      </c>
      <c r="AK222" s="16" t="s">
        <v>136</v>
      </c>
      <c r="AL222" s="16"/>
      <c r="AM222" s="17">
        <v>25</v>
      </c>
      <c r="AN222" s="16" t="s">
        <v>137</v>
      </c>
      <c r="AO222" s="16" t="s">
        <v>138</v>
      </c>
      <c r="AP222" s="17">
        <v>0</v>
      </c>
      <c r="AQ222" s="17">
        <v>0</v>
      </c>
      <c r="AR222" s="17">
        <v>0</v>
      </c>
      <c r="AS222" s="16">
        <v>4069.42482965</v>
      </c>
      <c r="AT222" s="19">
        <v>10.704215417033879</v>
      </c>
      <c r="AU222" s="19">
        <v>0</v>
      </c>
      <c r="AV222" s="19">
        <v>0</v>
      </c>
      <c r="AW222" s="19">
        <v>5352.10770851694</v>
      </c>
      <c r="AX222" s="20">
        <v>7</v>
      </c>
      <c r="AY222" s="19">
        <v>0</v>
      </c>
      <c r="AZ222" s="20">
        <v>25</v>
      </c>
      <c r="BA222" s="19">
        <v>0</v>
      </c>
      <c r="BB222" s="19">
        <v>0.5</v>
      </c>
      <c r="BC222" s="20">
        <v>12500</v>
      </c>
      <c r="BD222" s="16"/>
      <c r="BE222" s="16"/>
      <c r="BF222" s="21" t="s">
        <v>96</v>
      </c>
      <c r="BG222" s="22">
        <v>25</v>
      </c>
      <c r="BH222" s="23">
        <v>0.7</v>
      </c>
      <c r="BI222" s="23">
        <v>18</v>
      </c>
      <c r="BJ222" s="16">
        <v>268.33967054379622</v>
      </c>
      <c r="BK222" s="16">
        <v>4069.4224141677396</v>
      </c>
      <c r="BL222" s="23">
        <v>0.15</v>
      </c>
      <c r="BM222" s="22">
        <f t="shared" si="21"/>
        <v>1.6815862363248888</v>
      </c>
      <c r="BN222" s="22">
        <f t="shared" si="20"/>
        <v>0.68158623632488879</v>
      </c>
      <c r="BO222" s="22">
        <f t="shared" si="22"/>
        <v>0.10223793544873332</v>
      </c>
      <c r="BP222" s="22">
        <f t="shared" si="23"/>
        <v>5.7934830087615553E-2</v>
      </c>
      <c r="BQ222" s="22">
        <f t="shared" si="24"/>
        <v>0.52141347078853995</v>
      </c>
    </row>
    <row r="223" spans="1:69" x14ac:dyDescent="0.25">
      <c r="A223" s="15">
        <v>16019128</v>
      </c>
      <c r="B223" s="16" t="s">
        <v>75</v>
      </c>
      <c r="C223" s="16"/>
      <c r="D223" s="16"/>
      <c r="E223" s="16"/>
      <c r="F223" s="16" t="s">
        <v>1264</v>
      </c>
      <c r="G223" s="16" t="s">
        <v>126</v>
      </c>
      <c r="H223" s="16">
        <v>1</v>
      </c>
      <c r="I223" s="17">
        <v>1992</v>
      </c>
      <c r="J223" s="17">
        <v>1795</v>
      </c>
      <c r="K223" s="16">
        <v>0.43737816800000001</v>
      </c>
      <c r="L223" s="16" t="s">
        <v>78</v>
      </c>
      <c r="M223" s="17">
        <v>1</v>
      </c>
      <c r="N223" s="17">
        <v>0</v>
      </c>
      <c r="O223" s="16" t="s">
        <v>79</v>
      </c>
      <c r="P223" s="16" t="s">
        <v>80</v>
      </c>
      <c r="Q223" s="18">
        <v>9.3592934916101461E-2</v>
      </c>
      <c r="R223" s="16" t="s">
        <v>1422</v>
      </c>
      <c r="S223" s="16" t="s">
        <v>1423</v>
      </c>
      <c r="T223" s="16" t="s">
        <v>83</v>
      </c>
      <c r="U223" s="16" t="s">
        <v>84</v>
      </c>
      <c r="V223" s="16" t="s">
        <v>1347</v>
      </c>
      <c r="W223" s="16" t="s">
        <v>129</v>
      </c>
      <c r="X223" s="16" t="s">
        <v>1267</v>
      </c>
      <c r="Y223" s="16" t="s">
        <v>1268</v>
      </c>
      <c r="Z223" s="16" t="s">
        <v>429</v>
      </c>
      <c r="AA223" s="16"/>
      <c r="AB223" s="16"/>
      <c r="AC223" s="16" t="s">
        <v>1349</v>
      </c>
      <c r="AD223" s="16" t="s">
        <v>161</v>
      </c>
      <c r="AE223" s="16"/>
      <c r="AF223" s="16" t="s">
        <v>91</v>
      </c>
      <c r="AG223" s="16" t="s">
        <v>92</v>
      </c>
      <c r="AH223" s="16" t="s">
        <v>1350</v>
      </c>
      <c r="AI223" s="17">
        <v>1</v>
      </c>
      <c r="AJ223" s="17">
        <v>1</v>
      </c>
      <c r="AK223" s="16" t="s">
        <v>136</v>
      </c>
      <c r="AL223" s="16"/>
      <c r="AM223" s="17">
        <v>25</v>
      </c>
      <c r="AN223" s="16" t="s">
        <v>137</v>
      </c>
      <c r="AO223" s="16" t="s">
        <v>138</v>
      </c>
      <c r="AP223" s="17">
        <v>0</v>
      </c>
      <c r="AQ223" s="17">
        <v>0</v>
      </c>
      <c r="AR223" s="17">
        <v>0</v>
      </c>
      <c r="AS223" s="16">
        <v>4076.8905211900001</v>
      </c>
      <c r="AT223" s="19">
        <v>10.684613622463747</v>
      </c>
      <c r="AU223" s="19">
        <v>0</v>
      </c>
      <c r="AV223" s="19">
        <v>0</v>
      </c>
      <c r="AW223" s="19">
        <v>5342.3068112318733</v>
      </c>
      <c r="AX223" s="20">
        <v>7</v>
      </c>
      <c r="AY223" s="19">
        <v>0</v>
      </c>
      <c r="AZ223" s="20">
        <v>25</v>
      </c>
      <c r="BA223" s="19">
        <v>0</v>
      </c>
      <c r="BB223" s="19">
        <v>0.5</v>
      </c>
      <c r="BC223" s="20">
        <v>12500</v>
      </c>
      <c r="BD223" s="16"/>
      <c r="BE223" s="16"/>
      <c r="BF223" s="21" t="s">
        <v>96</v>
      </c>
      <c r="BG223" s="22">
        <v>25</v>
      </c>
      <c r="BH223" s="23">
        <v>0.7</v>
      </c>
      <c r="BI223" s="23">
        <v>18</v>
      </c>
      <c r="BJ223" s="16">
        <v>268.40684402530223</v>
      </c>
      <c r="BK223" s="16">
        <v>4076.8919373287063</v>
      </c>
      <c r="BL223" s="23">
        <v>0.15</v>
      </c>
      <c r="BM223" s="22">
        <f t="shared" si="21"/>
        <v>1.6846728284898262</v>
      </c>
      <c r="BN223" s="22">
        <f t="shared" si="20"/>
        <v>0.68467282848982625</v>
      </c>
      <c r="BO223" s="22">
        <f t="shared" si="22"/>
        <v>0.10270092427347394</v>
      </c>
      <c r="BP223" s="22">
        <f t="shared" si="23"/>
        <v>5.819719042163523E-2</v>
      </c>
      <c r="BQ223" s="22">
        <f t="shared" si="24"/>
        <v>0.52377471379471707</v>
      </c>
    </row>
    <row r="224" spans="1:69" x14ac:dyDescent="0.25">
      <c r="A224" s="15">
        <v>16019129</v>
      </c>
      <c r="B224" s="16" t="s">
        <v>75</v>
      </c>
      <c r="C224" s="16"/>
      <c r="D224" s="16"/>
      <c r="E224" s="16"/>
      <c r="F224" s="16" t="s">
        <v>1264</v>
      </c>
      <c r="G224" s="16" t="s">
        <v>126</v>
      </c>
      <c r="H224" s="16">
        <v>1</v>
      </c>
      <c r="I224" s="17">
        <v>1992</v>
      </c>
      <c r="J224" s="17">
        <v>1916</v>
      </c>
      <c r="K224" s="16">
        <v>0.482984623</v>
      </c>
      <c r="L224" s="16" t="s">
        <v>78</v>
      </c>
      <c r="M224" s="17">
        <v>1</v>
      </c>
      <c r="N224" s="17">
        <v>0</v>
      </c>
      <c r="O224" s="16" t="s">
        <v>79</v>
      </c>
      <c r="P224" s="16" t="s">
        <v>80</v>
      </c>
      <c r="Q224" s="18">
        <v>9.1058812996717461E-2</v>
      </c>
      <c r="R224" s="16" t="s">
        <v>1424</v>
      </c>
      <c r="S224" s="16" t="s">
        <v>1425</v>
      </c>
      <c r="T224" s="16" t="s">
        <v>83</v>
      </c>
      <c r="U224" s="16" t="s">
        <v>84</v>
      </c>
      <c r="V224" s="16" t="s">
        <v>1347</v>
      </c>
      <c r="W224" s="16" t="s">
        <v>129</v>
      </c>
      <c r="X224" s="16" t="s">
        <v>1267</v>
      </c>
      <c r="Y224" s="16" t="s">
        <v>1268</v>
      </c>
      <c r="Z224" s="16" t="s">
        <v>1426</v>
      </c>
      <c r="AA224" s="16"/>
      <c r="AB224" s="16"/>
      <c r="AC224" s="16" t="s">
        <v>1349</v>
      </c>
      <c r="AD224" s="16" t="s">
        <v>161</v>
      </c>
      <c r="AE224" s="16"/>
      <c r="AF224" s="16" t="s">
        <v>91</v>
      </c>
      <c r="AG224" s="16" t="s">
        <v>92</v>
      </c>
      <c r="AH224" s="16" t="s">
        <v>1350</v>
      </c>
      <c r="AI224" s="17">
        <v>1</v>
      </c>
      <c r="AJ224" s="17">
        <v>1</v>
      </c>
      <c r="AK224" s="16" t="s">
        <v>136</v>
      </c>
      <c r="AL224" s="16"/>
      <c r="AM224" s="17">
        <v>25</v>
      </c>
      <c r="AN224" s="16" t="s">
        <v>137</v>
      </c>
      <c r="AO224" s="16" t="s">
        <v>138</v>
      </c>
      <c r="AP224" s="17">
        <v>0</v>
      </c>
      <c r="AQ224" s="17">
        <v>0</v>
      </c>
      <c r="AR224" s="17">
        <v>0</v>
      </c>
      <c r="AS224" s="16">
        <v>3966.49925291</v>
      </c>
      <c r="AT224" s="19">
        <v>10.981976100976812</v>
      </c>
      <c r="AU224" s="19">
        <v>0</v>
      </c>
      <c r="AV224" s="19">
        <v>0</v>
      </c>
      <c r="AW224" s="19">
        <v>5490.9880504884059</v>
      </c>
      <c r="AX224" s="20">
        <v>7</v>
      </c>
      <c r="AY224" s="19">
        <v>0</v>
      </c>
      <c r="AZ224" s="20">
        <v>25</v>
      </c>
      <c r="BA224" s="19">
        <v>0</v>
      </c>
      <c r="BB224" s="19">
        <v>0.5</v>
      </c>
      <c r="BC224" s="20">
        <v>12500</v>
      </c>
      <c r="BD224" s="16"/>
      <c r="BE224" s="16"/>
      <c r="BF224" s="21" t="s">
        <v>96</v>
      </c>
      <c r="BG224" s="22">
        <v>25</v>
      </c>
      <c r="BH224" s="23">
        <v>0.7</v>
      </c>
      <c r="BI224" s="23">
        <v>18</v>
      </c>
      <c r="BJ224" s="16">
        <v>252.45827546865428</v>
      </c>
      <c r="BK224" s="16">
        <v>3966.5060280653015</v>
      </c>
      <c r="BL224" s="23">
        <v>0.15</v>
      </c>
      <c r="BM224" s="22">
        <f t="shared" si="21"/>
        <v>1.6390586339409143</v>
      </c>
      <c r="BN224" s="22">
        <f t="shared" si="20"/>
        <v>0.63905863394091433</v>
      </c>
      <c r="BO224" s="22">
        <f t="shared" si="22"/>
        <v>9.585879509113715E-2</v>
      </c>
      <c r="BP224" s="22">
        <f t="shared" si="23"/>
        <v>5.4319983884977718E-2</v>
      </c>
      <c r="BQ224" s="22">
        <f t="shared" si="24"/>
        <v>0.48887985496479947</v>
      </c>
    </row>
    <row r="225" spans="1:69" x14ac:dyDescent="0.25">
      <c r="A225" s="15">
        <v>16019134</v>
      </c>
      <c r="B225" s="16" t="s">
        <v>75</v>
      </c>
      <c r="C225" s="16"/>
      <c r="D225" s="16"/>
      <c r="E225" s="16"/>
      <c r="F225" s="16"/>
      <c r="G225" s="16"/>
      <c r="H225" s="16"/>
      <c r="I225" s="16"/>
      <c r="J225" s="16"/>
      <c r="K225" s="16"/>
      <c r="L225" s="16"/>
      <c r="M225" s="16"/>
      <c r="N225" s="16"/>
      <c r="O225" s="16"/>
      <c r="P225" s="16"/>
      <c r="Q225" s="18">
        <v>0.33481444257157567</v>
      </c>
      <c r="R225" s="16" t="s">
        <v>2976</v>
      </c>
      <c r="S225" s="16" t="s">
        <v>2977</v>
      </c>
      <c r="T225" s="16" t="s">
        <v>347</v>
      </c>
      <c r="U225" s="16" t="s">
        <v>348</v>
      </c>
      <c r="V225" s="16"/>
      <c r="W225" s="16" t="s">
        <v>129</v>
      </c>
      <c r="X225" s="16"/>
      <c r="Y225" s="16" t="s">
        <v>2875</v>
      </c>
      <c r="Z225" s="16" t="s">
        <v>2459</v>
      </c>
      <c r="AA225" s="16"/>
      <c r="AB225" s="16" t="s">
        <v>88</v>
      </c>
      <c r="AC225" s="16" t="s">
        <v>89</v>
      </c>
      <c r="AD225" s="16" t="s">
        <v>90</v>
      </c>
      <c r="AE225" s="16"/>
      <c r="AF225" s="16" t="s">
        <v>91</v>
      </c>
      <c r="AG225" s="16" t="s">
        <v>92</v>
      </c>
      <c r="AH225" s="16" t="s">
        <v>2978</v>
      </c>
      <c r="AI225" s="17">
        <v>1</v>
      </c>
      <c r="AJ225" s="17">
        <v>3</v>
      </c>
      <c r="AK225" s="16" t="s">
        <v>136</v>
      </c>
      <c r="AL225" s="16"/>
      <c r="AM225" s="17">
        <v>25</v>
      </c>
      <c r="AN225" s="16" t="s">
        <v>137</v>
      </c>
      <c r="AO225" s="16" t="s">
        <v>138</v>
      </c>
      <c r="AP225" s="17">
        <v>0</v>
      </c>
      <c r="AQ225" s="17">
        <v>0</v>
      </c>
      <c r="AR225" s="17">
        <v>0</v>
      </c>
      <c r="AS225" s="16">
        <v>14584.436113199999</v>
      </c>
      <c r="AT225" s="19">
        <v>8.9602367198636408</v>
      </c>
      <c r="AU225" s="19">
        <v>0</v>
      </c>
      <c r="AV225" s="19">
        <v>0</v>
      </c>
      <c r="AW225" s="19">
        <v>4480.1183599318201</v>
      </c>
      <c r="AX225" s="20">
        <v>7</v>
      </c>
      <c r="AY225" s="19">
        <v>0</v>
      </c>
      <c r="AZ225" s="20">
        <v>25</v>
      </c>
      <c r="BA225" s="19">
        <v>0</v>
      </c>
      <c r="BB225" s="19">
        <v>0.5</v>
      </c>
      <c r="BC225" s="20">
        <v>12500</v>
      </c>
      <c r="BD225" s="16">
        <v>493.85831669846618</v>
      </c>
      <c r="BE225" s="16">
        <v>14584.458780407696</v>
      </c>
      <c r="BF225" s="21" t="s">
        <v>96</v>
      </c>
      <c r="BG225" s="22">
        <v>25</v>
      </c>
      <c r="BH225" s="23">
        <v>0.7</v>
      </c>
      <c r="BI225" s="23">
        <v>18</v>
      </c>
      <c r="BJ225" s="16">
        <v>493.85831669846618</v>
      </c>
      <c r="BK225" s="16">
        <v>14584.458780407696</v>
      </c>
      <c r="BL225" s="23">
        <v>0.15</v>
      </c>
      <c r="BM225" s="22">
        <f t="shared" si="21"/>
        <v>6.0266599662883618</v>
      </c>
      <c r="BN225" s="22">
        <f t="shared" si="20"/>
        <v>3.0266599662883618</v>
      </c>
      <c r="BO225" s="22">
        <f t="shared" si="22"/>
        <v>0.45399899494325424</v>
      </c>
      <c r="BP225" s="22">
        <f t="shared" si="23"/>
        <v>0.25726609713451076</v>
      </c>
      <c r="BQ225" s="22">
        <f t="shared" si="24"/>
        <v>2.3153948742105968</v>
      </c>
    </row>
    <row r="226" spans="1:69" x14ac:dyDescent="0.25">
      <c r="A226" s="15">
        <v>16021001</v>
      </c>
      <c r="B226" s="16" t="s">
        <v>75</v>
      </c>
      <c r="C226" s="16"/>
      <c r="D226" s="16"/>
      <c r="E226" s="16"/>
      <c r="F226" s="16" t="s">
        <v>2871</v>
      </c>
      <c r="G226" s="16" t="s">
        <v>126</v>
      </c>
      <c r="H226" s="16">
        <v>2.848148278</v>
      </c>
      <c r="I226" s="17">
        <v>1930</v>
      </c>
      <c r="J226" s="17">
        <v>1391</v>
      </c>
      <c r="K226" s="16">
        <v>9.8151284000000005E-2</v>
      </c>
      <c r="L226" s="16" t="s">
        <v>78</v>
      </c>
      <c r="M226" s="17">
        <v>1</v>
      </c>
      <c r="N226" s="17">
        <v>0</v>
      </c>
      <c r="O226" s="16" t="s">
        <v>79</v>
      </c>
      <c r="P226" s="16" t="s">
        <v>80</v>
      </c>
      <c r="Q226" s="18">
        <v>0.32549648477093712</v>
      </c>
      <c r="R226" s="16" t="s">
        <v>3047</v>
      </c>
      <c r="S226" s="16" t="s">
        <v>3048</v>
      </c>
      <c r="T226" s="16" t="s">
        <v>83</v>
      </c>
      <c r="U226" s="16" t="s">
        <v>84</v>
      </c>
      <c r="V226" s="16" t="s">
        <v>3049</v>
      </c>
      <c r="W226" s="16" t="s">
        <v>129</v>
      </c>
      <c r="X226" s="16"/>
      <c r="Y226" s="16" t="s">
        <v>2875</v>
      </c>
      <c r="Z226" s="16" t="s">
        <v>3050</v>
      </c>
      <c r="AA226" s="16"/>
      <c r="AB226" s="16"/>
      <c r="AC226" s="16" t="s">
        <v>185</v>
      </c>
      <c r="AD226" s="16" t="s">
        <v>152</v>
      </c>
      <c r="AE226" s="16"/>
      <c r="AF226" s="16" t="s">
        <v>91</v>
      </c>
      <c r="AG226" s="16" t="s">
        <v>92</v>
      </c>
      <c r="AH226" s="16" t="s">
        <v>2232</v>
      </c>
      <c r="AI226" s="17">
        <v>1</v>
      </c>
      <c r="AJ226" s="17">
        <v>3</v>
      </c>
      <c r="AK226" s="16" t="s">
        <v>136</v>
      </c>
      <c r="AL226" s="16"/>
      <c r="AM226" s="17">
        <v>25</v>
      </c>
      <c r="AN226" s="16" t="s">
        <v>137</v>
      </c>
      <c r="AO226" s="16" t="s">
        <v>138</v>
      </c>
      <c r="AP226" s="17">
        <v>0</v>
      </c>
      <c r="AQ226" s="17">
        <v>0</v>
      </c>
      <c r="AR226" s="17">
        <v>0</v>
      </c>
      <c r="AS226" s="16">
        <v>14178.5975521</v>
      </c>
      <c r="AT226" s="19">
        <v>9.2167084593387667</v>
      </c>
      <c r="AU226" s="19">
        <v>0</v>
      </c>
      <c r="AV226" s="19">
        <v>0</v>
      </c>
      <c r="AW226" s="19">
        <v>4608.3542296693831</v>
      </c>
      <c r="AX226" s="20">
        <v>7</v>
      </c>
      <c r="AY226" s="19">
        <v>0</v>
      </c>
      <c r="AZ226" s="20">
        <v>25</v>
      </c>
      <c r="BA226" s="19">
        <v>0</v>
      </c>
      <c r="BB226" s="19">
        <v>0.5</v>
      </c>
      <c r="BC226" s="20">
        <v>12500</v>
      </c>
      <c r="BD226" s="16">
        <v>490.11225749106126</v>
      </c>
      <c r="BE226" s="16">
        <v>14178.570162171227</v>
      </c>
      <c r="BF226" s="21" t="s">
        <v>96</v>
      </c>
      <c r="BG226" s="22">
        <v>25</v>
      </c>
      <c r="BH226" s="23">
        <v>0.7</v>
      </c>
      <c r="BI226" s="23">
        <v>18</v>
      </c>
      <c r="BJ226" s="16">
        <v>490.11225749106126</v>
      </c>
      <c r="BK226" s="16">
        <v>14178.570162171227</v>
      </c>
      <c r="BL226" s="23">
        <v>0.15</v>
      </c>
      <c r="BM226" s="22">
        <f t="shared" si="21"/>
        <v>5.8589367258768679</v>
      </c>
      <c r="BN226" s="22">
        <f t="shared" si="20"/>
        <v>2.8589367258768679</v>
      </c>
      <c r="BO226" s="22">
        <f t="shared" si="22"/>
        <v>0.42884050888153019</v>
      </c>
      <c r="BP226" s="22">
        <f t="shared" si="23"/>
        <v>0.24300962169953377</v>
      </c>
      <c r="BQ226" s="22">
        <f t="shared" si="24"/>
        <v>2.1870865952958036</v>
      </c>
    </row>
    <row r="227" spans="1:69" x14ac:dyDescent="0.25">
      <c r="A227" s="15">
        <v>16021002</v>
      </c>
      <c r="B227" s="16" t="s">
        <v>75</v>
      </c>
      <c r="C227" s="16"/>
      <c r="D227" s="16"/>
      <c r="E227" s="16"/>
      <c r="F227" s="16" t="s">
        <v>1264</v>
      </c>
      <c r="G227" s="16" t="s">
        <v>126</v>
      </c>
      <c r="H227" s="16">
        <v>2.0064153459999998</v>
      </c>
      <c r="I227" s="17">
        <v>1950</v>
      </c>
      <c r="J227" s="17">
        <v>1102</v>
      </c>
      <c r="K227" s="16">
        <v>0.10716716900000001</v>
      </c>
      <c r="L227" s="16" t="s">
        <v>78</v>
      </c>
      <c r="M227" s="17">
        <v>1</v>
      </c>
      <c r="N227" s="17">
        <v>0</v>
      </c>
      <c r="O227" s="16" t="s">
        <v>79</v>
      </c>
      <c r="P227" s="16" t="s">
        <v>80</v>
      </c>
      <c r="Q227" s="18">
        <v>0.23645022544812105</v>
      </c>
      <c r="R227" s="16" t="s">
        <v>2228</v>
      </c>
      <c r="S227" s="16" t="s">
        <v>2229</v>
      </c>
      <c r="T227" s="16" t="s">
        <v>83</v>
      </c>
      <c r="U227" s="16" t="s">
        <v>84</v>
      </c>
      <c r="V227" s="16" t="s">
        <v>2230</v>
      </c>
      <c r="W227" s="16" t="s">
        <v>129</v>
      </c>
      <c r="X227" s="16"/>
      <c r="Y227" s="16" t="s">
        <v>1268</v>
      </c>
      <c r="Z227" s="16" t="s">
        <v>2231</v>
      </c>
      <c r="AA227" s="16"/>
      <c r="AB227" s="16"/>
      <c r="AC227" s="16" t="s">
        <v>185</v>
      </c>
      <c r="AD227" s="16" t="s">
        <v>152</v>
      </c>
      <c r="AE227" s="16"/>
      <c r="AF227" s="16" t="s">
        <v>91</v>
      </c>
      <c r="AG227" s="16" t="s">
        <v>92</v>
      </c>
      <c r="AH227" s="16" t="s">
        <v>2232</v>
      </c>
      <c r="AI227" s="17">
        <v>1</v>
      </c>
      <c r="AJ227" s="17">
        <v>1</v>
      </c>
      <c r="AK227" s="16" t="s">
        <v>136</v>
      </c>
      <c r="AL227" s="16"/>
      <c r="AM227" s="17">
        <v>25</v>
      </c>
      <c r="AN227" s="16" t="s">
        <v>137</v>
      </c>
      <c r="AO227" s="16" t="s">
        <v>138</v>
      </c>
      <c r="AP227" s="17">
        <v>0</v>
      </c>
      <c r="AQ227" s="17">
        <v>0</v>
      </c>
      <c r="AR227" s="17">
        <v>0</v>
      </c>
      <c r="AS227" s="16">
        <v>10299.696326400001</v>
      </c>
      <c r="AT227" s="19">
        <v>4.2292509040628481</v>
      </c>
      <c r="AU227" s="19">
        <v>0</v>
      </c>
      <c r="AV227" s="19">
        <v>0</v>
      </c>
      <c r="AW227" s="19">
        <v>2114.6254520314242</v>
      </c>
      <c r="AX227" s="20">
        <v>7</v>
      </c>
      <c r="AY227" s="19">
        <v>0</v>
      </c>
      <c r="AZ227" s="20">
        <v>25</v>
      </c>
      <c r="BA227" s="19">
        <v>0</v>
      </c>
      <c r="BB227" s="19">
        <v>0.5</v>
      </c>
      <c r="BC227" s="20">
        <v>12500</v>
      </c>
      <c r="BD227" s="16">
        <v>444.00427577179005</v>
      </c>
      <c r="BE227" s="16">
        <v>10299.730621474067</v>
      </c>
      <c r="BF227" s="21" t="s">
        <v>96</v>
      </c>
      <c r="BG227" s="22">
        <v>25</v>
      </c>
      <c r="BH227" s="23">
        <v>0.7</v>
      </c>
      <c r="BI227" s="23">
        <v>18</v>
      </c>
      <c r="BJ227" s="16">
        <v>444.00427577179005</v>
      </c>
      <c r="BK227" s="16">
        <v>10299.730621474067</v>
      </c>
      <c r="BL227" s="23">
        <v>0.15</v>
      </c>
      <c r="BM227" s="22">
        <f t="shared" si="21"/>
        <v>4.2561040580661791</v>
      </c>
      <c r="BN227" s="22">
        <f t="shared" si="20"/>
        <v>3.2561040580661791</v>
      </c>
      <c r="BO227" s="22">
        <f t="shared" si="22"/>
        <v>0.48841560870992684</v>
      </c>
      <c r="BP227" s="22">
        <f t="shared" si="23"/>
        <v>0.27676884493562526</v>
      </c>
      <c r="BQ227" s="22">
        <f t="shared" si="24"/>
        <v>2.4909196044206272</v>
      </c>
    </row>
    <row r="228" spans="1:69" x14ac:dyDescent="0.25">
      <c r="A228" s="15">
        <v>16021005</v>
      </c>
      <c r="B228" s="16" t="s">
        <v>75</v>
      </c>
      <c r="C228" s="16"/>
      <c r="D228" s="16"/>
      <c r="E228" s="16"/>
      <c r="F228" s="16" t="s">
        <v>1264</v>
      </c>
      <c r="G228" s="16" t="s">
        <v>126</v>
      </c>
      <c r="H228" s="16">
        <v>1.427828683</v>
      </c>
      <c r="I228" s="17">
        <v>1953</v>
      </c>
      <c r="J228" s="17">
        <v>1066</v>
      </c>
      <c r="K228" s="16">
        <v>0.105304752</v>
      </c>
      <c r="L228" s="16" t="s">
        <v>78</v>
      </c>
      <c r="M228" s="17">
        <v>1</v>
      </c>
      <c r="N228" s="17">
        <v>0</v>
      </c>
      <c r="O228" s="16" t="s">
        <v>79</v>
      </c>
      <c r="P228" s="16" t="s">
        <v>80</v>
      </c>
      <c r="Q228" s="18">
        <v>0.23241532633746151</v>
      </c>
      <c r="R228" s="16" t="s">
        <v>2068</v>
      </c>
      <c r="S228" s="16" t="s">
        <v>2069</v>
      </c>
      <c r="T228" s="16" t="s">
        <v>373</v>
      </c>
      <c r="U228" s="16" t="s">
        <v>374</v>
      </c>
      <c r="V228" s="16" t="s">
        <v>2070</v>
      </c>
      <c r="W228" s="16" t="s">
        <v>129</v>
      </c>
      <c r="X228" s="16"/>
      <c r="Y228" s="16" t="s">
        <v>1268</v>
      </c>
      <c r="Z228" s="16" t="s">
        <v>2071</v>
      </c>
      <c r="AA228" s="16"/>
      <c r="AB228" s="16"/>
      <c r="AC228" s="16" t="s">
        <v>185</v>
      </c>
      <c r="AD228" s="16" t="s">
        <v>152</v>
      </c>
      <c r="AE228" s="16"/>
      <c r="AF228" s="16" t="s">
        <v>91</v>
      </c>
      <c r="AG228" s="16" t="s">
        <v>92</v>
      </c>
      <c r="AH228" s="16" t="s">
        <v>1949</v>
      </c>
      <c r="AI228" s="17">
        <v>1</v>
      </c>
      <c r="AJ228" s="17">
        <v>1</v>
      </c>
      <c r="AK228" s="16" t="s">
        <v>136</v>
      </c>
      <c r="AL228" s="16"/>
      <c r="AM228" s="17">
        <v>25</v>
      </c>
      <c r="AN228" s="16" t="s">
        <v>137</v>
      </c>
      <c r="AO228" s="16" t="s">
        <v>138</v>
      </c>
      <c r="AP228" s="17">
        <v>0</v>
      </c>
      <c r="AQ228" s="17">
        <v>0</v>
      </c>
      <c r="AR228" s="17">
        <v>0</v>
      </c>
      <c r="AS228" s="16">
        <v>10123.979455299999</v>
      </c>
      <c r="AT228" s="19">
        <v>4.3026559064376535</v>
      </c>
      <c r="AU228" s="19">
        <v>0</v>
      </c>
      <c r="AV228" s="19">
        <v>0</v>
      </c>
      <c r="AW228" s="19">
        <v>2151.3279532188267</v>
      </c>
      <c r="AX228" s="20">
        <v>7</v>
      </c>
      <c r="AY228" s="19">
        <v>0</v>
      </c>
      <c r="AZ228" s="20">
        <v>25</v>
      </c>
      <c r="BA228" s="19">
        <v>0</v>
      </c>
      <c r="BB228" s="19">
        <v>0.5</v>
      </c>
      <c r="BC228" s="20">
        <v>12500</v>
      </c>
      <c r="BD228" s="16">
        <v>427.31701946637565</v>
      </c>
      <c r="BE228" s="16">
        <v>10123.971119253856</v>
      </c>
      <c r="BF228" s="21" t="s">
        <v>96</v>
      </c>
      <c r="BG228" s="22">
        <v>25</v>
      </c>
      <c r="BH228" s="23">
        <v>0.7</v>
      </c>
      <c r="BI228" s="23">
        <v>18</v>
      </c>
      <c r="BJ228" s="16">
        <v>427.31701946637565</v>
      </c>
      <c r="BK228" s="16">
        <v>10123.971119253856</v>
      </c>
      <c r="BL228" s="23">
        <v>0.15</v>
      </c>
      <c r="BM228" s="22">
        <f t="shared" si="21"/>
        <v>4.1834758740743068</v>
      </c>
      <c r="BN228" s="22">
        <f t="shared" si="20"/>
        <v>3.1834758740743068</v>
      </c>
      <c r="BO228" s="22">
        <f t="shared" si="22"/>
        <v>0.477521381111146</v>
      </c>
      <c r="BP228" s="22">
        <f t="shared" si="23"/>
        <v>0.27059544929631607</v>
      </c>
      <c r="BQ228" s="22">
        <f t="shared" si="24"/>
        <v>2.4353590436668449</v>
      </c>
    </row>
    <row r="229" spans="1:69" x14ac:dyDescent="0.25">
      <c r="A229" s="15">
        <v>16021006</v>
      </c>
      <c r="B229" s="16" t="s">
        <v>75</v>
      </c>
      <c r="C229" s="16"/>
      <c r="D229" s="16"/>
      <c r="E229" s="16"/>
      <c r="F229" s="16" t="s">
        <v>1264</v>
      </c>
      <c r="G229" s="16" t="s">
        <v>126</v>
      </c>
      <c r="H229" s="16">
        <v>1.616583691</v>
      </c>
      <c r="I229" s="17">
        <v>1953</v>
      </c>
      <c r="J229" s="17">
        <v>1206</v>
      </c>
      <c r="K229" s="16">
        <v>0.11401021</v>
      </c>
      <c r="L229" s="16" t="s">
        <v>78</v>
      </c>
      <c r="M229" s="17">
        <v>1</v>
      </c>
      <c r="N229" s="17">
        <v>0</v>
      </c>
      <c r="O229" s="16" t="s">
        <v>79</v>
      </c>
      <c r="P229" s="16" t="s">
        <v>80</v>
      </c>
      <c r="Q229" s="18">
        <v>0.24285813128982439</v>
      </c>
      <c r="R229" s="16" t="s">
        <v>1945</v>
      </c>
      <c r="S229" s="16" t="s">
        <v>1946</v>
      </c>
      <c r="T229" s="16" t="s">
        <v>83</v>
      </c>
      <c r="U229" s="16" t="s">
        <v>84</v>
      </c>
      <c r="V229" s="16" t="s">
        <v>1947</v>
      </c>
      <c r="W229" s="16" t="s">
        <v>129</v>
      </c>
      <c r="X229" s="16"/>
      <c r="Y229" s="16" t="s">
        <v>1268</v>
      </c>
      <c r="Z229" s="16" t="s">
        <v>1948</v>
      </c>
      <c r="AA229" s="16"/>
      <c r="AB229" s="16"/>
      <c r="AC229" s="16" t="s">
        <v>185</v>
      </c>
      <c r="AD229" s="16" t="s">
        <v>152</v>
      </c>
      <c r="AE229" s="16"/>
      <c r="AF229" s="16" t="s">
        <v>91</v>
      </c>
      <c r="AG229" s="16" t="s">
        <v>92</v>
      </c>
      <c r="AH229" s="16" t="s">
        <v>1949</v>
      </c>
      <c r="AI229" s="17">
        <v>1</v>
      </c>
      <c r="AJ229" s="17">
        <v>1</v>
      </c>
      <c r="AK229" s="16" t="s">
        <v>136</v>
      </c>
      <c r="AL229" s="16"/>
      <c r="AM229" s="17">
        <v>25</v>
      </c>
      <c r="AN229" s="16" t="s">
        <v>137</v>
      </c>
      <c r="AO229" s="16" t="s">
        <v>138</v>
      </c>
      <c r="AP229" s="17">
        <v>0</v>
      </c>
      <c r="AQ229" s="17">
        <v>0</v>
      </c>
      <c r="AR229" s="17">
        <v>0</v>
      </c>
      <c r="AS229" s="16">
        <v>10578.867795300001</v>
      </c>
      <c r="AT229" s="19">
        <v>4.11764291253861</v>
      </c>
      <c r="AU229" s="19">
        <v>0</v>
      </c>
      <c r="AV229" s="19">
        <v>0</v>
      </c>
      <c r="AW229" s="19">
        <v>2058.8214562693051</v>
      </c>
      <c r="AX229" s="20">
        <v>7</v>
      </c>
      <c r="AY229" s="19">
        <v>0</v>
      </c>
      <c r="AZ229" s="20">
        <v>25</v>
      </c>
      <c r="BA229" s="19">
        <v>0</v>
      </c>
      <c r="BB229" s="19">
        <v>0.5</v>
      </c>
      <c r="BC229" s="20">
        <v>12500</v>
      </c>
      <c r="BD229" s="16">
        <v>433.85862610414142</v>
      </c>
      <c r="BE229" s="16">
        <v>10578.857883426268</v>
      </c>
      <c r="BF229" s="21" t="s">
        <v>96</v>
      </c>
      <c r="BG229" s="22">
        <v>25</v>
      </c>
      <c r="BH229" s="23">
        <v>0.7</v>
      </c>
      <c r="BI229" s="23">
        <v>18</v>
      </c>
      <c r="BJ229" s="16">
        <v>433.85862610414142</v>
      </c>
      <c r="BK229" s="16">
        <v>10578.857883426268</v>
      </c>
      <c r="BL229" s="23">
        <v>0.15</v>
      </c>
      <c r="BM229" s="22">
        <f t="shared" si="21"/>
        <v>4.3714463632168394</v>
      </c>
      <c r="BN229" s="22">
        <f t="shared" si="20"/>
        <v>3.3714463632168394</v>
      </c>
      <c r="BO229" s="22">
        <f t="shared" si="22"/>
        <v>0.50571695448252585</v>
      </c>
      <c r="BP229" s="22">
        <f t="shared" si="23"/>
        <v>0.28657294087343138</v>
      </c>
      <c r="BQ229" s="22">
        <f t="shared" si="24"/>
        <v>2.5791564678608823</v>
      </c>
    </row>
    <row r="230" spans="1:69" x14ac:dyDescent="0.25">
      <c r="A230" s="15">
        <v>16021009</v>
      </c>
      <c r="B230" s="16" t="s">
        <v>75</v>
      </c>
      <c r="C230" s="16"/>
      <c r="D230" s="16"/>
      <c r="E230" s="16"/>
      <c r="F230" s="16" t="s">
        <v>2871</v>
      </c>
      <c r="G230" s="16" t="s">
        <v>126</v>
      </c>
      <c r="H230" s="16">
        <v>1.0262836529999999</v>
      </c>
      <c r="I230" s="17">
        <v>1960</v>
      </c>
      <c r="J230" s="17">
        <v>1752</v>
      </c>
      <c r="K230" s="16">
        <v>0.10654342</v>
      </c>
      <c r="L230" s="16" t="s">
        <v>78</v>
      </c>
      <c r="M230" s="17">
        <v>1</v>
      </c>
      <c r="N230" s="17">
        <v>0</v>
      </c>
      <c r="O230" s="16" t="s">
        <v>79</v>
      </c>
      <c r="P230" s="16" t="s">
        <v>80</v>
      </c>
      <c r="Q230" s="18">
        <v>0.37751621663654056</v>
      </c>
      <c r="R230" s="16" t="s">
        <v>2940</v>
      </c>
      <c r="S230" s="16" t="s">
        <v>2941</v>
      </c>
      <c r="T230" s="16" t="s">
        <v>340</v>
      </c>
      <c r="U230" s="16" t="s">
        <v>2942</v>
      </c>
      <c r="V230" s="16"/>
      <c r="W230" s="16" t="s">
        <v>129</v>
      </c>
      <c r="X230" s="16"/>
      <c r="Y230" s="16" t="s">
        <v>2875</v>
      </c>
      <c r="Z230" s="16" t="s">
        <v>2943</v>
      </c>
      <c r="AA230" s="16"/>
      <c r="AB230" s="16"/>
      <c r="AC230" s="16" t="s">
        <v>185</v>
      </c>
      <c r="AD230" s="16" t="s">
        <v>152</v>
      </c>
      <c r="AE230" s="16"/>
      <c r="AF230" s="16" t="s">
        <v>91</v>
      </c>
      <c r="AG230" s="16" t="s">
        <v>92</v>
      </c>
      <c r="AH230" s="16" t="s">
        <v>1949</v>
      </c>
      <c r="AI230" s="17">
        <v>1</v>
      </c>
      <c r="AJ230" s="17">
        <v>3</v>
      </c>
      <c r="AK230" s="16" t="s">
        <v>136</v>
      </c>
      <c r="AL230" s="16"/>
      <c r="AM230" s="17">
        <v>25</v>
      </c>
      <c r="AN230" s="16" t="s">
        <v>137</v>
      </c>
      <c r="AO230" s="16" t="s">
        <v>138</v>
      </c>
      <c r="AP230" s="17">
        <v>0</v>
      </c>
      <c r="AQ230" s="17">
        <v>0</v>
      </c>
      <c r="AR230" s="17">
        <v>0</v>
      </c>
      <c r="AS230" s="16">
        <v>16444.517266899999</v>
      </c>
      <c r="AT230" s="19">
        <v>7.9467215655540402</v>
      </c>
      <c r="AU230" s="19">
        <v>0</v>
      </c>
      <c r="AV230" s="19">
        <v>0</v>
      </c>
      <c r="AW230" s="19">
        <v>3973.3607827770202</v>
      </c>
      <c r="AX230" s="20">
        <v>7</v>
      </c>
      <c r="AY230" s="19">
        <v>0</v>
      </c>
      <c r="AZ230" s="20">
        <v>25</v>
      </c>
      <c r="BA230" s="19">
        <v>0</v>
      </c>
      <c r="BB230" s="19">
        <v>0.5</v>
      </c>
      <c r="BC230" s="20">
        <v>12500</v>
      </c>
      <c r="BD230" s="16">
        <v>518.53145112323591</v>
      </c>
      <c r="BE230" s="16">
        <v>16444.540618327894</v>
      </c>
      <c r="BF230" s="21" t="s">
        <v>96</v>
      </c>
      <c r="BG230" s="22">
        <v>25</v>
      </c>
      <c r="BH230" s="23">
        <v>0.7</v>
      </c>
      <c r="BI230" s="23">
        <v>18</v>
      </c>
      <c r="BJ230" s="16">
        <v>518.53145112323591</v>
      </c>
      <c r="BK230" s="16">
        <v>16444.540618327894</v>
      </c>
      <c r="BL230" s="23">
        <v>0.15</v>
      </c>
      <c r="BM230" s="22">
        <f t="shared" si="21"/>
        <v>6.7952918994577303</v>
      </c>
      <c r="BN230" s="22">
        <f t="shared" si="20"/>
        <v>3.7952918994577303</v>
      </c>
      <c r="BO230" s="22">
        <f t="shared" si="22"/>
        <v>0.56929378491865956</v>
      </c>
      <c r="BP230" s="22">
        <f t="shared" si="23"/>
        <v>0.32259981145390709</v>
      </c>
      <c r="BQ230" s="22">
        <f t="shared" si="24"/>
        <v>2.9033983030851638</v>
      </c>
    </row>
    <row r="231" spans="1:69" x14ac:dyDescent="0.25">
      <c r="A231" s="15">
        <v>16021010</v>
      </c>
      <c r="B231" s="16" t="s">
        <v>75</v>
      </c>
      <c r="C231" s="16"/>
      <c r="D231" s="16"/>
      <c r="E231" s="16"/>
      <c r="F231" s="16" t="s">
        <v>1264</v>
      </c>
      <c r="G231" s="16" t="s">
        <v>126</v>
      </c>
      <c r="H231" s="16">
        <v>1.7124093629999999</v>
      </c>
      <c r="I231" s="17">
        <v>1956</v>
      </c>
      <c r="J231" s="17">
        <v>1542</v>
      </c>
      <c r="K231" s="16">
        <v>0.12880053499999999</v>
      </c>
      <c r="L231" s="16" t="s">
        <v>78</v>
      </c>
      <c r="M231" s="17">
        <v>1</v>
      </c>
      <c r="N231" s="17">
        <v>0</v>
      </c>
      <c r="O231" s="16" t="s">
        <v>79</v>
      </c>
      <c r="P231" s="16" t="s">
        <v>80</v>
      </c>
      <c r="Q231" s="18">
        <v>0.27484254322081175</v>
      </c>
      <c r="R231" s="16" t="s">
        <v>2044</v>
      </c>
      <c r="S231" s="16" t="s">
        <v>2045</v>
      </c>
      <c r="T231" s="16" t="s">
        <v>83</v>
      </c>
      <c r="U231" s="16" t="s">
        <v>84</v>
      </c>
      <c r="V231" s="16" t="s">
        <v>1947</v>
      </c>
      <c r="W231" s="16" t="s">
        <v>129</v>
      </c>
      <c r="X231" s="16"/>
      <c r="Y231" s="16" t="s">
        <v>1268</v>
      </c>
      <c r="Z231" s="16" t="s">
        <v>2046</v>
      </c>
      <c r="AA231" s="16"/>
      <c r="AB231" s="16"/>
      <c r="AC231" s="16" t="s">
        <v>185</v>
      </c>
      <c r="AD231" s="16" t="s">
        <v>152</v>
      </c>
      <c r="AE231" s="16"/>
      <c r="AF231" s="16" t="s">
        <v>91</v>
      </c>
      <c r="AG231" s="16" t="s">
        <v>92</v>
      </c>
      <c r="AH231" s="16" t="s">
        <v>1949</v>
      </c>
      <c r="AI231" s="17">
        <v>2</v>
      </c>
      <c r="AJ231" s="17">
        <v>1</v>
      </c>
      <c r="AK231" s="16" t="s">
        <v>136</v>
      </c>
      <c r="AL231" s="16"/>
      <c r="AM231" s="17">
        <v>25</v>
      </c>
      <c r="AN231" s="16" t="s">
        <v>137</v>
      </c>
      <c r="AO231" s="16" t="s">
        <v>138</v>
      </c>
      <c r="AP231" s="17">
        <v>0</v>
      </c>
      <c r="AQ231" s="17">
        <v>0</v>
      </c>
      <c r="AR231" s="17">
        <v>0</v>
      </c>
      <c r="AS231" s="16">
        <v>11972.103431</v>
      </c>
      <c r="AT231" s="19">
        <v>3.6384583754269775</v>
      </c>
      <c r="AU231" s="19">
        <v>0</v>
      </c>
      <c r="AV231" s="19">
        <v>0</v>
      </c>
      <c r="AW231" s="19">
        <v>1819.2291877134887</v>
      </c>
      <c r="AX231" s="20">
        <v>7</v>
      </c>
      <c r="AY231" s="19">
        <v>0</v>
      </c>
      <c r="AZ231" s="20">
        <v>25</v>
      </c>
      <c r="BA231" s="19">
        <v>0</v>
      </c>
      <c r="BB231" s="19">
        <v>0.5</v>
      </c>
      <c r="BC231" s="20">
        <v>12500</v>
      </c>
      <c r="BD231" s="16">
        <v>520.1767073678659</v>
      </c>
      <c r="BE231" s="16">
        <v>11972.093294181715</v>
      </c>
      <c r="BF231" s="21" t="s">
        <v>96</v>
      </c>
      <c r="BG231" s="22">
        <v>25</v>
      </c>
      <c r="BH231" s="23">
        <v>0.7</v>
      </c>
      <c r="BI231" s="23">
        <v>18</v>
      </c>
      <c r="BJ231" s="16">
        <v>520.1767073678659</v>
      </c>
      <c r="BK231" s="16">
        <v>11972.093294181715</v>
      </c>
      <c r="BL231" s="23">
        <v>0.15</v>
      </c>
      <c r="BM231" s="22">
        <f t="shared" si="21"/>
        <v>4.9471657779746119</v>
      </c>
      <c r="BN231" s="22">
        <f t="shared" si="20"/>
        <v>3.9471657779746119</v>
      </c>
      <c r="BO231" s="22">
        <f t="shared" si="22"/>
        <v>0.5920748666961918</v>
      </c>
      <c r="BP231" s="22">
        <f t="shared" si="23"/>
        <v>0.335509091127842</v>
      </c>
      <c r="BQ231" s="22">
        <f t="shared" si="24"/>
        <v>3.0195818201505782</v>
      </c>
    </row>
    <row r="232" spans="1:69" x14ac:dyDescent="0.25">
      <c r="A232" s="15">
        <v>16028005</v>
      </c>
      <c r="B232" s="16" t="s">
        <v>75</v>
      </c>
      <c r="C232" s="16"/>
      <c r="D232" s="16"/>
      <c r="E232" s="16"/>
      <c r="F232" s="16" t="s">
        <v>781</v>
      </c>
      <c r="G232" s="16" t="s">
        <v>929</v>
      </c>
      <c r="H232" s="16">
        <v>1.7000973610000001</v>
      </c>
      <c r="I232" s="17">
        <v>1980</v>
      </c>
      <c r="J232" s="17">
        <v>1700</v>
      </c>
      <c r="K232" s="16">
        <v>8.6496387999999994E-2</v>
      </c>
      <c r="L232" s="16" t="s">
        <v>78</v>
      </c>
      <c r="M232" s="17">
        <v>1</v>
      </c>
      <c r="N232" s="17">
        <v>0</v>
      </c>
      <c r="O232" s="16" t="s">
        <v>79</v>
      </c>
      <c r="P232" s="16" t="s">
        <v>80</v>
      </c>
      <c r="Q232" s="18">
        <v>0.45102657681114922</v>
      </c>
      <c r="R232" s="16" t="s">
        <v>1041</v>
      </c>
      <c r="S232" s="16" t="s">
        <v>1037</v>
      </c>
      <c r="T232" s="16" t="s">
        <v>1042</v>
      </c>
      <c r="U232" s="16" t="s">
        <v>1039</v>
      </c>
      <c r="V232" s="16"/>
      <c r="W232" s="16" t="s">
        <v>507</v>
      </c>
      <c r="X232" s="16"/>
      <c r="Y232" s="16" t="s">
        <v>786</v>
      </c>
      <c r="Z232" s="16" t="s">
        <v>1043</v>
      </c>
      <c r="AA232" s="16"/>
      <c r="AB232" s="16" t="s">
        <v>88</v>
      </c>
      <c r="AC232" s="16" t="s">
        <v>89</v>
      </c>
      <c r="AD232" s="16" t="s">
        <v>90</v>
      </c>
      <c r="AE232" s="16"/>
      <c r="AF232" s="16" t="s">
        <v>91</v>
      </c>
      <c r="AG232" s="16" t="s">
        <v>92</v>
      </c>
      <c r="AH232" s="16" t="s">
        <v>969</v>
      </c>
      <c r="AI232" s="17">
        <v>1</v>
      </c>
      <c r="AJ232" s="17">
        <v>0</v>
      </c>
      <c r="AK232" s="16" t="s">
        <v>871</v>
      </c>
      <c r="AL232" s="16">
        <v>1.35</v>
      </c>
      <c r="AM232" s="16"/>
      <c r="AN232" s="16" t="s">
        <v>872</v>
      </c>
      <c r="AO232" s="16"/>
      <c r="AP232" s="17">
        <v>0</v>
      </c>
      <c r="AQ232" s="17">
        <v>1700</v>
      </c>
      <c r="AR232" s="17">
        <v>0</v>
      </c>
      <c r="AS232" s="16">
        <v>19646.624772899999</v>
      </c>
      <c r="AT232" s="19">
        <v>0</v>
      </c>
      <c r="AU232" s="19">
        <v>0</v>
      </c>
      <c r="AV232" s="19">
        <v>8.6528857737687953E-2</v>
      </c>
      <c r="AW232" s="19">
        <v>3769.1970430536871</v>
      </c>
      <c r="AX232" s="20">
        <v>14</v>
      </c>
      <c r="AY232" s="19">
        <v>0.35</v>
      </c>
      <c r="AZ232" s="20">
        <v>43</v>
      </c>
      <c r="BA232" s="19">
        <v>0</v>
      </c>
      <c r="BB232" s="19">
        <v>0.5</v>
      </c>
      <c r="BC232" s="20">
        <v>21500</v>
      </c>
      <c r="BD232" s="16">
        <v>564.30725827354809</v>
      </c>
      <c r="BE232" s="16">
        <v>19646.6390991015</v>
      </c>
      <c r="BF232" s="21" t="s">
        <v>96</v>
      </c>
      <c r="BG232" s="22">
        <v>43</v>
      </c>
      <c r="BH232" s="23">
        <v>0.8</v>
      </c>
      <c r="BI232" s="23">
        <v>34.4</v>
      </c>
      <c r="BJ232" s="16">
        <v>564.30725827354809</v>
      </c>
      <c r="BK232" s="16">
        <v>19646.6390991015</v>
      </c>
      <c r="BL232" s="23">
        <v>0.15</v>
      </c>
      <c r="BM232" s="22">
        <f t="shared" si="21"/>
        <v>15.515314242303532</v>
      </c>
      <c r="BN232" s="22">
        <f t="shared" si="20"/>
        <v>15.515314242303532</v>
      </c>
      <c r="BO232" s="22">
        <f t="shared" si="22"/>
        <v>2.3272971363455297</v>
      </c>
      <c r="BP232" s="22">
        <f t="shared" si="23"/>
        <v>1.3188017105958003</v>
      </c>
      <c r="BQ232" s="22">
        <f t="shared" si="24"/>
        <v>11.869215395362202</v>
      </c>
    </row>
    <row r="233" spans="1:69" x14ac:dyDescent="0.25">
      <c r="A233" s="15">
        <v>16032011</v>
      </c>
      <c r="B233" s="16" t="s">
        <v>75</v>
      </c>
      <c r="C233" s="16"/>
      <c r="D233" s="16"/>
      <c r="E233" s="16"/>
      <c r="F233" s="16" t="s">
        <v>2964</v>
      </c>
      <c r="G233" s="16" t="s">
        <v>238</v>
      </c>
      <c r="H233" s="16">
        <v>1.1315832610000001</v>
      </c>
      <c r="I233" s="17">
        <v>1952</v>
      </c>
      <c r="J233" s="17">
        <v>1766</v>
      </c>
      <c r="K233" s="16">
        <v>0.172764625</v>
      </c>
      <c r="L233" s="16" t="s">
        <v>78</v>
      </c>
      <c r="M233" s="17">
        <v>1</v>
      </c>
      <c r="N233" s="17">
        <v>0</v>
      </c>
      <c r="O233" s="16" t="s">
        <v>79</v>
      </c>
      <c r="P233" s="16" t="s">
        <v>80</v>
      </c>
      <c r="Q233" s="18">
        <v>0.23466748715346766</v>
      </c>
      <c r="R233" s="16" t="s">
        <v>3079</v>
      </c>
      <c r="S233" s="16" t="s">
        <v>3302</v>
      </c>
      <c r="T233" s="16" t="s">
        <v>83</v>
      </c>
      <c r="U233" s="16" t="s">
        <v>200</v>
      </c>
      <c r="V233" s="16" t="s">
        <v>3081</v>
      </c>
      <c r="W233" s="16" t="s">
        <v>129</v>
      </c>
      <c r="X233" s="16"/>
      <c r="Y233" s="16" t="s">
        <v>3060</v>
      </c>
      <c r="Z233" s="16" t="s">
        <v>3303</v>
      </c>
      <c r="AA233" s="16"/>
      <c r="AB233" s="16"/>
      <c r="AC233" s="16" t="s">
        <v>1328</v>
      </c>
      <c r="AD233" s="16" t="s">
        <v>152</v>
      </c>
      <c r="AE233" s="16"/>
      <c r="AF233" s="16" t="s">
        <v>91</v>
      </c>
      <c r="AG233" s="16" t="s">
        <v>92</v>
      </c>
      <c r="AH233" s="16" t="s">
        <v>1329</v>
      </c>
      <c r="AI233" s="17">
        <v>2</v>
      </c>
      <c r="AJ233" s="17">
        <v>2</v>
      </c>
      <c r="AK233" s="16" t="s">
        <v>245</v>
      </c>
      <c r="AL233" s="16"/>
      <c r="AM233" s="17">
        <v>35</v>
      </c>
      <c r="AN233" s="16" t="s">
        <v>246</v>
      </c>
      <c r="AO233" s="16" t="s">
        <v>247</v>
      </c>
      <c r="AP233" s="17">
        <v>0</v>
      </c>
      <c r="AQ233" s="17">
        <v>0</v>
      </c>
      <c r="AR233" s="17">
        <v>0</v>
      </c>
      <c r="AS233" s="16">
        <v>10222.071674999999</v>
      </c>
      <c r="AT233" s="19">
        <v>8.5227342137571149</v>
      </c>
      <c r="AU233" s="19">
        <v>0</v>
      </c>
      <c r="AV233" s="19">
        <v>0</v>
      </c>
      <c r="AW233" s="19">
        <v>4261.367106878557</v>
      </c>
      <c r="AX233" s="20">
        <v>4</v>
      </c>
      <c r="AY233" s="19">
        <v>0</v>
      </c>
      <c r="AZ233" s="20">
        <v>35</v>
      </c>
      <c r="BA233" s="19">
        <v>0</v>
      </c>
      <c r="BB233" s="19">
        <v>0.5</v>
      </c>
      <c r="BC233" s="20">
        <v>17500</v>
      </c>
      <c r="BD233" s="16">
        <v>426.05231967033029</v>
      </c>
      <c r="BE233" s="16">
        <v>10222.074851982976</v>
      </c>
      <c r="BF233" s="21" t="s">
        <v>96</v>
      </c>
      <c r="BG233" s="22">
        <v>35</v>
      </c>
      <c r="BH233" s="23">
        <v>0.85</v>
      </c>
      <c r="BI233" s="23">
        <v>30</v>
      </c>
      <c r="BJ233" s="16">
        <v>426.05231967033029</v>
      </c>
      <c r="BK233" s="16">
        <v>10222.074851982976</v>
      </c>
      <c r="BL233" s="23">
        <v>0.15</v>
      </c>
      <c r="BM233" s="22">
        <f t="shared" si="21"/>
        <v>7.0400246146040297</v>
      </c>
      <c r="BN233" s="22">
        <f t="shared" si="20"/>
        <v>5.0400246146040297</v>
      </c>
      <c r="BO233" s="22">
        <f t="shared" si="22"/>
        <v>0.75600369219060448</v>
      </c>
      <c r="BP233" s="22">
        <f t="shared" si="23"/>
        <v>0.42840209224134257</v>
      </c>
      <c r="BQ233" s="22">
        <f t="shared" si="24"/>
        <v>3.8556188301720833</v>
      </c>
    </row>
    <row r="234" spans="1:69" x14ac:dyDescent="0.25">
      <c r="A234" s="15">
        <v>16040012</v>
      </c>
      <c r="B234" s="16" t="s">
        <v>75</v>
      </c>
      <c r="C234" s="16"/>
      <c r="D234" s="16"/>
      <c r="E234" s="16"/>
      <c r="F234" s="16" t="s">
        <v>125</v>
      </c>
      <c r="G234" s="16" t="s">
        <v>139</v>
      </c>
      <c r="H234" s="16">
        <v>1</v>
      </c>
      <c r="I234" s="17">
        <v>1986</v>
      </c>
      <c r="J234" s="17">
        <v>1406</v>
      </c>
      <c r="K234" s="16">
        <v>0.35264610000000002</v>
      </c>
      <c r="L234" s="16" t="s">
        <v>78</v>
      </c>
      <c r="M234" s="17">
        <v>1</v>
      </c>
      <c r="N234" s="17">
        <v>0</v>
      </c>
      <c r="O234" s="16" t="s">
        <v>79</v>
      </c>
      <c r="P234" s="16" t="s">
        <v>80</v>
      </c>
      <c r="Q234" s="18">
        <v>9.1547296430596128E-2</v>
      </c>
      <c r="R234" s="16" t="s">
        <v>140</v>
      </c>
      <c r="S234" s="16" t="s">
        <v>141</v>
      </c>
      <c r="T234" s="16" t="s">
        <v>83</v>
      </c>
      <c r="U234" s="16" t="s">
        <v>84</v>
      </c>
      <c r="V234" s="16" t="s">
        <v>142</v>
      </c>
      <c r="W234" s="16" t="s">
        <v>129</v>
      </c>
      <c r="X234" s="16" t="s">
        <v>130</v>
      </c>
      <c r="Y234" s="16" t="s">
        <v>131</v>
      </c>
      <c r="Z234" s="16" t="s">
        <v>143</v>
      </c>
      <c r="AA234" s="16"/>
      <c r="AB234" s="16"/>
      <c r="AC234" s="16" t="s">
        <v>144</v>
      </c>
      <c r="AD234" s="16" t="s">
        <v>105</v>
      </c>
      <c r="AE234" s="16" t="s">
        <v>145</v>
      </c>
      <c r="AF234" s="16" t="s">
        <v>91</v>
      </c>
      <c r="AG234" s="16" t="s">
        <v>92</v>
      </c>
      <c r="AH234" s="16" t="s">
        <v>146</v>
      </c>
      <c r="AI234" s="17">
        <v>1</v>
      </c>
      <c r="AJ234" s="17">
        <v>1</v>
      </c>
      <c r="AK234" s="16" t="s">
        <v>136</v>
      </c>
      <c r="AL234" s="16"/>
      <c r="AM234" s="17">
        <v>25</v>
      </c>
      <c r="AN234" s="16" t="s">
        <v>137</v>
      </c>
      <c r="AO234" s="16" t="s">
        <v>138</v>
      </c>
      <c r="AP234" s="17">
        <v>0</v>
      </c>
      <c r="AQ234" s="17">
        <v>0</v>
      </c>
      <c r="AR234" s="17">
        <v>0</v>
      </c>
      <c r="AS234" s="16">
        <v>3987.7846753499998</v>
      </c>
      <c r="AT234" s="19">
        <v>10.923358091338477</v>
      </c>
      <c r="AU234" s="19">
        <v>0</v>
      </c>
      <c r="AV234" s="19">
        <v>0</v>
      </c>
      <c r="AW234" s="19">
        <v>5461.6790456692379</v>
      </c>
      <c r="AX234" s="20">
        <v>7</v>
      </c>
      <c r="AY234" s="19">
        <v>0</v>
      </c>
      <c r="AZ234" s="20">
        <v>25</v>
      </c>
      <c r="BA234" s="19">
        <v>0</v>
      </c>
      <c r="BB234" s="19">
        <v>0.5</v>
      </c>
      <c r="BC234" s="20">
        <v>12500</v>
      </c>
      <c r="BD234" s="16"/>
      <c r="BE234" s="16"/>
      <c r="BF234" s="21" t="s">
        <v>96</v>
      </c>
      <c r="BG234" s="22">
        <v>25</v>
      </c>
      <c r="BH234" s="23">
        <v>0.7</v>
      </c>
      <c r="BI234" s="23">
        <v>18</v>
      </c>
      <c r="BJ234" s="16">
        <v>270.7763614170405</v>
      </c>
      <c r="BK234" s="16">
        <v>3987.7842813317875</v>
      </c>
      <c r="BL234" s="23">
        <v>0.15</v>
      </c>
      <c r="BM234" s="22">
        <f t="shared" si="21"/>
        <v>1.6478513357507303</v>
      </c>
      <c r="BN234" s="22">
        <f t="shared" si="20"/>
        <v>0.64785133575073028</v>
      </c>
      <c r="BO234" s="22">
        <f t="shared" si="22"/>
        <v>9.7177700362609545E-2</v>
      </c>
      <c r="BP234" s="22">
        <f t="shared" si="23"/>
        <v>5.5067363538812079E-2</v>
      </c>
      <c r="BQ234" s="22">
        <f t="shared" si="24"/>
        <v>0.49560627184930867</v>
      </c>
    </row>
    <row r="235" spans="1:69" x14ac:dyDescent="0.25">
      <c r="A235" s="15">
        <v>16040025</v>
      </c>
      <c r="B235" s="16" t="s">
        <v>75</v>
      </c>
      <c r="C235" s="16"/>
      <c r="D235" s="16"/>
      <c r="E235" s="16"/>
      <c r="F235" s="16" t="s">
        <v>1264</v>
      </c>
      <c r="G235" s="16" t="s">
        <v>139</v>
      </c>
      <c r="H235" s="16">
        <v>3.001508201</v>
      </c>
      <c r="I235" s="17">
        <v>1900</v>
      </c>
      <c r="J235" s="16"/>
      <c r="K235" s="16">
        <v>0</v>
      </c>
      <c r="L235" s="16" t="s">
        <v>78</v>
      </c>
      <c r="M235" s="17">
        <v>1</v>
      </c>
      <c r="N235" s="17">
        <v>0</v>
      </c>
      <c r="O235" s="16" t="s">
        <v>79</v>
      </c>
      <c r="P235" s="16" t="s">
        <v>80</v>
      </c>
      <c r="Q235" s="18">
        <v>0.53558921936092885</v>
      </c>
      <c r="R235" s="16" t="s">
        <v>2237</v>
      </c>
      <c r="S235" s="16" t="s">
        <v>2238</v>
      </c>
      <c r="T235" s="16" t="s">
        <v>114</v>
      </c>
      <c r="U235" s="16" t="s">
        <v>115</v>
      </c>
      <c r="V235" s="16"/>
      <c r="W235" s="16" t="s">
        <v>129</v>
      </c>
      <c r="X235" s="16"/>
      <c r="Y235" s="16" t="s">
        <v>1268</v>
      </c>
      <c r="Z235" s="16" t="s">
        <v>1389</v>
      </c>
      <c r="AA235" s="16"/>
      <c r="AB235" s="16"/>
      <c r="AC235" s="16" t="s">
        <v>144</v>
      </c>
      <c r="AD235" s="16" t="s">
        <v>105</v>
      </c>
      <c r="AE235" s="16"/>
      <c r="AF235" s="16" t="s">
        <v>91</v>
      </c>
      <c r="AG235" s="16" t="s">
        <v>92</v>
      </c>
      <c r="AH235" s="16" t="s">
        <v>2239</v>
      </c>
      <c r="AI235" s="17">
        <v>1</v>
      </c>
      <c r="AJ235" s="17">
        <v>1</v>
      </c>
      <c r="AK235" s="16" t="s">
        <v>136</v>
      </c>
      <c r="AL235" s="16"/>
      <c r="AM235" s="17">
        <v>25</v>
      </c>
      <c r="AN235" s="16" t="s">
        <v>137</v>
      </c>
      <c r="AO235" s="16" t="s">
        <v>138</v>
      </c>
      <c r="AP235" s="17">
        <v>0</v>
      </c>
      <c r="AQ235" s="17">
        <v>0</v>
      </c>
      <c r="AR235" s="17">
        <v>0</v>
      </c>
      <c r="AS235" s="16">
        <v>23330.178513800001</v>
      </c>
      <c r="AT235" s="19">
        <v>1.8671095883057167</v>
      </c>
      <c r="AU235" s="19">
        <v>0</v>
      </c>
      <c r="AV235" s="19">
        <v>0</v>
      </c>
      <c r="AW235" s="19">
        <v>933.55479415285834</v>
      </c>
      <c r="AX235" s="20">
        <v>7</v>
      </c>
      <c r="AY235" s="19">
        <v>0</v>
      </c>
      <c r="AZ235" s="20">
        <v>25</v>
      </c>
      <c r="BA235" s="19">
        <v>0</v>
      </c>
      <c r="BB235" s="19">
        <v>0.5</v>
      </c>
      <c r="BC235" s="20">
        <v>12500</v>
      </c>
      <c r="BD235" s="16">
        <v>637.88509509220194</v>
      </c>
      <c r="BE235" s="16">
        <v>23330.173074389793</v>
      </c>
      <c r="BF235" s="21" t="s">
        <v>96</v>
      </c>
      <c r="BG235" s="22">
        <v>25</v>
      </c>
      <c r="BH235" s="23">
        <v>0.7</v>
      </c>
      <c r="BI235" s="23">
        <v>18</v>
      </c>
      <c r="BJ235" s="16">
        <v>637.88509509220194</v>
      </c>
      <c r="BK235" s="16">
        <v>23330.173074389793</v>
      </c>
      <c r="BL235" s="23">
        <v>0.15</v>
      </c>
      <c r="BM235" s="22">
        <f t="shared" si="21"/>
        <v>9.6406059484967201</v>
      </c>
      <c r="BN235" s="22">
        <f t="shared" si="20"/>
        <v>8.6406059484967201</v>
      </c>
      <c r="BO235" s="22">
        <f t="shared" si="22"/>
        <v>1.296090892274508</v>
      </c>
      <c r="BP235" s="22">
        <f t="shared" si="23"/>
        <v>0.73445150562222128</v>
      </c>
      <c r="BQ235" s="22">
        <f t="shared" si="24"/>
        <v>6.6100635505999907</v>
      </c>
    </row>
    <row r="236" spans="1:69" x14ac:dyDescent="0.25">
      <c r="A236" s="15">
        <v>16040045</v>
      </c>
      <c r="B236" s="16" t="s">
        <v>75</v>
      </c>
      <c r="C236" s="16"/>
      <c r="D236" s="16"/>
      <c r="E236" s="16"/>
      <c r="F236" s="16" t="s">
        <v>1264</v>
      </c>
      <c r="G236" s="16" t="s">
        <v>714</v>
      </c>
      <c r="H236" s="16">
        <v>1</v>
      </c>
      <c r="I236" s="17">
        <v>2013</v>
      </c>
      <c r="J236" s="17">
        <v>2316</v>
      </c>
      <c r="K236" s="16">
        <v>0.51478106199999996</v>
      </c>
      <c r="L236" s="16" t="s">
        <v>78</v>
      </c>
      <c r="M236" s="17">
        <v>1</v>
      </c>
      <c r="N236" s="17">
        <v>0</v>
      </c>
      <c r="O236" s="16" t="s">
        <v>79</v>
      </c>
      <c r="P236" s="16" t="s">
        <v>80</v>
      </c>
      <c r="Q236" s="18">
        <v>0.1032909564922474</v>
      </c>
      <c r="R236" s="16" t="s">
        <v>2501</v>
      </c>
      <c r="S236" s="16" t="s">
        <v>2502</v>
      </c>
      <c r="T236" s="16" t="s">
        <v>83</v>
      </c>
      <c r="U236" s="16" t="s">
        <v>84</v>
      </c>
      <c r="V236" s="16" t="s">
        <v>183</v>
      </c>
      <c r="W236" s="16" t="s">
        <v>129</v>
      </c>
      <c r="X236" s="16" t="s">
        <v>1267</v>
      </c>
      <c r="Y236" s="16" t="s">
        <v>1268</v>
      </c>
      <c r="Z236" s="16" t="s">
        <v>2503</v>
      </c>
      <c r="AA236" s="16"/>
      <c r="AB236" s="16"/>
      <c r="AC236" s="16" t="s">
        <v>2467</v>
      </c>
      <c r="AD236" s="16" t="s">
        <v>2110</v>
      </c>
      <c r="AE236" s="16"/>
      <c r="AF236" s="16" t="s">
        <v>91</v>
      </c>
      <c r="AG236" s="16" t="s">
        <v>92</v>
      </c>
      <c r="AH236" s="16" t="s">
        <v>84</v>
      </c>
      <c r="AI236" s="17">
        <v>1</v>
      </c>
      <c r="AJ236" s="17">
        <v>1</v>
      </c>
      <c r="AK236" s="16" t="s">
        <v>136</v>
      </c>
      <c r="AL236" s="16"/>
      <c r="AM236" s="17">
        <v>25</v>
      </c>
      <c r="AN236" s="16" t="s">
        <v>137</v>
      </c>
      <c r="AO236" s="16" t="s">
        <v>138</v>
      </c>
      <c r="AP236" s="16"/>
      <c r="AQ236" s="16"/>
      <c r="AR236" s="16"/>
      <c r="AS236" s="16"/>
      <c r="AT236" s="19"/>
      <c r="AU236" s="19"/>
      <c r="AV236" s="19"/>
      <c r="AW236" s="19"/>
      <c r="AX236" s="19"/>
      <c r="AY236" s="19"/>
      <c r="AZ236" s="19"/>
      <c r="BA236" s="19"/>
      <c r="BB236" s="19"/>
      <c r="BC236" s="19"/>
      <c r="BD236" s="16">
        <v>277.21609581609778</v>
      </c>
      <c r="BE236" s="16">
        <v>4499.3360674040341</v>
      </c>
      <c r="BF236" s="21"/>
      <c r="BG236" s="22">
        <v>25</v>
      </c>
      <c r="BH236" s="23">
        <v>0.7</v>
      </c>
      <c r="BI236" s="23">
        <v>18</v>
      </c>
      <c r="BJ236" s="16">
        <v>277.21609581609778</v>
      </c>
      <c r="BK236" s="16">
        <v>4499.3360674040341</v>
      </c>
      <c r="BL236" s="23">
        <v>0.15</v>
      </c>
      <c r="BM236" s="22">
        <f t="shared" si="21"/>
        <v>1.8592372168604532</v>
      </c>
      <c r="BN236" s="22">
        <f t="shared" si="20"/>
        <v>0.85923721686045318</v>
      </c>
      <c r="BO236" s="22">
        <f t="shared" si="22"/>
        <v>0.12888558252906798</v>
      </c>
      <c r="BP236" s="22">
        <f t="shared" si="23"/>
        <v>7.3035163433138525E-2</v>
      </c>
      <c r="BQ236" s="22">
        <f t="shared" si="24"/>
        <v>0.65731647089824663</v>
      </c>
    </row>
    <row r="237" spans="1:69" x14ac:dyDescent="0.25">
      <c r="A237" s="15">
        <v>16040046</v>
      </c>
      <c r="B237" s="16" t="s">
        <v>75</v>
      </c>
      <c r="C237" s="16"/>
      <c r="D237" s="16"/>
      <c r="E237" s="16"/>
      <c r="F237" s="16" t="s">
        <v>1264</v>
      </c>
      <c r="G237" s="16" t="s">
        <v>139</v>
      </c>
      <c r="H237" s="16">
        <v>1</v>
      </c>
      <c r="I237" s="17">
        <v>2013</v>
      </c>
      <c r="J237" s="17">
        <v>2316</v>
      </c>
      <c r="K237" s="16">
        <v>0.48563640200000002</v>
      </c>
      <c r="L237" s="16" t="s">
        <v>78</v>
      </c>
      <c r="M237" s="17">
        <v>1</v>
      </c>
      <c r="N237" s="17">
        <v>0</v>
      </c>
      <c r="O237" s="16" t="s">
        <v>79</v>
      </c>
      <c r="P237" s="16" t="s">
        <v>80</v>
      </c>
      <c r="Q237" s="18">
        <v>0.10950087497249393</v>
      </c>
      <c r="R237" s="16" t="s">
        <v>2498</v>
      </c>
      <c r="S237" s="16" t="s">
        <v>2499</v>
      </c>
      <c r="T237" s="16" t="s">
        <v>83</v>
      </c>
      <c r="U237" s="16" t="s">
        <v>84</v>
      </c>
      <c r="V237" s="16" t="s">
        <v>183</v>
      </c>
      <c r="W237" s="16" t="s">
        <v>129</v>
      </c>
      <c r="X237" s="16" t="s">
        <v>1267</v>
      </c>
      <c r="Y237" s="16" t="s">
        <v>1268</v>
      </c>
      <c r="Z237" s="16" t="s">
        <v>2500</v>
      </c>
      <c r="AA237" s="16"/>
      <c r="AB237" s="16"/>
      <c r="AC237" s="16" t="s">
        <v>2467</v>
      </c>
      <c r="AD237" s="16" t="s">
        <v>2110</v>
      </c>
      <c r="AE237" s="16"/>
      <c r="AF237" s="16" t="s">
        <v>91</v>
      </c>
      <c r="AG237" s="16" t="s">
        <v>92</v>
      </c>
      <c r="AH237" s="16" t="s">
        <v>84</v>
      </c>
      <c r="AI237" s="17">
        <v>1</v>
      </c>
      <c r="AJ237" s="17">
        <v>1</v>
      </c>
      <c r="AK237" s="16" t="s">
        <v>136</v>
      </c>
      <c r="AL237" s="16"/>
      <c r="AM237" s="17">
        <v>25</v>
      </c>
      <c r="AN237" s="16" t="s">
        <v>137</v>
      </c>
      <c r="AO237" s="16" t="s">
        <v>138</v>
      </c>
      <c r="AP237" s="16"/>
      <c r="AQ237" s="16"/>
      <c r="AR237" s="16"/>
      <c r="AS237" s="16"/>
      <c r="AT237" s="19"/>
      <c r="AU237" s="19"/>
      <c r="AV237" s="19"/>
      <c r="AW237" s="19"/>
      <c r="AX237" s="19"/>
      <c r="AY237" s="19"/>
      <c r="AZ237" s="19"/>
      <c r="BA237" s="19"/>
      <c r="BB237" s="19"/>
      <c r="BC237" s="19"/>
      <c r="BD237" s="16">
        <v>284.90149225287962</v>
      </c>
      <c r="BE237" s="16">
        <v>4769.8390343884585</v>
      </c>
      <c r="BF237" s="21"/>
      <c r="BG237" s="22">
        <v>25</v>
      </c>
      <c r="BH237" s="23">
        <v>0.7</v>
      </c>
      <c r="BI237" s="23">
        <v>18</v>
      </c>
      <c r="BJ237" s="16">
        <v>284.90149225287962</v>
      </c>
      <c r="BK237" s="16">
        <v>4769.8390343884585</v>
      </c>
      <c r="BL237" s="23">
        <v>0.15</v>
      </c>
      <c r="BM237" s="22">
        <f t="shared" si="21"/>
        <v>1.9710157495048908</v>
      </c>
      <c r="BN237" s="22">
        <f t="shared" si="20"/>
        <v>0.97101574950489078</v>
      </c>
      <c r="BO237" s="22">
        <f t="shared" si="22"/>
        <v>0.14565236242573362</v>
      </c>
      <c r="BP237" s="22">
        <f t="shared" si="23"/>
        <v>8.2536338707915713E-2</v>
      </c>
      <c r="BQ237" s="22">
        <f t="shared" si="24"/>
        <v>0.74282704837124147</v>
      </c>
    </row>
    <row r="238" spans="1:69" x14ac:dyDescent="0.25">
      <c r="A238" s="15">
        <v>16047003</v>
      </c>
      <c r="B238" s="16" t="s">
        <v>75</v>
      </c>
      <c r="C238" s="16"/>
      <c r="D238" s="16"/>
      <c r="E238" s="16"/>
      <c r="F238" s="16" t="s">
        <v>1264</v>
      </c>
      <c r="G238" s="16" t="s">
        <v>139</v>
      </c>
      <c r="H238" s="16">
        <v>1</v>
      </c>
      <c r="I238" s="17">
        <v>1987</v>
      </c>
      <c r="J238" s="17">
        <v>2258</v>
      </c>
      <c r="K238" s="16">
        <v>0.47971106899999999</v>
      </c>
      <c r="L238" s="16" t="s">
        <v>78</v>
      </c>
      <c r="M238" s="17">
        <v>1</v>
      </c>
      <c r="N238" s="17">
        <v>0</v>
      </c>
      <c r="O238" s="16" t="s">
        <v>79</v>
      </c>
      <c r="P238" s="16" t="s">
        <v>80</v>
      </c>
      <c r="Q238" s="18">
        <v>0.10807545012473273</v>
      </c>
      <c r="R238" s="16" t="s">
        <v>1980</v>
      </c>
      <c r="S238" s="16" t="s">
        <v>1981</v>
      </c>
      <c r="T238" s="16" t="s">
        <v>83</v>
      </c>
      <c r="U238" s="16" t="s">
        <v>84</v>
      </c>
      <c r="V238" s="16" t="s">
        <v>1982</v>
      </c>
      <c r="W238" s="16" t="s">
        <v>129</v>
      </c>
      <c r="X238" s="16"/>
      <c r="Y238" s="16" t="s">
        <v>1268</v>
      </c>
      <c r="Z238" s="16" t="s">
        <v>1389</v>
      </c>
      <c r="AA238" s="16"/>
      <c r="AB238" s="16"/>
      <c r="AC238" s="16" t="s">
        <v>265</v>
      </c>
      <c r="AD238" s="16" t="s">
        <v>152</v>
      </c>
      <c r="AE238" s="16" t="s">
        <v>1983</v>
      </c>
      <c r="AF238" s="16" t="s">
        <v>91</v>
      </c>
      <c r="AG238" s="16" t="s">
        <v>92</v>
      </c>
      <c r="AH238" s="16" t="s">
        <v>1984</v>
      </c>
      <c r="AI238" s="17">
        <v>1</v>
      </c>
      <c r="AJ238" s="17">
        <v>1</v>
      </c>
      <c r="AK238" s="16" t="s">
        <v>136</v>
      </c>
      <c r="AL238" s="16"/>
      <c r="AM238" s="17">
        <v>25</v>
      </c>
      <c r="AN238" s="16" t="s">
        <v>137</v>
      </c>
      <c r="AO238" s="16" t="s">
        <v>138</v>
      </c>
      <c r="AP238" s="17">
        <v>0</v>
      </c>
      <c r="AQ238" s="17">
        <v>0</v>
      </c>
      <c r="AR238" s="17">
        <v>0</v>
      </c>
      <c r="AS238" s="16">
        <v>4707.7614886700003</v>
      </c>
      <c r="AT238" s="19">
        <v>9.2528052036693627</v>
      </c>
      <c r="AU238" s="19">
        <v>0</v>
      </c>
      <c r="AV238" s="19">
        <v>0</v>
      </c>
      <c r="AW238" s="19">
        <v>4626.4026018346813</v>
      </c>
      <c r="AX238" s="20">
        <v>7</v>
      </c>
      <c r="AY238" s="19">
        <v>0</v>
      </c>
      <c r="AZ238" s="20">
        <v>25</v>
      </c>
      <c r="BA238" s="19">
        <v>0</v>
      </c>
      <c r="BB238" s="19">
        <v>0.5</v>
      </c>
      <c r="BC238" s="20">
        <v>12500</v>
      </c>
      <c r="BD238" s="16">
        <v>275.33699599120541</v>
      </c>
      <c r="BE238" s="16">
        <v>4707.7477763857578</v>
      </c>
      <c r="BF238" s="21" t="s">
        <v>96</v>
      </c>
      <c r="BG238" s="22">
        <v>25</v>
      </c>
      <c r="BH238" s="23">
        <v>0.7</v>
      </c>
      <c r="BI238" s="23">
        <v>18</v>
      </c>
      <c r="BJ238" s="16">
        <v>275.33699599120541</v>
      </c>
      <c r="BK238" s="16">
        <v>4707.7477763857578</v>
      </c>
      <c r="BL238" s="23">
        <v>0.15</v>
      </c>
      <c r="BM238" s="22">
        <f t="shared" si="21"/>
        <v>1.9453581022451891</v>
      </c>
      <c r="BN238" s="22">
        <f t="shared" si="20"/>
        <v>0.94535810224518912</v>
      </c>
      <c r="BO238" s="22">
        <f t="shared" si="22"/>
        <v>0.14180371533677835</v>
      </c>
      <c r="BP238" s="22">
        <f t="shared" si="23"/>
        <v>8.035543869084108E-2</v>
      </c>
      <c r="BQ238" s="22">
        <f t="shared" si="24"/>
        <v>0.72319894821756969</v>
      </c>
    </row>
    <row r="239" spans="1:69" x14ac:dyDescent="0.25">
      <c r="A239" s="15">
        <v>16049023</v>
      </c>
      <c r="B239" s="16" t="s">
        <v>75</v>
      </c>
      <c r="C239" s="16"/>
      <c r="D239" s="16"/>
      <c r="E239" s="16"/>
      <c r="F239" s="16" t="s">
        <v>1264</v>
      </c>
      <c r="G239" s="16" t="s">
        <v>139</v>
      </c>
      <c r="H239" s="16">
        <v>6.9662936139999996</v>
      </c>
      <c r="I239" s="17">
        <v>1960</v>
      </c>
      <c r="J239" s="17">
        <v>3200</v>
      </c>
      <c r="K239" s="16">
        <v>0.25282452399999999</v>
      </c>
      <c r="L239" s="16" t="s">
        <v>78</v>
      </c>
      <c r="M239" s="17">
        <v>1</v>
      </c>
      <c r="N239" s="17">
        <v>0</v>
      </c>
      <c r="O239" s="16" t="s">
        <v>79</v>
      </c>
      <c r="P239" s="16" t="s">
        <v>80</v>
      </c>
      <c r="Q239" s="18">
        <v>0.29071399047544166</v>
      </c>
      <c r="R239" s="16" t="s">
        <v>2180</v>
      </c>
      <c r="S239" s="16" t="s">
        <v>2181</v>
      </c>
      <c r="T239" s="16" t="s">
        <v>387</v>
      </c>
      <c r="U239" s="16" t="s">
        <v>388</v>
      </c>
      <c r="V239" s="16" t="s">
        <v>2182</v>
      </c>
      <c r="W239" s="16" t="s">
        <v>129</v>
      </c>
      <c r="X239" s="16"/>
      <c r="Y239" s="16" t="s">
        <v>1268</v>
      </c>
      <c r="Z239" s="16" t="s">
        <v>2183</v>
      </c>
      <c r="AA239" s="16"/>
      <c r="AB239" s="16"/>
      <c r="AC239" s="16" t="s">
        <v>265</v>
      </c>
      <c r="AD239" s="16" t="s">
        <v>152</v>
      </c>
      <c r="AE239" s="16"/>
      <c r="AF239" s="16" t="s">
        <v>91</v>
      </c>
      <c r="AG239" s="16" t="s">
        <v>92</v>
      </c>
      <c r="AH239" s="16" t="s">
        <v>266</v>
      </c>
      <c r="AI239" s="17">
        <v>1</v>
      </c>
      <c r="AJ239" s="17">
        <v>1</v>
      </c>
      <c r="AK239" s="16" t="s">
        <v>136</v>
      </c>
      <c r="AL239" s="16"/>
      <c r="AM239" s="17">
        <v>25</v>
      </c>
      <c r="AN239" s="16" t="s">
        <v>137</v>
      </c>
      <c r="AO239" s="16" t="s">
        <v>138</v>
      </c>
      <c r="AP239" s="17">
        <v>0</v>
      </c>
      <c r="AQ239" s="17">
        <v>0</v>
      </c>
      <c r="AR239" s="17">
        <v>0</v>
      </c>
      <c r="AS239" s="16">
        <v>12663.4635512</v>
      </c>
      <c r="AT239" s="19">
        <v>3.4398172209270674</v>
      </c>
      <c r="AU239" s="19">
        <v>0</v>
      </c>
      <c r="AV239" s="19">
        <v>0</v>
      </c>
      <c r="AW239" s="19">
        <v>1719.9086104635337</v>
      </c>
      <c r="AX239" s="20">
        <v>7</v>
      </c>
      <c r="AY239" s="19">
        <v>0</v>
      </c>
      <c r="AZ239" s="20">
        <v>25</v>
      </c>
      <c r="BA239" s="19">
        <v>0</v>
      </c>
      <c r="BB239" s="19">
        <v>0.5</v>
      </c>
      <c r="BC239" s="20">
        <v>12500</v>
      </c>
      <c r="BD239" s="16">
        <v>445.14027056878308</v>
      </c>
      <c r="BE239" s="16">
        <v>12663.450771155191</v>
      </c>
      <c r="BF239" s="21" t="s">
        <v>96</v>
      </c>
      <c r="BG239" s="22">
        <v>25</v>
      </c>
      <c r="BH239" s="23">
        <v>0.7</v>
      </c>
      <c r="BI239" s="23">
        <v>18</v>
      </c>
      <c r="BJ239" s="16">
        <v>445.14027056878308</v>
      </c>
      <c r="BK239" s="16">
        <v>12663.450771155191</v>
      </c>
      <c r="BL239" s="23">
        <v>0.15</v>
      </c>
      <c r="BM239" s="22">
        <f t="shared" si="21"/>
        <v>5.2328518285579495</v>
      </c>
      <c r="BN239" s="22">
        <f t="shared" si="20"/>
        <v>4.2328518285579495</v>
      </c>
      <c r="BO239" s="22">
        <f t="shared" si="22"/>
        <v>0.6349277742836924</v>
      </c>
      <c r="BP239" s="22">
        <f t="shared" si="23"/>
        <v>0.35979240542742574</v>
      </c>
      <c r="BQ239" s="22">
        <f t="shared" si="24"/>
        <v>3.2381316488468315</v>
      </c>
    </row>
    <row r="240" spans="1:69" x14ac:dyDescent="0.25">
      <c r="A240" s="15">
        <v>16049025</v>
      </c>
      <c r="B240" s="16" t="s">
        <v>75</v>
      </c>
      <c r="C240" s="16"/>
      <c r="D240" s="16"/>
      <c r="E240" s="16"/>
      <c r="F240" s="16" t="s">
        <v>1264</v>
      </c>
      <c r="G240" s="16" t="s">
        <v>139</v>
      </c>
      <c r="H240" s="16">
        <v>5.579845476</v>
      </c>
      <c r="I240" s="17">
        <v>1948</v>
      </c>
      <c r="J240" s="17">
        <v>2071</v>
      </c>
      <c r="K240" s="16">
        <v>0.48821310699999998</v>
      </c>
      <c r="L240" s="16" t="s">
        <v>78</v>
      </c>
      <c r="M240" s="17">
        <v>1</v>
      </c>
      <c r="N240" s="17">
        <v>0</v>
      </c>
      <c r="O240" s="16" t="s">
        <v>79</v>
      </c>
      <c r="P240" s="16" t="s">
        <v>80</v>
      </c>
      <c r="Q240" s="18">
        <v>9.7393744367978874E-2</v>
      </c>
      <c r="R240" s="16" t="s">
        <v>2280</v>
      </c>
      <c r="S240" s="16" t="s">
        <v>2281</v>
      </c>
      <c r="T240" s="16" t="s">
        <v>83</v>
      </c>
      <c r="U240" s="16" t="s">
        <v>84</v>
      </c>
      <c r="V240" s="16" t="s">
        <v>2282</v>
      </c>
      <c r="W240" s="16" t="s">
        <v>129</v>
      </c>
      <c r="X240" s="16"/>
      <c r="Y240" s="16" t="s">
        <v>1268</v>
      </c>
      <c r="Z240" s="16" t="s">
        <v>2283</v>
      </c>
      <c r="AA240" s="16"/>
      <c r="AB240" s="16"/>
      <c r="AC240" s="16" t="s">
        <v>1328</v>
      </c>
      <c r="AD240" s="16" t="s">
        <v>152</v>
      </c>
      <c r="AE240" s="16"/>
      <c r="AF240" s="16" t="s">
        <v>91</v>
      </c>
      <c r="AG240" s="16" t="s">
        <v>92</v>
      </c>
      <c r="AH240" s="16" t="s">
        <v>2284</v>
      </c>
      <c r="AI240" s="17">
        <v>1</v>
      </c>
      <c r="AJ240" s="17">
        <v>1</v>
      </c>
      <c r="AK240" s="16" t="s">
        <v>136</v>
      </c>
      <c r="AL240" s="16"/>
      <c r="AM240" s="17">
        <v>25</v>
      </c>
      <c r="AN240" s="16" t="s">
        <v>137</v>
      </c>
      <c r="AO240" s="16" t="s">
        <v>138</v>
      </c>
      <c r="AP240" s="17">
        <v>0</v>
      </c>
      <c r="AQ240" s="17">
        <v>0</v>
      </c>
      <c r="AR240" s="17">
        <v>0</v>
      </c>
      <c r="AS240" s="16">
        <v>4242.4564282900001</v>
      </c>
      <c r="AT240" s="19">
        <v>10.267636388562194</v>
      </c>
      <c r="AU240" s="19">
        <v>0</v>
      </c>
      <c r="AV240" s="19">
        <v>0</v>
      </c>
      <c r="AW240" s="19">
        <v>5133.818194281097</v>
      </c>
      <c r="AX240" s="20">
        <v>7</v>
      </c>
      <c r="AY240" s="19">
        <v>0</v>
      </c>
      <c r="AZ240" s="20">
        <v>25</v>
      </c>
      <c r="BA240" s="19">
        <v>0</v>
      </c>
      <c r="BB240" s="19">
        <v>0.5</v>
      </c>
      <c r="BC240" s="20">
        <v>12500</v>
      </c>
      <c r="BD240" s="16">
        <v>265.25794530782105</v>
      </c>
      <c r="BE240" s="16">
        <v>4242.4545348001102</v>
      </c>
      <c r="BF240" s="21" t="s">
        <v>96</v>
      </c>
      <c r="BG240" s="22">
        <v>25</v>
      </c>
      <c r="BH240" s="23">
        <v>0.7</v>
      </c>
      <c r="BI240" s="23">
        <v>18</v>
      </c>
      <c r="BJ240" s="16">
        <v>265.25794530782105</v>
      </c>
      <c r="BK240" s="16">
        <v>4242.4545348001102</v>
      </c>
      <c r="BL240" s="23">
        <v>0.15</v>
      </c>
      <c r="BM240" s="22">
        <f t="shared" si="21"/>
        <v>1.7530873986236197</v>
      </c>
      <c r="BN240" s="22">
        <f t="shared" si="20"/>
        <v>0.75308739862361973</v>
      </c>
      <c r="BO240" s="22">
        <f t="shared" si="22"/>
        <v>0.11296310979354296</v>
      </c>
      <c r="BP240" s="22">
        <f t="shared" si="23"/>
        <v>6.4012428883007677E-2</v>
      </c>
      <c r="BQ240" s="22">
        <f t="shared" si="24"/>
        <v>0.57611185994706915</v>
      </c>
    </row>
    <row r="241" spans="1:69" x14ac:dyDescent="0.25">
      <c r="A241" s="15">
        <v>16052010</v>
      </c>
      <c r="B241" s="16" t="s">
        <v>75</v>
      </c>
      <c r="C241" s="16"/>
      <c r="D241" s="16"/>
      <c r="E241" s="16"/>
      <c r="F241" s="16" t="s">
        <v>248</v>
      </c>
      <c r="G241" s="16" t="s">
        <v>77</v>
      </c>
      <c r="H241" s="16">
        <v>1.048077427</v>
      </c>
      <c r="I241" s="17">
        <v>1966</v>
      </c>
      <c r="J241" s="17">
        <v>19280</v>
      </c>
      <c r="K241" s="16">
        <v>0.21612653700000001</v>
      </c>
      <c r="L241" s="16" t="s">
        <v>78</v>
      </c>
      <c r="M241" s="17">
        <v>1</v>
      </c>
      <c r="N241" s="17">
        <v>0</v>
      </c>
      <c r="O241" s="16" t="s">
        <v>79</v>
      </c>
      <c r="P241" s="16" t="s">
        <v>80</v>
      </c>
      <c r="Q241" s="18">
        <v>2.048010629616178</v>
      </c>
      <c r="R241" s="16" t="s">
        <v>433</v>
      </c>
      <c r="S241" s="16" t="s">
        <v>434</v>
      </c>
      <c r="T241" s="16" t="s">
        <v>435</v>
      </c>
      <c r="U241" s="16" t="s">
        <v>436</v>
      </c>
      <c r="V241" s="16"/>
      <c r="W241" s="16" t="s">
        <v>399</v>
      </c>
      <c r="X241" s="16"/>
      <c r="Y241" s="16" t="s">
        <v>400</v>
      </c>
      <c r="Z241" s="16" t="s">
        <v>437</v>
      </c>
      <c r="AA241" s="16"/>
      <c r="AB241" s="16" t="s">
        <v>88</v>
      </c>
      <c r="AC241" s="16" t="s">
        <v>89</v>
      </c>
      <c r="AD241" s="16" t="s">
        <v>90</v>
      </c>
      <c r="AE241" s="16"/>
      <c r="AF241" s="16" t="s">
        <v>91</v>
      </c>
      <c r="AG241" s="16" t="s">
        <v>92</v>
      </c>
      <c r="AH241" s="16" t="s">
        <v>84</v>
      </c>
      <c r="AI241" s="17">
        <v>3</v>
      </c>
      <c r="AJ241" s="17">
        <v>0</v>
      </c>
      <c r="AK241" s="16" t="s">
        <v>94</v>
      </c>
      <c r="AL241" s="16">
        <v>2.5</v>
      </c>
      <c r="AM241" s="16"/>
      <c r="AN241" s="16" t="s">
        <v>95</v>
      </c>
      <c r="AO241" s="16"/>
      <c r="AP241" s="17">
        <v>0</v>
      </c>
      <c r="AQ241" s="17">
        <v>0</v>
      </c>
      <c r="AR241" s="17">
        <v>33314</v>
      </c>
      <c r="AS241" s="16">
        <v>89210.937421800001</v>
      </c>
      <c r="AT241" s="19">
        <v>0</v>
      </c>
      <c r="AU241" s="19">
        <v>0</v>
      </c>
      <c r="AV241" s="19">
        <v>0.37342954757315705</v>
      </c>
      <c r="AW241" s="19">
        <v>16266.591092286721</v>
      </c>
      <c r="AX241" s="20">
        <v>14</v>
      </c>
      <c r="AY241" s="19">
        <v>0.4</v>
      </c>
      <c r="AZ241" s="20">
        <v>90</v>
      </c>
      <c r="BA241" s="19">
        <v>0.3</v>
      </c>
      <c r="BB241" s="19">
        <v>0.5</v>
      </c>
      <c r="BC241" s="20">
        <v>45000</v>
      </c>
      <c r="BD241" s="16">
        <v>1229.7835065467318</v>
      </c>
      <c r="BE241" s="16">
        <v>89210.986181065426</v>
      </c>
      <c r="BF241" s="21" t="s">
        <v>96</v>
      </c>
      <c r="BG241" s="22">
        <v>120</v>
      </c>
      <c r="BH241" s="23">
        <v>0.8</v>
      </c>
      <c r="BI241" s="23">
        <v>96</v>
      </c>
      <c r="BJ241" s="16">
        <v>1229.7835065467318</v>
      </c>
      <c r="BK241" s="16">
        <v>89210.986181065426</v>
      </c>
      <c r="BL241" s="23">
        <v>1</v>
      </c>
      <c r="BM241" s="22">
        <f t="shared" si="21"/>
        <v>196.6090204431531</v>
      </c>
      <c r="BN241" s="22">
        <f t="shared" si="20"/>
        <v>196.6090204431531</v>
      </c>
      <c r="BO241" s="22">
        <f t="shared" si="22"/>
        <v>196.6090204431531</v>
      </c>
      <c r="BP241" s="22">
        <f t="shared" si="23"/>
        <v>0</v>
      </c>
      <c r="BQ241" s="22">
        <f t="shared" si="24"/>
        <v>0</v>
      </c>
    </row>
    <row r="242" spans="1:69" x14ac:dyDescent="0.25">
      <c r="A242" s="15">
        <v>16052011</v>
      </c>
      <c r="B242" s="16" t="s">
        <v>75</v>
      </c>
      <c r="C242" s="16"/>
      <c r="D242" s="16"/>
      <c r="E242" s="16"/>
      <c r="F242" s="16" t="s">
        <v>741</v>
      </c>
      <c r="G242" s="16" t="s">
        <v>77</v>
      </c>
      <c r="H242" s="16">
        <v>1.2395437149999999</v>
      </c>
      <c r="I242" s="17">
        <v>1982</v>
      </c>
      <c r="J242" s="17">
        <v>14400</v>
      </c>
      <c r="K242" s="16">
        <v>0.35720487200000001</v>
      </c>
      <c r="L242" s="16" t="s">
        <v>78</v>
      </c>
      <c r="M242" s="17">
        <v>1</v>
      </c>
      <c r="N242" s="17">
        <v>0</v>
      </c>
      <c r="O242" s="16" t="s">
        <v>79</v>
      </c>
      <c r="P242" s="16" t="s">
        <v>80</v>
      </c>
      <c r="Q242" s="18">
        <v>0.92547930546808199</v>
      </c>
      <c r="R242" s="16" t="s">
        <v>249</v>
      </c>
      <c r="S242" s="16" t="s">
        <v>250</v>
      </c>
      <c r="T242" s="16" t="s">
        <v>251</v>
      </c>
      <c r="U242" s="16" t="s">
        <v>252</v>
      </c>
      <c r="V242" s="16"/>
      <c r="W242" s="16" t="s">
        <v>399</v>
      </c>
      <c r="X242" s="16"/>
      <c r="Y242" s="16" t="s">
        <v>743</v>
      </c>
      <c r="Z242" s="16" t="s">
        <v>752</v>
      </c>
      <c r="AA242" s="16"/>
      <c r="AB242" s="16" t="s">
        <v>88</v>
      </c>
      <c r="AC242" s="16" t="s">
        <v>89</v>
      </c>
      <c r="AD242" s="16" t="s">
        <v>90</v>
      </c>
      <c r="AE242" s="16"/>
      <c r="AF242" s="16" t="s">
        <v>91</v>
      </c>
      <c r="AG242" s="16" t="s">
        <v>92</v>
      </c>
      <c r="AH242" s="16" t="s">
        <v>753</v>
      </c>
      <c r="AI242" s="17">
        <v>1</v>
      </c>
      <c r="AJ242" s="17">
        <v>0</v>
      </c>
      <c r="AK242" s="16" t="s">
        <v>94</v>
      </c>
      <c r="AL242" s="16">
        <v>2.5</v>
      </c>
      <c r="AM242" s="16"/>
      <c r="AN242" s="16" t="s">
        <v>95</v>
      </c>
      <c r="AO242" s="16"/>
      <c r="AP242" s="17">
        <v>0</v>
      </c>
      <c r="AQ242" s="17">
        <v>0</v>
      </c>
      <c r="AR242" s="17">
        <v>14400</v>
      </c>
      <c r="AS242" s="16">
        <v>40313.746187199999</v>
      </c>
      <c r="AT242" s="19">
        <v>0</v>
      </c>
      <c r="AU242" s="19">
        <v>0</v>
      </c>
      <c r="AV242" s="19">
        <v>0.35719826019473572</v>
      </c>
      <c r="AW242" s="19">
        <v>15559.556214082688</v>
      </c>
      <c r="AX242" s="20">
        <v>14</v>
      </c>
      <c r="AY242" s="19">
        <v>0.4</v>
      </c>
      <c r="AZ242" s="20">
        <v>90</v>
      </c>
      <c r="BA242" s="19">
        <v>0.3</v>
      </c>
      <c r="BB242" s="19">
        <v>0.5</v>
      </c>
      <c r="BC242" s="20">
        <v>45000</v>
      </c>
      <c r="BD242" s="16">
        <v>1001.1244472605343</v>
      </c>
      <c r="BE242" s="16">
        <v>40313.717290836714</v>
      </c>
      <c r="BF242" s="21" t="s">
        <v>96</v>
      </c>
      <c r="BG242" s="22">
        <v>120</v>
      </c>
      <c r="BH242" s="23">
        <v>0.8</v>
      </c>
      <c r="BI242" s="23">
        <v>96</v>
      </c>
      <c r="BJ242" s="16">
        <v>1001.1244472605343</v>
      </c>
      <c r="BK242" s="16">
        <v>40313.717290836714</v>
      </c>
      <c r="BL242" s="23">
        <v>1</v>
      </c>
      <c r="BM242" s="22">
        <f t="shared" si="21"/>
        <v>88.846013324935868</v>
      </c>
      <c r="BN242" s="22">
        <f t="shared" si="20"/>
        <v>88.846013324935868</v>
      </c>
      <c r="BO242" s="22">
        <f t="shared" si="22"/>
        <v>88.846013324935868</v>
      </c>
      <c r="BP242" s="22">
        <f t="shared" si="23"/>
        <v>0</v>
      </c>
      <c r="BQ242" s="22">
        <f t="shared" si="24"/>
        <v>0</v>
      </c>
    </row>
    <row r="243" spans="1:69" x14ac:dyDescent="0.25">
      <c r="A243" s="15">
        <v>16052012</v>
      </c>
      <c r="B243" s="16" t="s">
        <v>75</v>
      </c>
      <c r="C243" s="16"/>
      <c r="D243" s="16"/>
      <c r="E243" s="16"/>
      <c r="F243" s="16" t="s">
        <v>248</v>
      </c>
      <c r="G243" s="16" t="s">
        <v>77</v>
      </c>
      <c r="H243" s="16">
        <v>1.1210139299999999</v>
      </c>
      <c r="I243" s="17">
        <v>1959</v>
      </c>
      <c r="J243" s="17">
        <v>15850</v>
      </c>
      <c r="K243" s="16">
        <v>0.33861009600000003</v>
      </c>
      <c r="L243" s="16" t="s">
        <v>78</v>
      </c>
      <c r="M243" s="17">
        <v>1</v>
      </c>
      <c r="N243" s="17">
        <v>0</v>
      </c>
      <c r="O243" s="16" t="s">
        <v>79</v>
      </c>
      <c r="P243" s="16" t="s">
        <v>80</v>
      </c>
      <c r="Q243" s="18">
        <v>1.0746029061545692</v>
      </c>
      <c r="R243" s="16" t="s">
        <v>249</v>
      </c>
      <c r="S243" s="16" t="s">
        <v>250</v>
      </c>
      <c r="T243" s="16" t="s">
        <v>251</v>
      </c>
      <c r="U243" s="16" t="s">
        <v>252</v>
      </c>
      <c r="V243" s="16"/>
      <c r="W243" s="16" t="s">
        <v>85</v>
      </c>
      <c r="X243" s="16"/>
      <c r="Y243" s="16" t="s">
        <v>253</v>
      </c>
      <c r="Z243" s="16" t="s">
        <v>254</v>
      </c>
      <c r="AA243" s="16"/>
      <c r="AB243" s="16" t="s">
        <v>88</v>
      </c>
      <c r="AC243" s="16" t="s">
        <v>89</v>
      </c>
      <c r="AD243" s="16" t="s">
        <v>90</v>
      </c>
      <c r="AE243" s="16"/>
      <c r="AF243" s="16" t="s">
        <v>91</v>
      </c>
      <c r="AG243" s="16" t="s">
        <v>92</v>
      </c>
      <c r="AH243" s="16" t="s">
        <v>255</v>
      </c>
      <c r="AI243" s="17">
        <v>1</v>
      </c>
      <c r="AJ243" s="17">
        <v>0</v>
      </c>
      <c r="AK243" s="16" t="s">
        <v>94</v>
      </c>
      <c r="AL243" s="16">
        <v>2.5</v>
      </c>
      <c r="AM243" s="16"/>
      <c r="AN243" s="16" t="s">
        <v>95</v>
      </c>
      <c r="AO243" s="16"/>
      <c r="AP243" s="17">
        <v>0</v>
      </c>
      <c r="AQ243" s="17">
        <v>0</v>
      </c>
      <c r="AR243" s="17">
        <v>15850</v>
      </c>
      <c r="AS243" s="16">
        <v>46809.505476699997</v>
      </c>
      <c r="AT243" s="19">
        <v>0</v>
      </c>
      <c r="AU243" s="19">
        <v>0</v>
      </c>
      <c r="AV243" s="19">
        <v>0.33860643983708677</v>
      </c>
      <c r="AW243" s="19">
        <v>14749.696519303499</v>
      </c>
      <c r="AX243" s="20">
        <v>14</v>
      </c>
      <c r="AY243" s="19">
        <v>0.4</v>
      </c>
      <c r="AZ243" s="20">
        <v>90</v>
      </c>
      <c r="BA243" s="19">
        <v>0.3</v>
      </c>
      <c r="BB243" s="19">
        <v>0.5</v>
      </c>
      <c r="BC243" s="20">
        <v>45000</v>
      </c>
      <c r="BD243" s="16">
        <v>1055.3520661141947</v>
      </c>
      <c r="BE243" s="16">
        <v>46809.515353469891</v>
      </c>
      <c r="BF243" s="21" t="s">
        <v>96</v>
      </c>
      <c r="BG243" s="22">
        <v>120</v>
      </c>
      <c r="BH243" s="23">
        <v>0.8</v>
      </c>
      <c r="BI243" s="23">
        <v>96</v>
      </c>
      <c r="BJ243" s="16">
        <v>1055.3520661141947</v>
      </c>
      <c r="BK243" s="16">
        <v>46809.515353469891</v>
      </c>
      <c r="BL243" s="23">
        <v>1</v>
      </c>
      <c r="BM243" s="22">
        <f t="shared" si="21"/>
        <v>103.16187899083864</v>
      </c>
      <c r="BN243" s="22">
        <f t="shared" si="20"/>
        <v>103.16187899083864</v>
      </c>
      <c r="BO243" s="22">
        <f t="shared" si="22"/>
        <v>103.16187899083864</v>
      </c>
      <c r="BP243" s="22">
        <f t="shared" si="23"/>
        <v>0</v>
      </c>
      <c r="BQ243" s="22">
        <f t="shared" si="24"/>
        <v>0</v>
      </c>
    </row>
    <row r="244" spans="1:69" x14ac:dyDescent="0.25">
      <c r="A244" s="15">
        <v>16052021</v>
      </c>
      <c r="B244" s="16" t="s">
        <v>75</v>
      </c>
      <c r="C244" s="16"/>
      <c r="D244" s="16"/>
      <c r="E244" s="16"/>
      <c r="F244" s="16" t="s">
        <v>248</v>
      </c>
      <c r="G244" s="16" t="s">
        <v>77</v>
      </c>
      <c r="H244" s="16">
        <v>12.75996716</v>
      </c>
      <c r="I244" s="17">
        <v>1997</v>
      </c>
      <c r="J244" s="17">
        <v>61225</v>
      </c>
      <c r="K244" s="16">
        <v>0.35127629900000001</v>
      </c>
      <c r="L244" s="16" t="s">
        <v>78</v>
      </c>
      <c r="M244" s="17">
        <v>1</v>
      </c>
      <c r="N244" s="17">
        <v>0</v>
      </c>
      <c r="O244" s="16" t="s">
        <v>79</v>
      </c>
      <c r="P244" s="16" t="s">
        <v>80</v>
      </c>
      <c r="Q244" s="18">
        <v>4.0012412109504032</v>
      </c>
      <c r="R244" s="16" t="s">
        <v>422</v>
      </c>
      <c r="S244" s="16" t="s">
        <v>423</v>
      </c>
      <c r="T244" s="16" t="s">
        <v>83</v>
      </c>
      <c r="U244" s="16" t="s">
        <v>84</v>
      </c>
      <c r="V244" s="16"/>
      <c r="W244" s="16" t="s">
        <v>399</v>
      </c>
      <c r="X244" s="16"/>
      <c r="Y244" s="16" t="s">
        <v>400</v>
      </c>
      <c r="Z244" s="16" t="s">
        <v>424</v>
      </c>
      <c r="AA244" s="16"/>
      <c r="AB244" s="16" t="s">
        <v>88</v>
      </c>
      <c r="AC244" s="16" t="s">
        <v>89</v>
      </c>
      <c r="AD244" s="16" t="s">
        <v>90</v>
      </c>
      <c r="AE244" s="16"/>
      <c r="AF244" s="16" t="s">
        <v>91</v>
      </c>
      <c r="AG244" s="16" t="s">
        <v>92</v>
      </c>
      <c r="AH244" s="16" t="s">
        <v>425</v>
      </c>
      <c r="AI244" s="17">
        <v>2</v>
      </c>
      <c r="AJ244" s="17">
        <v>0</v>
      </c>
      <c r="AK244" s="16" t="s">
        <v>412</v>
      </c>
      <c r="AL244" s="16">
        <v>3.5</v>
      </c>
      <c r="AM244" s="16"/>
      <c r="AN244" s="16" t="s">
        <v>413</v>
      </c>
      <c r="AO244" s="16"/>
      <c r="AP244" s="17">
        <v>0</v>
      </c>
      <c r="AQ244" s="17">
        <v>0</v>
      </c>
      <c r="AR244" s="17">
        <v>59905</v>
      </c>
      <c r="AS244" s="16">
        <v>174293.349873</v>
      </c>
      <c r="AT244" s="19">
        <v>0</v>
      </c>
      <c r="AU244" s="19">
        <v>0</v>
      </c>
      <c r="AV244" s="19">
        <v>0.34370215526668213</v>
      </c>
      <c r="AW244" s="19">
        <v>14971.665883416674</v>
      </c>
      <c r="AX244" s="20">
        <v>14</v>
      </c>
      <c r="AY244" s="19">
        <v>0.4</v>
      </c>
      <c r="AZ244" s="20">
        <v>120</v>
      </c>
      <c r="BA244" s="19">
        <v>0.3</v>
      </c>
      <c r="BB244" s="19">
        <v>0.5</v>
      </c>
      <c r="BC244" s="20">
        <v>60000</v>
      </c>
      <c r="BD244" s="16">
        <v>1673.3403206214016</v>
      </c>
      <c r="BE244" s="16">
        <v>174293.36997342811</v>
      </c>
      <c r="BF244" s="21" t="s">
        <v>96</v>
      </c>
      <c r="BG244" s="22">
        <v>140</v>
      </c>
      <c r="BH244" s="23">
        <v>0.8</v>
      </c>
      <c r="BI244" s="23">
        <v>112</v>
      </c>
      <c r="BJ244" s="16">
        <v>1673.3403206214016</v>
      </c>
      <c r="BK244" s="16">
        <v>174293.36997342811</v>
      </c>
      <c r="BL244" s="23">
        <v>1</v>
      </c>
      <c r="BM244" s="22">
        <f t="shared" si="21"/>
        <v>448.13901562644514</v>
      </c>
      <c r="BN244" s="22">
        <f t="shared" si="20"/>
        <v>448.13901562644514</v>
      </c>
      <c r="BO244" s="22">
        <f t="shared" si="22"/>
        <v>448.13901562644514</v>
      </c>
      <c r="BP244" s="22">
        <f t="shared" si="23"/>
        <v>0</v>
      </c>
      <c r="BQ244" s="22">
        <f t="shared" si="24"/>
        <v>0</v>
      </c>
    </row>
    <row r="245" spans="1:69" x14ac:dyDescent="0.25">
      <c r="A245" s="15">
        <v>16052024</v>
      </c>
      <c r="B245" s="16" t="s">
        <v>75</v>
      </c>
      <c r="C245" s="16"/>
      <c r="D245" s="16"/>
      <c r="E245" s="16"/>
      <c r="F245" s="16" t="s">
        <v>502</v>
      </c>
      <c r="G245" s="16" t="s">
        <v>77</v>
      </c>
      <c r="H245" s="16">
        <v>1.145161275</v>
      </c>
      <c r="I245" s="17">
        <v>1988</v>
      </c>
      <c r="J245" s="17">
        <v>131124</v>
      </c>
      <c r="K245" s="16">
        <v>0.28368923200000001</v>
      </c>
      <c r="L245" s="16" t="s">
        <v>78</v>
      </c>
      <c r="M245" s="17">
        <v>1</v>
      </c>
      <c r="N245" s="17">
        <v>0</v>
      </c>
      <c r="O245" s="16" t="s">
        <v>79</v>
      </c>
      <c r="P245" s="16" t="s">
        <v>80</v>
      </c>
      <c r="Q245" s="18">
        <v>10.6104247351554</v>
      </c>
      <c r="R245" s="16" t="s">
        <v>698</v>
      </c>
      <c r="S245" s="16" t="s">
        <v>699</v>
      </c>
      <c r="T245" s="16" t="s">
        <v>83</v>
      </c>
      <c r="U245" s="16" t="s">
        <v>84</v>
      </c>
      <c r="V245" s="16"/>
      <c r="W245" s="16" t="s">
        <v>507</v>
      </c>
      <c r="X245" s="16"/>
      <c r="Y245" s="16" t="s">
        <v>509</v>
      </c>
      <c r="Z245" s="16" t="s">
        <v>700</v>
      </c>
      <c r="AA245" s="16"/>
      <c r="AB245" s="16" t="s">
        <v>88</v>
      </c>
      <c r="AC245" s="16" t="s">
        <v>89</v>
      </c>
      <c r="AD245" s="16" t="s">
        <v>90</v>
      </c>
      <c r="AE245" s="16"/>
      <c r="AF245" s="16" t="s">
        <v>91</v>
      </c>
      <c r="AG245" s="16" t="s">
        <v>92</v>
      </c>
      <c r="AH245" s="16" t="s">
        <v>701</v>
      </c>
      <c r="AI245" s="17">
        <v>4</v>
      </c>
      <c r="AJ245" s="17">
        <v>0</v>
      </c>
      <c r="AK245" s="16" t="s">
        <v>412</v>
      </c>
      <c r="AL245" s="16">
        <v>3.5</v>
      </c>
      <c r="AM245" s="16"/>
      <c r="AN245" s="16" t="s">
        <v>413</v>
      </c>
      <c r="AO245" s="16"/>
      <c r="AP245" s="17">
        <v>0</v>
      </c>
      <c r="AQ245" s="17">
        <v>0</v>
      </c>
      <c r="AR245" s="17">
        <v>131124</v>
      </c>
      <c r="AS245" s="16">
        <v>462188.03347099997</v>
      </c>
      <c r="AT245" s="19">
        <v>0</v>
      </c>
      <c r="AU245" s="19">
        <v>0</v>
      </c>
      <c r="AV245" s="19">
        <v>0.28370271513796641</v>
      </c>
      <c r="AW245" s="19">
        <v>12358.090271409817</v>
      </c>
      <c r="AX245" s="20">
        <v>14</v>
      </c>
      <c r="AY245" s="19">
        <v>0.4</v>
      </c>
      <c r="AZ245" s="20">
        <v>120</v>
      </c>
      <c r="BA245" s="19">
        <v>0.3</v>
      </c>
      <c r="BB245" s="19">
        <v>0.5</v>
      </c>
      <c r="BC245" s="20">
        <v>60000</v>
      </c>
      <c r="BD245" s="16">
        <v>2870.4606007640605</v>
      </c>
      <c r="BE245" s="16">
        <v>462188.25270481204</v>
      </c>
      <c r="BF245" s="21" t="s">
        <v>96</v>
      </c>
      <c r="BG245" s="22">
        <v>140</v>
      </c>
      <c r="BH245" s="23">
        <v>0.8</v>
      </c>
      <c r="BI245" s="23">
        <v>112</v>
      </c>
      <c r="BJ245" s="16">
        <v>2870.4606007640605</v>
      </c>
      <c r="BK245" s="16">
        <v>462188.25270481204</v>
      </c>
      <c r="BL245" s="23">
        <v>0.15</v>
      </c>
      <c r="BM245" s="22">
        <f t="shared" si="21"/>
        <v>1188.3675703374047</v>
      </c>
      <c r="BN245" s="22">
        <f t="shared" si="20"/>
        <v>1188.3675703374047</v>
      </c>
      <c r="BO245" s="22">
        <f t="shared" si="22"/>
        <v>178.2551355506107</v>
      </c>
      <c r="BP245" s="22">
        <f t="shared" si="23"/>
        <v>101.0112434786794</v>
      </c>
      <c r="BQ245" s="22">
        <f t="shared" si="24"/>
        <v>909.10119130811461</v>
      </c>
    </row>
    <row r="246" spans="1:69" x14ac:dyDescent="0.25">
      <c r="A246" s="15">
        <v>16053004</v>
      </c>
      <c r="B246" s="16" t="s">
        <v>75</v>
      </c>
      <c r="C246" s="16"/>
      <c r="D246" s="16"/>
      <c r="E246" s="16"/>
      <c r="F246" s="16" t="s">
        <v>502</v>
      </c>
      <c r="G246" s="16" t="s">
        <v>77</v>
      </c>
      <c r="H246" s="16">
        <v>2.1544169869999998</v>
      </c>
      <c r="I246" s="17">
        <v>1997</v>
      </c>
      <c r="J246" s="17">
        <v>43488</v>
      </c>
      <c r="K246" s="16">
        <v>0.35250632300000001</v>
      </c>
      <c r="L246" s="16" t="s">
        <v>78</v>
      </c>
      <c r="M246" s="17">
        <v>1</v>
      </c>
      <c r="N246" s="17">
        <v>0</v>
      </c>
      <c r="O246" s="16" t="s">
        <v>79</v>
      </c>
      <c r="P246" s="16" t="s">
        <v>80</v>
      </c>
      <c r="Q246" s="18">
        <v>2.8322255833890662</v>
      </c>
      <c r="R246" s="16" t="s">
        <v>553</v>
      </c>
      <c r="S246" s="16" t="s">
        <v>554</v>
      </c>
      <c r="T246" s="16" t="s">
        <v>306</v>
      </c>
      <c r="U246" s="16" t="s">
        <v>555</v>
      </c>
      <c r="V246" s="16" t="s">
        <v>556</v>
      </c>
      <c r="W246" s="16" t="s">
        <v>507</v>
      </c>
      <c r="X246" s="16"/>
      <c r="Y246" s="16" t="s">
        <v>509</v>
      </c>
      <c r="Z246" s="16" t="s">
        <v>557</v>
      </c>
      <c r="AA246" s="16"/>
      <c r="AB246" s="16" t="s">
        <v>88</v>
      </c>
      <c r="AC246" s="16" t="s">
        <v>89</v>
      </c>
      <c r="AD246" s="16" t="s">
        <v>90</v>
      </c>
      <c r="AE246" s="16"/>
      <c r="AF246" s="16" t="s">
        <v>91</v>
      </c>
      <c r="AG246" s="16" t="s">
        <v>92</v>
      </c>
      <c r="AH246" s="16" t="s">
        <v>558</v>
      </c>
      <c r="AI246" s="17">
        <v>1</v>
      </c>
      <c r="AJ246" s="17">
        <v>0</v>
      </c>
      <c r="AK246" s="16" t="s">
        <v>412</v>
      </c>
      <c r="AL246" s="16">
        <v>3.5</v>
      </c>
      <c r="AM246" s="16"/>
      <c r="AN246" s="16" t="s">
        <v>413</v>
      </c>
      <c r="AO246" s="16"/>
      <c r="AP246" s="17">
        <v>0</v>
      </c>
      <c r="AQ246" s="17">
        <v>0</v>
      </c>
      <c r="AR246" s="17">
        <v>43488</v>
      </c>
      <c r="AS246" s="16">
        <v>123371.17957199999</v>
      </c>
      <c r="AT246" s="19">
        <v>0</v>
      </c>
      <c r="AU246" s="19">
        <v>0</v>
      </c>
      <c r="AV246" s="19">
        <v>0.35249723761148122</v>
      </c>
      <c r="AW246" s="19">
        <v>15354.779670356122</v>
      </c>
      <c r="AX246" s="20">
        <v>14</v>
      </c>
      <c r="AY246" s="19">
        <v>0.4</v>
      </c>
      <c r="AZ246" s="20">
        <v>120</v>
      </c>
      <c r="BA246" s="19">
        <v>0.3</v>
      </c>
      <c r="BB246" s="19">
        <v>0.5</v>
      </c>
      <c r="BC246" s="20">
        <v>60000</v>
      </c>
      <c r="BD246" s="16">
        <v>1539.0556931331535</v>
      </c>
      <c r="BE246" s="16">
        <v>123371.25292593554</v>
      </c>
      <c r="BF246" s="21" t="s">
        <v>96</v>
      </c>
      <c r="BG246" s="22">
        <v>140</v>
      </c>
      <c r="BH246" s="23">
        <v>0.8</v>
      </c>
      <c r="BI246" s="23">
        <v>112</v>
      </c>
      <c r="BJ246" s="16">
        <v>1539.0556931331535</v>
      </c>
      <c r="BK246" s="16">
        <v>123371.25292593554</v>
      </c>
      <c r="BL246" s="23">
        <v>1</v>
      </c>
      <c r="BM246" s="22">
        <f t="shared" si="21"/>
        <v>317.20926533957538</v>
      </c>
      <c r="BN246" s="22">
        <f t="shared" si="20"/>
        <v>317.20926533957538</v>
      </c>
      <c r="BO246" s="22">
        <f t="shared" si="22"/>
        <v>317.20926533957538</v>
      </c>
      <c r="BP246" s="22">
        <f t="shared" si="23"/>
        <v>0</v>
      </c>
      <c r="BQ246" s="22">
        <f t="shared" si="24"/>
        <v>0</v>
      </c>
    </row>
    <row r="247" spans="1:69" x14ac:dyDescent="0.25">
      <c r="A247" s="15">
        <v>16053005</v>
      </c>
      <c r="B247" s="16" t="s">
        <v>75</v>
      </c>
      <c r="C247" s="16"/>
      <c r="D247" s="16"/>
      <c r="E247" s="16"/>
      <c r="F247" s="16" t="s">
        <v>248</v>
      </c>
      <c r="G247" s="16" t="s">
        <v>77</v>
      </c>
      <c r="H247" s="16">
        <v>7.5770091170000002</v>
      </c>
      <c r="I247" s="17">
        <v>1977</v>
      </c>
      <c r="J247" s="17">
        <v>18450</v>
      </c>
      <c r="K247" s="16">
        <v>0.33321894899999999</v>
      </c>
      <c r="L247" s="16" t="s">
        <v>78</v>
      </c>
      <c r="M247" s="17">
        <v>1</v>
      </c>
      <c r="N247" s="17">
        <v>0</v>
      </c>
      <c r="O247" s="16" t="s">
        <v>79</v>
      </c>
      <c r="P247" s="16" t="s">
        <v>80</v>
      </c>
      <c r="Q247" s="18">
        <v>1.2711178574051523</v>
      </c>
      <c r="R247" s="16" t="s">
        <v>406</v>
      </c>
      <c r="S247" s="16" t="s">
        <v>407</v>
      </c>
      <c r="T247" s="16" t="s">
        <v>408</v>
      </c>
      <c r="U247" s="16" t="s">
        <v>409</v>
      </c>
      <c r="V247" s="16"/>
      <c r="W247" s="16" t="s">
        <v>399</v>
      </c>
      <c r="X247" s="16"/>
      <c r="Y247" s="16" t="s">
        <v>400</v>
      </c>
      <c r="Z247" s="16" t="s">
        <v>410</v>
      </c>
      <c r="AA247" s="16"/>
      <c r="AB247" s="16" t="s">
        <v>88</v>
      </c>
      <c r="AC247" s="16" t="s">
        <v>89</v>
      </c>
      <c r="AD247" s="16" t="s">
        <v>90</v>
      </c>
      <c r="AE247" s="16"/>
      <c r="AF247" s="16" t="s">
        <v>91</v>
      </c>
      <c r="AG247" s="16" t="s">
        <v>92</v>
      </c>
      <c r="AH247" s="16" t="s">
        <v>411</v>
      </c>
      <c r="AI247" s="17">
        <v>1</v>
      </c>
      <c r="AJ247" s="17">
        <v>0</v>
      </c>
      <c r="AK247" s="16" t="s">
        <v>412</v>
      </c>
      <c r="AL247" s="16">
        <v>3.5</v>
      </c>
      <c r="AM247" s="16"/>
      <c r="AN247" s="16" t="s">
        <v>413</v>
      </c>
      <c r="AO247" s="16"/>
      <c r="AP247" s="17">
        <v>0</v>
      </c>
      <c r="AQ247" s="17">
        <v>0</v>
      </c>
      <c r="AR247" s="17">
        <v>18450</v>
      </c>
      <c r="AS247" s="16">
        <v>55369.644181900003</v>
      </c>
      <c r="AT247" s="19">
        <v>0</v>
      </c>
      <c r="AU247" s="19">
        <v>0</v>
      </c>
      <c r="AV247" s="19">
        <v>0.33321507249329935</v>
      </c>
      <c r="AW247" s="19">
        <v>14514.84855780812</v>
      </c>
      <c r="AX247" s="20">
        <v>14</v>
      </c>
      <c r="AY247" s="19">
        <v>0.4</v>
      </c>
      <c r="AZ247" s="20">
        <v>120</v>
      </c>
      <c r="BA247" s="19">
        <v>0.3</v>
      </c>
      <c r="BB247" s="19">
        <v>0.5</v>
      </c>
      <c r="BC247" s="20">
        <v>60000</v>
      </c>
      <c r="BD247" s="16">
        <v>942.80086392340422</v>
      </c>
      <c r="BE247" s="16">
        <v>55369.672389214429</v>
      </c>
      <c r="BF247" s="21" t="s">
        <v>96</v>
      </c>
      <c r="BG247" s="22">
        <v>140</v>
      </c>
      <c r="BH247" s="23">
        <v>0.8</v>
      </c>
      <c r="BI247" s="23">
        <v>112</v>
      </c>
      <c r="BJ247" s="16">
        <v>942.80086392340422</v>
      </c>
      <c r="BK247" s="16">
        <v>55369.672389214429</v>
      </c>
      <c r="BL247" s="23">
        <v>1</v>
      </c>
      <c r="BM247" s="22">
        <f t="shared" si="21"/>
        <v>142.36520002937706</v>
      </c>
      <c r="BN247" s="22">
        <f t="shared" si="20"/>
        <v>142.36520002937706</v>
      </c>
      <c r="BO247" s="22">
        <f t="shared" si="22"/>
        <v>142.36520002937706</v>
      </c>
      <c r="BP247" s="22">
        <f t="shared" si="23"/>
        <v>0</v>
      </c>
      <c r="BQ247" s="22">
        <f t="shared" si="24"/>
        <v>0</v>
      </c>
    </row>
    <row r="248" spans="1:69" x14ac:dyDescent="0.25">
      <c r="A248" s="15">
        <v>16053006</v>
      </c>
      <c r="B248" s="16" t="s">
        <v>75</v>
      </c>
      <c r="C248" s="16"/>
      <c r="D248" s="16"/>
      <c r="E248" s="16"/>
      <c r="F248" s="16" t="s">
        <v>741</v>
      </c>
      <c r="G248" s="16" t="s">
        <v>77</v>
      </c>
      <c r="H248" s="16">
        <v>1.50870763</v>
      </c>
      <c r="I248" s="17">
        <v>2000</v>
      </c>
      <c r="J248" s="17">
        <v>13400</v>
      </c>
      <c r="K248" s="16">
        <v>0.30702960299999998</v>
      </c>
      <c r="L248" s="16" t="s">
        <v>78</v>
      </c>
      <c r="M248" s="17">
        <v>1</v>
      </c>
      <c r="N248" s="17">
        <v>0</v>
      </c>
      <c r="O248" s="16" t="s">
        <v>79</v>
      </c>
      <c r="P248" s="16" t="s">
        <v>80</v>
      </c>
      <c r="Q248" s="18">
        <v>1.0019392700964096</v>
      </c>
      <c r="R248" s="16" t="s">
        <v>760</v>
      </c>
      <c r="S248" s="16" t="s">
        <v>761</v>
      </c>
      <c r="T248" s="16" t="s">
        <v>762</v>
      </c>
      <c r="U248" s="16" t="s">
        <v>763</v>
      </c>
      <c r="V248" s="16" t="s">
        <v>764</v>
      </c>
      <c r="W248" s="16" t="s">
        <v>399</v>
      </c>
      <c r="X248" s="16"/>
      <c r="Y248" s="16" t="s">
        <v>743</v>
      </c>
      <c r="Z248" s="16" t="s">
        <v>765</v>
      </c>
      <c r="AA248" s="16"/>
      <c r="AB248" s="16" t="s">
        <v>88</v>
      </c>
      <c r="AC248" s="16" t="s">
        <v>89</v>
      </c>
      <c r="AD248" s="16" t="s">
        <v>90</v>
      </c>
      <c r="AE248" s="16"/>
      <c r="AF248" s="16" t="s">
        <v>91</v>
      </c>
      <c r="AG248" s="16" t="s">
        <v>92</v>
      </c>
      <c r="AH248" s="16" t="s">
        <v>766</v>
      </c>
      <c r="AI248" s="17">
        <v>2</v>
      </c>
      <c r="AJ248" s="17">
        <v>0</v>
      </c>
      <c r="AK248" s="16" t="s">
        <v>412</v>
      </c>
      <c r="AL248" s="16">
        <v>3.5</v>
      </c>
      <c r="AM248" s="16"/>
      <c r="AN248" s="16" t="s">
        <v>413</v>
      </c>
      <c r="AO248" s="16"/>
      <c r="AP248" s="17">
        <v>0</v>
      </c>
      <c r="AQ248" s="17">
        <v>0</v>
      </c>
      <c r="AR248" s="17">
        <v>13400</v>
      </c>
      <c r="AS248" s="16">
        <v>43644.273248700003</v>
      </c>
      <c r="AT248" s="19">
        <v>0</v>
      </c>
      <c r="AU248" s="19">
        <v>0</v>
      </c>
      <c r="AV248" s="19">
        <v>0.30702768089738175</v>
      </c>
      <c r="AW248" s="19">
        <v>13374.12577988995</v>
      </c>
      <c r="AX248" s="20">
        <v>14</v>
      </c>
      <c r="AY248" s="19">
        <v>0.4</v>
      </c>
      <c r="AZ248" s="20">
        <v>120</v>
      </c>
      <c r="BA248" s="19">
        <v>0.3</v>
      </c>
      <c r="BB248" s="19">
        <v>0.5</v>
      </c>
      <c r="BC248" s="20">
        <v>60000</v>
      </c>
      <c r="BD248" s="16">
        <v>836.80075651525112</v>
      </c>
      <c r="BE248" s="16">
        <v>43644.300027675752</v>
      </c>
      <c r="BF248" s="21" t="s">
        <v>96</v>
      </c>
      <c r="BG248" s="22">
        <v>140</v>
      </c>
      <c r="BH248" s="23">
        <v>0.8</v>
      </c>
      <c r="BI248" s="23">
        <v>112</v>
      </c>
      <c r="BJ248" s="16">
        <v>836.80075651525112</v>
      </c>
      <c r="BK248" s="16">
        <v>43644.300027675752</v>
      </c>
      <c r="BL248" s="23">
        <v>1</v>
      </c>
      <c r="BM248" s="22">
        <f t="shared" si="21"/>
        <v>112.21719825079788</v>
      </c>
      <c r="BN248" s="22">
        <f t="shared" si="20"/>
        <v>112.21719825079788</v>
      </c>
      <c r="BO248" s="22">
        <f t="shared" si="22"/>
        <v>112.21719825079788</v>
      </c>
      <c r="BP248" s="22">
        <f t="shared" si="23"/>
        <v>0</v>
      </c>
      <c r="BQ248" s="22">
        <f t="shared" si="24"/>
        <v>0</v>
      </c>
    </row>
    <row r="249" spans="1:69" x14ac:dyDescent="0.25">
      <c r="A249" s="15">
        <v>16058011</v>
      </c>
      <c r="B249" s="16" t="s">
        <v>75</v>
      </c>
      <c r="C249" s="16"/>
      <c r="D249" s="16"/>
      <c r="E249" s="16" t="s">
        <v>414</v>
      </c>
      <c r="F249" s="16" t="s">
        <v>741</v>
      </c>
      <c r="G249" s="16" t="s">
        <v>77</v>
      </c>
      <c r="H249" s="16">
        <v>1.335068022</v>
      </c>
      <c r="I249" s="17">
        <v>1966</v>
      </c>
      <c r="J249" s="17">
        <v>65616</v>
      </c>
      <c r="K249" s="16">
        <v>0.33511917800000002</v>
      </c>
      <c r="L249" s="16" t="s">
        <v>78</v>
      </c>
      <c r="M249" s="17">
        <v>1</v>
      </c>
      <c r="N249" s="17">
        <v>0</v>
      </c>
      <c r="O249" s="16" t="s">
        <v>79</v>
      </c>
      <c r="P249" s="16" t="s">
        <v>80</v>
      </c>
      <c r="Q249" s="18">
        <v>4.494945341012885</v>
      </c>
      <c r="R249" s="16" t="s">
        <v>742</v>
      </c>
      <c r="S249" s="16" t="s">
        <v>82</v>
      </c>
      <c r="T249" s="16" t="s">
        <v>83</v>
      </c>
      <c r="U249" s="16" t="s">
        <v>84</v>
      </c>
      <c r="V249" s="16"/>
      <c r="W249" s="16" t="s">
        <v>399</v>
      </c>
      <c r="X249" s="16"/>
      <c r="Y249" s="16" t="s">
        <v>743</v>
      </c>
      <c r="Z249" s="16" t="s">
        <v>744</v>
      </c>
      <c r="AA249" s="16"/>
      <c r="AB249" s="16"/>
      <c r="AC249" s="16" t="s">
        <v>745</v>
      </c>
      <c r="AD249" s="16" t="s">
        <v>105</v>
      </c>
      <c r="AE249" s="16"/>
      <c r="AF249" s="16" t="s">
        <v>91</v>
      </c>
      <c r="AG249" s="16" t="s">
        <v>92</v>
      </c>
      <c r="AH249" s="16" t="s">
        <v>746</v>
      </c>
      <c r="AI249" s="17">
        <v>1</v>
      </c>
      <c r="AJ249" s="17">
        <v>0</v>
      </c>
      <c r="AK249" s="16" t="s">
        <v>94</v>
      </c>
      <c r="AL249" s="16">
        <v>2.5</v>
      </c>
      <c r="AM249" s="16"/>
      <c r="AN249" s="16" t="s">
        <v>95</v>
      </c>
      <c r="AO249" s="16"/>
      <c r="AP249" s="17">
        <v>0</v>
      </c>
      <c r="AQ249" s="17">
        <v>0</v>
      </c>
      <c r="AR249" s="17">
        <v>65616</v>
      </c>
      <c r="AS249" s="16">
        <v>195799.05151200001</v>
      </c>
      <c r="AT249" s="19">
        <v>0</v>
      </c>
      <c r="AU249" s="19">
        <v>0</v>
      </c>
      <c r="AV249" s="19">
        <v>0.33511909017587133</v>
      </c>
      <c r="AW249" s="19">
        <v>14597.787568060954</v>
      </c>
      <c r="AX249" s="20">
        <v>14</v>
      </c>
      <c r="AY249" s="19">
        <v>0.4</v>
      </c>
      <c r="AZ249" s="20">
        <v>90</v>
      </c>
      <c r="BA249" s="19">
        <v>0.3</v>
      </c>
      <c r="BB249" s="19">
        <v>0.5</v>
      </c>
      <c r="BC249" s="20">
        <v>45000</v>
      </c>
      <c r="BD249" s="16">
        <v>1773.2092847004669</v>
      </c>
      <c r="BE249" s="16">
        <v>195799.0358560282</v>
      </c>
      <c r="BF249" s="21" t="s">
        <v>96</v>
      </c>
      <c r="BG249" s="22">
        <v>120</v>
      </c>
      <c r="BH249" s="23">
        <v>0.8</v>
      </c>
      <c r="BI249" s="23">
        <v>96</v>
      </c>
      <c r="BJ249" s="16">
        <v>1773.2092847004669</v>
      </c>
      <c r="BK249" s="16">
        <v>195799.0358560282</v>
      </c>
      <c r="BL249" s="23">
        <v>1</v>
      </c>
      <c r="BM249" s="22">
        <f t="shared" si="21"/>
        <v>431.51475273723696</v>
      </c>
      <c r="BN249" s="22">
        <f t="shared" si="20"/>
        <v>431.51475273723696</v>
      </c>
      <c r="BO249" s="22">
        <f t="shared" si="22"/>
        <v>431.51475273723696</v>
      </c>
      <c r="BP249" s="22">
        <f t="shared" si="23"/>
        <v>0</v>
      </c>
      <c r="BQ249" s="22">
        <f t="shared" si="24"/>
        <v>0</v>
      </c>
    </row>
    <row r="250" spans="1:69" x14ac:dyDescent="0.25">
      <c r="A250" s="15">
        <v>16059002</v>
      </c>
      <c r="B250" s="16" t="s">
        <v>75</v>
      </c>
      <c r="C250" s="16"/>
      <c r="D250" s="16"/>
      <c r="E250" s="16"/>
      <c r="F250" s="16" t="s">
        <v>741</v>
      </c>
      <c r="G250" s="16" t="s">
        <v>77</v>
      </c>
      <c r="H250" s="16">
        <v>1.7131786369999999</v>
      </c>
      <c r="I250" s="17">
        <v>1966</v>
      </c>
      <c r="J250" s="17">
        <v>15000</v>
      </c>
      <c r="K250" s="16">
        <v>0.38085565599999999</v>
      </c>
      <c r="L250" s="16" t="s">
        <v>78</v>
      </c>
      <c r="M250" s="17">
        <v>1</v>
      </c>
      <c r="N250" s="17">
        <v>0</v>
      </c>
      <c r="O250" s="16" t="s">
        <v>79</v>
      </c>
      <c r="P250" s="16" t="s">
        <v>80</v>
      </c>
      <c r="Q250" s="18">
        <v>0.90416888065651801</v>
      </c>
      <c r="R250" s="16" t="s">
        <v>249</v>
      </c>
      <c r="S250" s="16" t="s">
        <v>747</v>
      </c>
      <c r="T250" s="16" t="s">
        <v>748</v>
      </c>
      <c r="U250" s="16" t="s">
        <v>749</v>
      </c>
      <c r="V250" s="16" t="s">
        <v>750</v>
      </c>
      <c r="W250" s="16" t="s">
        <v>399</v>
      </c>
      <c r="X250" s="16"/>
      <c r="Y250" s="16" t="s">
        <v>743</v>
      </c>
      <c r="Z250" s="16" t="s">
        <v>751</v>
      </c>
      <c r="AA250" s="16"/>
      <c r="AB250" s="16"/>
      <c r="AC250" s="16" t="s">
        <v>420</v>
      </c>
      <c r="AD250" s="16" t="s">
        <v>152</v>
      </c>
      <c r="AE250" s="16"/>
      <c r="AF250" s="16" t="s">
        <v>91</v>
      </c>
      <c r="AG250" s="16" t="s">
        <v>92</v>
      </c>
      <c r="AH250" s="16" t="s">
        <v>421</v>
      </c>
      <c r="AI250" s="17">
        <v>1</v>
      </c>
      <c r="AJ250" s="17">
        <v>0</v>
      </c>
      <c r="AK250" s="16" t="s">
        <v>94</v>
      </c>
      <c r="AL250" s="16">
        <v>2.5</v>
      </c>
      <c r="AM250" s="16"/>
      <c r="AN250" s="16" t="s">
        <v>95</v>
      </c>
      <c r="AO250" s="16"/>
      <c r="AP250" s="17">
        <v>0</v>
      </c>
      <c r="AQ250" s="17">
        <v>0</v>
      </c>
      <c r="AR250" s="17">
        <v>15000</v>
      </c>
      <c r="AS250" s="16">
        <v>39385.454218899999</v>
      </c>
      <c r="AT250" s="19">
        <v>0</v>
      </c>
      <c r="AU250" s="19">
        <v>0</v>
      </c>
      <c r="AV250" s="19">
        <v>0.38085126342917514</v>
      </c>
      <c r="AW250" s="19">
        <v>16589.881034974867</v>
      </c>
      <c r="AX250" s="20">
        <v>14</v>
      </c>
      <c r="AY250" s="19">
        <v>0.4</v>
      </c>
      <c r="AZ250" s="20">
        <v>90</v>
      </c>
      <c r="BA250" s="19">
        <v>0.3</v>
      </c>
      <c r="BB250" s="19">
        <v>0.5</v>
      </c>
      <c r="BC250" s="20">
        <v>45000</v>
      </c>
      <c r="BD250" s="16">
        <v>807.01225395771507</v>
      </c>
      <c r="BE250" s="16">
        <v>39385.438899169691</v>
      </c>
      <c r="BF250" s="21" t="s">
        <v>96</v>
      </c>
      <c r="BG250" s="22">
        <v>120</v>
      </c>
      <c r="BH250" s="23">
        <v>0.8</v>
      </c>
      <c r="BI250" s="23">
        <v>96</v>
      </c>
      <c r="BJ250" s="16">
        <v>807.01225395771507</v>
      </c>
      <c r="BK250" s="16">
        <v>39385.438899169691</v>
      </c>
      <c r="BL250" s="23">
        <v>1</v>
      </c>
      <c r="BM250" s="22">
        <f t="shared" si="21"/>
        <v>86.800212543025737</v>
      </c>
      <c r="BN250" s="22">
        <f t="shared" si="20"/>
        <v>86.800212543025737</v>
      </c>
      <c r="BO250" s="22">
        <f t="shared" si="22"/>
        <v>86.800212543025737</v>
      </c>
      <c r="BP250" s="22">
        <f t="shared" si="23"/>
        <v>0</v>
      </c>
      <c r="BQ250" s="22">
        <f t="shared" si="24"/>
        <v>0</v>
      </c>
    </row>
    <row r="251" spans="1:69" x14ac:dyDescent="0.25">
      <c r="A251" s="15">
        <v>16059003</v>
      </c>
      <c r="B251" s="16" t="s">
        <v>75</v>
      </c>
      <c r="C251" s="16"/>
      <c r="D251" s="16"/>
      <c r="E251" s="16"/>
      <c r="F251" s="16" t="s">
        <v>248</v>
      </c>
      <c r="G251" s="16" t="s">
        <v>77</v>
      </c>
      <c r="H251" s="16">
        <v>11.43923425</v>
      </c>
      <c r="I251" s="17">
        <v>1966</v>
      </c>
      <c r="J251" s="17">
        <v>15638</v>
      </c>
      <c r="K251" s="16">
        <v>0.36919517400000001</v>
      </c>
      <c r="L251" s="16" t="s">
        <v>78</v>
      </c>
      <c r="M251" s="17">
        <v>1</v>
      </c>
      <c r="N251" s="17">
        <v>0</v>
      </c>
      <c r="O251" s="16" t="s">
        <v>79</v>
      </c>
      <c r="P251" s="16" t="s">
        <v>80</v>
      </c>
      <c r="Q251" s="18">
        <v>0.97274293845959092</v>
      </c>
      <c r="R251" s="16" t="s">
        <v>415</v>
      </c>
      <c r="S251" s="16" t="s">
        <v>416</v>
      </c>
      <c r="T251" s="16" t="s">
        <v>417</v>
      </c>
      <c r="U251" s="16" t="s">
        <v>418</v>
      </c>
      <c r="V251" s="16"/>
      <c r="W251" s="16" t="s">
        <v>399</v>
      </c>
      <c r="X251" s="16"/>
      <c r="Y251" s="16" t="s">
        <v>400</v>
      </c>
      <c r="Z251" s="16" t="s">
        <v>432</v>
      </c>
      <c r="AA251" s="16"/>
      <c r="AB251" s="16"/>
      <c r="AC251" s="16" t="s">
        <v>420</v>
      </c>
      <c r="AD251" s="16" t="s">
        <v>152</v>
      </c>
      <c r="AE251" s="16"/>
      <c r="AF251" s="16" t="s">
        <v>91</v>
      </c>
      <c r="AG251" s="16" t="s">
        <v>92</v>
      </c>
      <c r="AH251" s="16" t="s">
        <v>421</v>
      </c>
      <c r="AI251" s="17">
        <v>2</v>
      </c>
      <c r="AJ251" s="17">
        <v>0</v>
      </c>
      <c r="AK251" s="16" t="s">
        <v>94</v>
      </c>
      <c r="AL251" s="16">
        <v>2.5</v>
      </c>
      <c r="AM251" s="16"/>
      <c r="AN251" s="16" t="s">
        <v>95</v>
      </c>
      <c r="AO251" s="16"/>
      <c r="AP251" s="17">
        <v>0</v>
      </c>
      <c r="AQ251" s="17">
        <v>0</v>
      </c>
      <c r="AR251" s="17">
        <v>15638</v>
      </c>
      <c r="AS251" s="16">
        <v>42372.506757199997</v>
      </c>
      <c r="AT251" s="19">
        <v>0</v>
      </c>
      <c r="AU251" s="19">
        <v>0</v>
      </c>
      <c r="AV251" s="19">
        <v>0.36906006268658553</v>
      </c>
      <c r="AW251" s="19">
        <v>16076.256330627666</v>
      </c>
      <c r="AX251" s="20">
        <v>14</v>
      </c>
      <c r="AY251" s="19">
        <v>0.4</v>
      </c>
      <c r="AZ251" s="20">
        <v>90</v>
      </c>
      <c r="BA251" s="19">
        <v>0.3</v>
      </c>
      <c r="BB251" s="19">
        <v>0.5</v>
      </c>
      <c r="BC251" s="20">
        <v>45000</v>
      </c>
      <c r="BD251" s="16">
        <v>831.37500935069784</v>
      </c>
      <c r="BE251" s="16">
        <v>42372.512908739664</v>
      </c>
      <c r="BF251" s="21" t="s">
        <v>96</v>
      </c>
      <c r="BG251" s="22">
        <v>120</v>
      </c>
      <c r="BH251" s="23">
        <v>0.8</v>
      </c>
      <c r="BI251" s="23">
        <v>96</v>
      </c>
      <c r="BJ251" s="16">
        <v>831.37500935069784</v>
      </c>
      <c r="BK251" s="16">
        <v>42372.512908739664</v>
      </c>
      <c r="BL251" s="23">
        <v>1</v>
      </c>
      <c r="BM251" s="22">
        <f t="shared" si="21"/>
        <v>93.383322092120721</v>
      </c>
      <c r="BN251" s="22">
        <f t="shared" si="20"/>
        <v>93.383322092120721</v>
      </c>
      <c r="BO251" s="22">
        <f t="shared" si="22"/>
        <v>93.383322092120721</v>
      </c>
      <c r="BP251" s="22">
        <f t="shared" si="23"/>
        <v>0</v>
      </c>
      <c r="BQ251" s="22">
        <f t="shared" si="24"/>
        <v>0</v>
      </c>
    </row>
    <row r="252" spans="1:69" x14ac:dyDescent="0.25">
      <c r="A252" s="15">
        <v>16059004</v>
      </c>
      <c r="B252" s="16" t="s">
        <v>75</v>
      </c>
      <c r="C252" s="16"/>
      <c r="D252" s="16"/>
      <c r="E252" s="16" t="s">
        <v>414</v>
      </c>
      <c r="F252" s="16" t="s">
        <v>248</v>
      </c>
      <c r="G252" s="16" t="s">
        <v>77</v>
      </c>
      <c r="H252" s="16">
        <v>2.3807332909999999</v>
      </c>
      <c r="I252" s="17">
        <v>1963</v>
      </c>
      <c r="J252" s="17">
        <v>16250</v>
      </c>
      <c r="K252" s="16">
        <v>0.39001560099999999</v>
      </c>
      <c r="L252" s="16" t="s">
        <v>78</v>
      </c>
      <c r="M252" s="17">
        <v>1</v>
      </c>
      <c r="N252" s="17">
        <v>0</v>
      </c>
      <c r="O252" s="16" t="s">
        <v>79</v>
      </c>
      <c r="P252" s="16" t="s">
        <v>80</v>
      </c>
      <c r="Q252" s="18">
        <v>0.95617784345064583</v>
      </c>
      <c r="R252" s="16" t="s">
        <v>415</v>
      </c>
      <c r="S252" s="16" t="s">
        <v>416</v>
      </c>
      <c r="T252" s="16" t="s">
        <v>417</v>
      </c>
      <c r="U252" s="16" t="s">
        <v>418</v>
      </c>
      <c r="V252" s="16"/>
      <c r="W252" s="16" t="s">
        <v>399</v>
      </c>
      <c r="X252" s="16"/>
      <c r="Y252" s="16" t="s">
        <v>400</v>
      </c>
      <c r="Z252" s="16" t="s">
        <v>419</v>
      </c>
      <c r="AA252" s="16"/>
      <c r="AB252" s="16"/>
      <c r="AC252" s="16" t="s">
        <v>420</v>
      </c>
      <c r="AD252" s="16" t="s">
        <v>152</v>
      </c>
      <c r="AE252" s="16"/>
      <c r="AF252" s="16" t="s">
        <v>91</v>
      </c>
      <c r="AG252" s="16" t="s">
        <v>92</v>
      </c>
      <c r="AH252" s="16" t="s">
        <v>421</v>
      </c>
      <c r="AI252" s="17">
        <v>2</v>
      </c>
      <c r="AJ252" s="17">
        <v>0</v>
      </c>
      <c r="AK252" s="16" t="s">
        <v>94</v>
      </c>
      <c r="AL252" s="16">
        <v>2.5</v>
      </c>
      <c r="AM252" s="16"/>
      <c r="AN252" s="16" t="s">
        <v>95</v>
      </c>
      <c r="AO252" s="16"/>
      <c r="AP252" s="17">
        <v>0</v>
      </c>
      <c r="AQ252" s="17">
        <v>0</v>
      </c>
      <c r="AR252" s="17">
        <v>16250</v>
      </c>
      <c r="AS252" s="16">
        <v>41650.872333599997</v>
      </c>
      <c r="AT252" s="19">
        <v>0</v>
      </c>
      <c r="AU252" s="19">
        <v>0</v>
      </c>
      <c r="AV252" s="19">
        <v>0.39014789101766378</v>
      </c>
      <c r="AW252" s="19">
        <v>16994.842132729435</v>
      </c>
      <c r="AX252" s="20">
        <v>14</v>
      </c>
      <c r="AY252" s="19">
        <v>0.4</v>
      </c>
      <c r="AZ252" s="20">
        <v>90</v>
      </c>
      <c r="BA252" s="19">
        <v>0.3</v>
      </c>
      <c r="BB252" s="19">
        <v>0.5</v>
      </c>
      <c r="BC252" s="20">
        <v>45000</v>
      </c>
      <c r="BD252" s="16">
        <v>818.37769746838762</v>
      </c>
      <c r="BE252" s="16">
        <v>41650.940256449285</v>
      </c>
      <c r="BF252" s="21" t="s">
        <v>96</v>
      </c>
      <c r="BG252" s="22">
        <v>120</v>
      </c>
      <c r="BH252" s="23">
        <v>0.8</v>
      </c>
      <c r="BI252" s="23">
        <v>96</v>
      </c>
      <c r="BJ252" s="16">
        <v>818.37769746838762</v>
      </c>
      <c r="BK252" s="16">
        <v>41650.940256449285</v>
      </c>
      <c r="BL252" s="23">
        <v>1</v>
      </c>
      <c r="BM252" s="22">
        <f t="shared" si="21"/>
        <v>91.793072971262006</v>
      </c>
      <c r="BN252" s="22">
        <f t="shared" si="20"/>
        <v>91.793072971262006</v>
      </c>
      <c r="BO252" s="22">
        <f t="shared" si="22"/>
        <v>91.793072971262006</v>
      </c>
      <c r="BP252" s="22">
        <f t="shared" si="23"/>
        <v>0</v>
      </c>
      <c r="BQ252" s="22">
        <f t="shared" si="24"/>
        <v>0</v>
      </c>
    </row>
    <row r="253" spans="1:69" x14ac:dyDescent="0.25">
      <c r="A253" s="15">
        <v>16069001</v>
      </c>
      <c r="B253" s="16" t="s">
        <v>75</v>
      </c>
      <c r="C253" s="16"/>
      <c r="D253" s="16"/>
      <c r="E253" s="16"/>
      <c r="F253" s="16" t="s">
        <v>502</v>
      </c>
      <c r="G253" s="16" t="s">
        <v>559</v>
      </c>
      <c r="H253" s="16">
        <v>1.26160136</v>
      </c>
      <c r="I253" s="16"/>
      <c r="J253" s="16"/>
      <c r="K253" s="16">
        <v>0</v>
      </c>
      <c r="L253" s="16" t="s">
        <v>78</v>
      </c>
      <c r="M253" s="17">
        <v>1</v>
      </c>
      <c r="N253" s="17">
        <v>0</v>
      </c>
      <c r="O253" s="16" t="s">
        <v>79</v>
      </c>
      <c r="P253" s="16" t="s">
        <v>80</v>
      </c>
      <c r="Q253" s="18">
        <v>0.46260358494368153</v>
      </c>
      <c r="R253" s="16" t="s">
        <v>560</v>
      </c>
      <c r="S253" s="16" t="s">
        <v>561</v>
      </c>
      <c r="T253" s="16" t="s">
        <v>83</v>
      </c>
      <c r="U253" s="16" t="s">
        <v>84</v>
      </c>
      <c r="V253" s="16" t="s">
        <v>562</v>
      </c>
      <c r="W253" s="16" t="s">
        <v>507</v>
      </c>
      <c r="X253" s="16"/>
      <c r="Y253" s="16" t="s">
        <v>509</v>
      </c>
      <c r="Z253" s="16" t="s">
        <v>563</v>
      </c>
      <c r="AA253" s="16"/>
      <c r="AB253" s="16" t="s">
        <v>133</v>
      </c>
      <c r="AC253" s="16" t="s">
        <v>134</v>
      </c>
      <c r="AD253" s="16" t="s">
        <v>90</v>
      </c>
      <c r="AE253" s="16"/>
      <c r="AF253" s="16" t="s">
        <v>91</v>
      </c>
      <c r="AG253" s="16" t="s">
        <v>92</v>
      </c>
      <c r="AH253" s="16" t="s">
        <v>564</v>
      </c>
      <c r="AI253" s="17">
        <v>1</v>
      </c>
      <c r="AJ253" s="17">
        <v>0</v>
      </c>
      <c r="AK253" s="16" t="s">
        <v>136</v>
      </c>
      <c r="AL253" s="16"/>
      <c r="AM253" s="17">
        <v>25</v>
      </c>
      <c r="AN253" s="16" t="s">
        <v>137</v>
      </c>
      <c r="AO253" s="16" t="s">
        <v>138</v>
      </c>
      <c r="AP253" s="17">
        <v>0</v>
      </c>
      <c r="AQ253" s="17">
        <v>0</v>
      </c>
      <c r="AR253" s="17">
        <v>1134</v>
      </c>
      <c r="AS253" s="16">
        <v>20150.943231500001</v>
      </c>
      <c r="AT253" s="19">
        <v>0</v>
      </c>
      <c r="AU253" s="19">
        <v>0</v>
      </c>
      <c r="AV253" s="19">
        <v>5.6275281358905749E-2</v>
      </c>
      <c r="AW253" s="19">
        <v>2451.3512559939345</v>
      </c>
      <c r="AX253" s="20">
        <v>7</v>
      </c>
      <c r="AY253" s="19">
        <v>0</v>
      </c>
      <c r="AZ253" s="20">
        <v>25</v>
      </c>
      <c r="BA253" s="19">
        <v>0</v>
      </c>
      <c r="BB253" s="19">
        <v>0.5</v>
      </c>
      <c r="BC253" s="20">
        <v>12500</v>
      </c>
      <c r="BD253" s="16">
        <v>588.58633719949785</v>
      </c>
      <c r="BE253" s="16">
        <v>20150.931556178726</v>
      </c>
      <c r="BF253" s="21" t="s">
        <v>96</v>
      </c>
      <c r="BG253" s="22">
        <v>25</v>
      </c>
      <c r="BH253" s="23">
        <v>0.7</v>
      </c>
      <c r="BI253" s="23">
        <v>18</v>
      </c>
      <c r="BJ253" s="16">
        <v>588.58633719949785</v>
      </c>
      <c r="BK253" s="16">
        <v>20150.931556178726</v>
      </c>
      <c r="BL253" s="23">
        <v>0.15</v>
      </c>
      <c r="BM253" s="22">
        <f t="shared" si="21"/>
        <v>8.3268645289862668</v>
      </c>
      <c r="BN253" s="22">
        <f t="shared" si="20"/>
        <v>8.3268645289862668</v>
      </c>
      <c r="BO253" s="22">
        <f t="shared" si="22"/>
        <v>1.2490296793479401</v>
      </c>
      <c r="BP253" s="22">
        <f t="shared" si="23"/>
        <v>0.7077834849638327</v>
      </c>
      <c r="BQ253" s="22">
        <f t="shared" si="24"/>
        <v>6.3700513646744943</v>
      </c>
    </row>
    <row r="254" spans="1:69" x14ac:dyDescent="0.25">
      <c r="A254" s="15">
        <v>16103035</v>
      </c>
      <c r="B254" s="16" t="s">
        <v>109</v>
      </c>
      <c r="C254" s="16"/>
      <c r="D254" s="16"/>
      <c r="E254" s="16"/>
      <c r="F254" s="16" t="s">
        <v>1264</v>
      </c>
      <c r="G254" s="16" t="s">
        <v>238</v>
      </c>
      <c r="H254" s="16">
        <v>2.0357955699999999</v>
      </c>
      <c r="I254" s="17">
        <v>1989</v>
      </c>
      <c r="J254" s="17">
        <v>2191</v>
      </c>
      <c r="K254" s="16">
        <v>0.44093378900000002</v>
      </c>
      <c r="L254" s="16" t="s">
        <v>78</v>
      </c>
      <c r="M254" s="17">
        <v>1</v>
      </c>
      <c r="N254" s="17">
        <v>0</v>
      </c>
      <c r="O254" s="16" t="s">
        <v>79</v>
      </c>
      <c r="P254" s="16" t="s">
        <v>80</v>
      </c>
      <c r="Q254" s="18">
        <v>0.11414636249895839</v>
      </c>
      <c r="R254" s="16" t="s">
        <v>2311</v>
      </c>
      <c r="S254" s="16" t="s">
        <v>2312</v>
      </c>
      <c r="T254" s="16" t="s">
        <v>83</v>
      </c>
      <c r="U254" s="16" t="s">
        <v>232</v>
      </c>
      <c r="V254" s="16" t="s">
        <v>1278</v>
      </c>
      <c r="W254" s="16" t="s">
        <v>129</v>
      </c>
      <c r="X254" s="16"/>
      <c r="Y254" s="16" t="s">
        <v>1268</v>
      </c>
      <c r="Z254" s="16" t="s">
        <v>2313</v>
      </c>
      <c r="AA254" s="16"/>
      <c r="AB254" s="16"/>
      <c r="AC254" s="16" t="s">
        <v>381</v>
      </c>
      <c r="AD254" s="16" t="s">
        <v>382</v>
      </c>
      <c r="AE254" s="16"/>
      <c r="AF254" s="16" t="s">
        <v>91</v>
      </c>
      <c r="AG254" s="16" t="s">
        <v>92</v>
      </c>
      <c r="AH254" s="16" t="s">
        <v>1280</v>
      </c>
      <c r="AI254" s="17">
        <v>1</v>
      </c>
      <c r="AJ254" s="17">
        <v>1</v>
      </c>
      <c r="AK254" s="16" t="s">
        <v>245</v>
      </c>
      <c r="AL254" s="16"/>
      <c r="AM254" s="17">
        <v>35</v>
      </c>
      <c r="AN254" s="16" t="s">
        <v>246</v>
      </c>
      <c r="AO254" s="16" t="s">
        <v>247</v>
      </c>
      <c r="AP254" s="17">
        <v>0</v>
      </c>
      <c r="AQ254" s="17">
        <v>0</v>
      </c>
      <c r="AR254" s="17">
        <v>0</v>
      </c>
      <c r="AS254" s="16">
        <v>4972.18578918</v>
      </c>
      <c r="AT254" s="19">
        <v>8.7607345837299864</v>
      </c>
      <c r="AU254" s="19">
        <v>0</v>
      </c>
      <c r="AV254" s="19">
        <v>0</v>
      </c>
      <c r="AW254" s="19">
        <v>4380.3672918649936</v>
      </c>
      <c r="AX254" s="20">
        <v>4</v>
      </c>
      <c r="AY254" s="19">
        <v>0</v>
      </c>
      <c r="AZ254" s="20">
        <v>35</v>
      </c>
      <c r="BA254" s="19">
        <v>0</v>
      </c>
      <c r="BB254" s="19">
        <v>0.5</v>
      </c>
      <c r="BC254" s="20">
        <v>17500</v>
      </c>
      <c r="BD254" s="16">
        <v>310.85394594891079</v>
      </c>
      <c r="BE254" s="16">
        <v>4972.1956616123134</v>
      </c>
      <c r="BF254" s="21" t="s">
        <v>96</v>
      </c>
      <c r="BG254" s="22">
        <v>35</v>
      </c>
      <c r="BH254" s="23">
        <v>0.85</v>
      </c>
      <c r="BI254" s="23">
        <v>30</v>
      </c>
      <c r="BJ254" s="16">
        <v>310.85394594891079</v>
      </c>
      <c r="BK254" s="16">
        <v>4972.1956616123134</v>
      </c>
      <c r="BL254" s="23">
        <v>0.15</v>
      </c>
      <c r="BM254" s="22">
        <f t="shared" si="21"/>
        <v>3.4243908749687515</v>
      </c>
      <c r="BN254" s="22">
        <f t="shared" si="20"/>
        <v>2.4243908749687515</v>
      </c>
      <c r="BO254" s="22">
        <f t="shared" si="22"/>
        <v>0.36365863124531272</v>
      </c>
      <c r="BP254" s="22">
        <f t="shared" si="23"/>
        <v>0.20607322437234388</v>
      </c>
      <c r="BQ254" s="22">
        <f t="shared" si="24"/>
        <v>1.8546590193510948</v>
      </c>
    </row>
    <row r="255" spans="1:69" x14ac:dyDescent="0.25">
      <c r="A255" s="15">
        <v>16103036</v>
      </c>
      <c r="B255" s="16" t="s">
        <v>109</v>
      </c>
      <c r="C255" s="16"/>
      <c r="D255" s="16"/>
      <c r="E255" s="16"/>
      <c r="F255" s="16" t="s">
        <v>1264</v>
      </c>
      <c r="G255" s="16" t="s">
        <v>238</v>
      </c>
      <c r="H255" s="16">
        <v>2.1340189550000002</v>
      </c>
      <c r="I255" s="17">
        <v>1989</v>
      </c>
      <c r="J255" s="17">
        <v>2033</v>
      </c>
      <c r="K255" s="16">
        <v>0.44987829200000001</v>
      </c>
      <c r="L255" s="16" t="s">
        <v>78</v>
      </c>
      <c r="M255" s="17">
        <v>1</v>
      </c>
      <c r="N255" s="17">
        <v>0</v>
      </c>
      <c r="O255" s="16" t="s">
        <v>79</v>
      </c>
      <c r="P255" s="16" t="s">
        <v>80</v>
      </c>
      <c r="Q255" s="18">
        <v>0.10382014581961026</v>
      </c>
      <c r="R255" s="16" t="s">
        <v>2317</v>
      </c>
      <c r="S255" s="16" t="s">
        <v>2318</v>
      </c>
      <c r="T255" s="16" t="s">
        <v>83</v>
      </c>
      <c r="U255" s="16" t="s">
        <v>232</v>
      </c>
      <c r="V255" s="16" t="s">
        <v>1278</v>
      </c>
      <c r="W255" s="16" t="s">
        <v>129</v>
      </c>
      <c r="X255" s="16"/>
      <c r="Y255" s="16" t="s">
        <v>1268</v>
      </c>
      <c r="Z255" s="16" t="s">
        <v>2319</v>
      </c>
      <c r="AA255" s="16"/>
      <c r="AB255" s="16"/>
      <c r="AC255" s="16" t="s">
        <v>381</v>
      </c>
      <c r="AD255" s="16" t="s">
        <v>382</v>
      </c>
      <c r="AE255" s="16"/>
      <c r="AF255" s="16" t="s">
        <v>91</v>
      </c>
      <c r="AG255" s="16" t="s">
        <v>92</v>
      </c>
      <c r="AH255" s="16" t="s">
        <v>1280</v>
      </c>
      <c r="AI255" s="17">
        <v>1</v>
      </c>
      <c r="AJ255" s="17">
        <v>1</v>
      </c>
      <c r="AK255" s="16" t="s">
        <v>245</v>
      </c>
      <c r="AL255" s="16"/>
      <c r="AM255" s="17">
        <v>35</v>
      </c>
      <c r="AN255" s="16" t="s">
        <v>246</v>
      </c>
      <c r="AO255" s="16" t="s">
        <v>247</v>
      </c>
      <c r="AP255" s="17">
        <v>0</v>
      </c>
      <c r="AQ255" s="17">
        <v>0</v>
      </c>
      <c r="AR255" s="17">
        <v>0</v>
      </c>
      <c r="AS255" s="16">
        <v>4522.3910490899998</v>
      </c>
      <c r="AT255" s="19">
        <v>9.6320728409289575</v>
      </c>
      <c r="AU255" s="19">
        <v>0</v>
      </c>
      <c r="AV255" s="19">
        <v>0</v>
      </c>
      <c r="AW255" s="19">
        <v>4816.0364204644784</v>
      </c>
      <c r="AX255" s="20">
        <v>4</v>
      </c>
      <c r="AY255" s="19">
        <v>0</v>
      </c>
      <c r="AZ255" s="20">
        <v>35</v>
      </c>
      <c r="BA255" s="19">
        <v>0</v>
      </c>
      <c r="BB255" s="19">
        <v>0.5</v>
      </c>
      <c r="BC255" s="20">
        <v>17500</v>
      </c>
      <c r="BD255" s="16">
        <v>335.01151530833118</v>
      </c>
      <c r="BE255" s="16">
        <v>4522.3874622981039</v>
      </c>
      <c r="BF255" s="21" t="s">
        <v>96</v>
      </c>
      <c r="BG255" s="22">
        <v>35</v>
      </c>
      <c r="BH255" s="23">
        <v>0.85</v>
      </c>
      <c r="BI255" s="23">
        <v>30</v>
      </c>
      <c r="BJ255" s="16">
        <v>335.01151530833118</v>
      </c>
      <c r="BK255" s="16">
        <v>4522.3874622981039</v>
      </c>
      <c r="BL255" s="23">
        <v>0.15</v>
      </c>
      <c r="BM255" s="22">
        <f t="shared" si="21"/>
        <v>3.1146043745883079</v>
      </c>
      <c r="BN255" s="22">
        <f t="shared" si="20"/>
        <v>2.1146043745883079</v>
      </c>
      <c r="BO255" s="22">
        <f t="shared" si="22"/>
        <v>0.31719065618824616</v>
      </c>
      <c r="BP255" s="22">
        <f t="shared" si="23"/>
        <v>0.17974137184000619</v>
      </c>
      <c r="BQ255" s="22">
        <f t="shared" si="24"/>
        <v>1.6176723465600558</v>
      </c>
    </row>
    <row r="256" spans="1:69" x14ac:dyDescent="0.25">
      <c r="A256" s="15">
        <v>16103039</v>
      </c>
      <c r="B256" s="16" t="s">
        <v>109</v>
      </c>
      <c r="C256" s="16"/>
      <c r="D256" s="16"/>
      <c r="E256" s="16"/>
      <c r="F256" s="16" t="s">
        <v>1264</v>
      </c>
      <c r="G256" s="16" t="s">
        <v>238</v>
      </c>
      <c r="H256" s="16">
        <v>1.000440582</v>
      </c>
      <c r="I256" s="17">
        <v>1989</v>
      </c>
      <c r="J256" s="17">
        <v>2042</v>
      </c>
      <c r="K256" s="16">
        <v>0.40284079699999997</v>
      </c>
      <c r="L256" s="16" t="s">
        <v>78</v>
      </c>
      <c r="M256" s="17">
        <v>1</v>
      </c>
      <c r="N256" s="17">
        <v>0</v>
      </c>
      <c r="O256" s="16" t="s">
        <v>79</v>
      </c>
      <c r="P256" s="16" t="s">
        <v>80</v>
      </c>
      <c r="Q256" s="18">
        <v>0.11600241882629482</v>
      </c>
      <c r="R256" s="16" t="s">
        <v>2065</v>
      </c>
      <c r="S256" s="16" t="s">
        <v>2066</v>
      </c>
      <c r="T256" s="16" t="s">
        <v>83</v>
      </c>
      <c r="U256" s="16" t="s">
        <v>232</v>
      </c>
      <c r="V256" s="16" t="s">
        <v>1273</v>
      </c>
      <c r="W256" s="16" t="s">
        <v>129</v>
      </c>
      <c r="X256" s="16"/>
      <c r="Y256" s="16" t="s">
        <v>1268</v>
      </c>
      <c r="Z256" s="16" t="s">
        <v>2067</v>
      </c>
      <c r="AA256" s="16"/>
      <c r="AB256" s="16"/>
      <c r="AC256" s="16" t="s">
        <v>1270</v>
      </c>
      <c r="AD256" s="16" t="s">
        <v>152</v>
      </c>
      <c r="AE256" s="16"/>
      <c r="AF256" s="16" t="s">
        <v>91</v>
      </c>
      <c r="AG256" s="16" t="s">
        <v>92</v>
      </c>
      <c r="AH256" s="16" t="s">
        <v>1275</v>
      </c>
      <c r="AI256" s="17">
        <v>1</v>
      </c>
      <c r="AJ256" s="17">
        <v>1</v>
      </c>
      <c r="AK256" s="16" t="s">
        <v>245</v>
      </c>
      <c r="AL256" s="16"/>
      <c r="AM256" s="17">
        <v>35</v>
      </c>
      <c r="AN256" s="16" t="s">
        <v>246</v>
      </c>
      <c r="AO256" s="16" t="s">
        <v>247</v>
      </c>
      <c r="AP256" s="17">
        <v>0</v>
      </c>
      <c r="AQ256" s="17">
        <v>0</v>
      </c>
      <c r="AR256" s="17">
        <v>0</v>
      </c>
      <c r="AS256" s="16">
        <v>5053.0463533900001</v>
      </c>
      <c r="AT256" s="19">
        <v>8.620542332998065</v>
      </c>
      <c r="AU256" s="19">
        <v>0</v>
      </c>
      <c r="AV256" s="19">
        <v>0</v>
      </c>
      <c r="AW256" s="19">
        <v>4310.2711664990329</v>
      </c>
      <c r="AX256" s="20">
        <v>4</v>
      </c>
      <c r="AY256" s="19">
        <v>0</v>
      </c>
      <c r="AZ256" s="20">
        <v>35</v>
      </c>
      <c r="BA256" s="19">
        <v>0</v>
      </c>
      <c r="BB256" s="19">
        <v>0.5</v>
      </c>
      <c r="BC256" s="20">
        <v>17500</v>
      </c>
      <c r="BD256" s="16">
        <v>312.59306744603902</v>
      </c>
      <c r="BE256" s="16">
        <v>5053.045151832157</v>
      </c>
      <c r="BF256" s="21" t="s">
        <v>96</v>
      </c>
      <c r="BG256" s="22">
        <v>35</v>
      </c>
      <c r="BH256" s="23">
        <v>0.85</v>
      </c>
      <c r="BI256" s="23">
        <v>30</v>
      </c>
      <c r="BJ256" s="16">
        <v>312.59306744603902</v>
      </c>
      <c r="BK256" s="16">
        <v>5053.045151832157</v>
      </c>
      <c r="BL256" s="23">
        <v>0.15</v>
      </c>
      <c r="BM256" s="22">
        <f t="shared" si="21"/>
        <v>3.4800725647888444</v>
      </c>
      <c r="BN256" s="22">
        <f t="shared" si="20"/>
        <v>2.4800725647888444</v>
      </c>
      <c r="BO256" s="22">
        <f t="shared" si="22"/>
        <v>0.37201088471832666</v>
      </c>
      <c r="BP256" s="22">
        <f t="shared" si="23"/>
        <v>0.21080616800705179</v>
      </c>
      <c r="BQ256" s="22">
        <f t="shared" si="24"/>
        <v>1.8972555120634662</v>
      </c>
    </row>
    <row r="257" spans="1:69" x14ac:dyDescent="0.25">
      <c r="A257" s="15">
        <v>16103040</v>
      </c>
      <c r="B257" s="16" t="s">
        <v>109</v>
      </c>
      <c r="C257" s="16"/>
      <c r="D257" s="16"/>
      <c r="E257" s="16"/>
      <c r="F257" s="16" t="s">
        <v>1264</v>
      </c>
      <c r="G257" s="16" t="s">
        <v>238</v>
      </c>
      <c r="H257" s="16">
        <v>2.0643598409999999</v>
      </c>
      <c r="I257" s="17">
        <v>1989</v>
      </c>
      <c r="J257" s="17">
        <v>1891</v>
      </c>
      <c r="K257" s="16">
        <v>0.44337631900000002</v>
      </c>
      <c r="L257" s="16" t="s">
        <v>78</v>
      </c>
      <c r="M257" s="17">
        <v>1</v>
      </c>
      <c r="N257" s="17">
        <v>0</v>
      </c>
      <c r="O257" s="16" t="s">
        <v>79</v>
      </c>
      <c r="P257" s="16" t="s">
        <v>80</v>
      </c>
      <c r="Q257" s="18">
        <v>9.8280192498702276E-2</v>
      </c>
      <c r="R257" s="16" t="s">
        <v>2314</v>
      </c>
      <c r="S257" s="16" t="s">
        <v>2315</v>
      </c>
      <c r="T257" s="16" t="s">
        <v>83</v>
      </c>
      <c r="U257" s="16" t="s">
        <v>232</v>
      </c>
      <c r="V257" s="16" t="s">
        <v>1273</v>
      </c>
      <c r="W257" s="16" t="s">
        <v>129</v>
      </c>
      <c r="X257" s="16"/>
      <c r="Y257" s="16" t="s">
        <v>1268</v>
      </c>
      <c r="Z257" s="16" t="s">
        <v>2316</v>
      </c>
      <c r="AA257" s="16"/>
      <c r="AB257" s="16"/>
      <c r="AC257" s="16" t="s">
        <v>1270</v>
      </c>
      <c r="AD257" s="16" t="s">
        <v>152</v>
      </c>
      <c r="AE257" s="16"/>
      <c r="AF257" s="16" t="s">
        <v>91</v>
      </c>
      <c r="AG257" s="16" t="s">
        <v>92</v>
      </c>
      <c r="AH257" s="16" t="s">
        <v>1275</v>
      </c>
      <c r="AI257" s="17">
        <v>1</v>
      </c>
      <c r="AJ257" s="17">
        <v>1</v>
      </c>
      <c r="AK257" s="16" t="s">
        <v>245</v>
      </c>
      <c r="AL257" s="16"/>
      <c r="AM257" s="17">
        <v>35</v>
      </c>
      <c r="AN257" s="16" t="s">
        <v>246</v>
      </c>
      <c r="AO257" s="16" t="s">
        <v>247</v>
      </c>
      <c r="AP257" s="17">
        <v>0</v>
      </c>
      <c r="AQ257" s="17">
        <v>0</v>
      </c>
      <c r="AR257" s="17">
        <v>0</v>
      </c>
      <c r="AS257" s="16">
        <v>4281.0592082399999</v>
      </c>
      <c r="AT257" s="19">
        <v>10.175051986236857</v>
      </c>
      <c r="AU257" s="19">
        <v>0</v>
      </c>
      <c r="AV257" s="19">
        <v>0</v>
      </c>
      <c r="AW257" s="19">
        <v>5087.5259931184282</v>
      </c>
      <c r="AX257" s="20">
        <v>4</v>
      </c>
      <c r="AY257" s="19">
        <v>0</v>
      </c>
      <c r="AZ257" s="20">
        <v>35</v>
      </c>
      <c r="BA257" s="19">
        <v>0</v>
      </c>
      <c r="BB257" s="19">
        <v>0.5</v>
      </c>
      <c r="BC257" s="20">
        <v>17500</v>
      </c>
      <c r="BD257" s="16">
        <v>299.26559444535746</v>
      </c>
      <c r="BE257" s="16">
        <v>4281.0680609198535</v>
      </c>
      <c r="BF257" s="21" t="s">
        <v>96</v>
      </c>
      <c r="BG257" s="22">
        <v>35</v>
      </c>
      <c r="BH257" s="23">
        <v>0.85</v>
      </c>
      <c r="BI257" s="23">
        <v>30</v>
      </c>
      <c r="BJ257" s="16">
        <v>299.26559444535746</v>
      </c>
      <c r="BK257" s="16">
        <v>4281.0680609198535</v>
      </c>
      <c r="BL257" s="23">
        <v>0.15</v>
      </c>
      <c r="BM257" s="22">
        <f t="shared" si="21"/>
        <v>2.9484057749610684</v>
      </c>
      <c r="BN257" s="22">
        <f t="shared" si="20"/>
        <v>1.9484057749610684</v>
      </c>
      <c r="BO257" s="22">
        <f t="shared" si="22"/>
        <v>0.29226086624416026</v>
      </c>
      <c r="BP257" s="22">
        <f t="shared" si="23"/>
        <v>0.16561449087169083</v>
      </c>
      <c r="BQ257" s="22">
        <f t="shared" si="24"/>
        <v>1.4905304178452174</v>
      </c>
    </row>
    <row r="258" spans="1:69" x14ac:dyDescent="0.25">
      <c r="A258" s="15">
        <v>16103042</v>
      </c>
      <c r="B258" s="16" t="s">
        <v>109</v>
      </c>
      <c r="C258" s="16"/>
      <c r="D258" s="16"/>
      <c r="E258" s="16"/>
      <c r="F258" s="16" t="s">
        <v>1264</v>
      </c>
      <c r="G258" s="16" t="s">
        <v>238</v>
      </c>
      <c r="H258" s="16">
        <v>1.0933283760000001</v>
      </c>
      <c r="I258" s="17">
        <v>1989</v>
      </c>
      <c r="J258" s="17">
        <v>2191</v>
      </c>
      <c r="K258" s="16">
        <v>0.35929813100000002</v>
      </c>
      <c r="L258" s="16" t="s">
        <v>78</v>
      </c>
      <c r="M258" s="17">
        <v>1</v>
      </c>
      <c r="N258" s="17">
        <v>0</v>
      </c>
      <c r="O258" s="16" t="s">
        <v>79</v>
      </c>
      <c r="P258" s="16" t="s">
        <v>80</v>
      </c>
      <c r="Q258" s="18">
        <v>0.14014262241384406</v>
      </c>
      <c r="R258" s="16" t="s">
        <v>2101</v>
      </c>
      <c r="S258" s="16" t="s">
        <v>2102</v>
      </c>
      <c r="T258" s="16" t="s">
        <v>83</v>
      </c>
      <c r="U258" s="16" t="s">
        <v>232</v>
      </c>
      <c r="V258" s="16" t="s">
        <v>1273</v>
      </c>
      <c r="W258" s="16" t="s">
        <v>129</v>
      </c>
      <c r="X258" s="16"/>
      <c r="Y258" s="16" t="s">
        <v>1268</v>
      </c>
      <c r="Z258" s="16" t="s">
        <v>642</v>
      </c>
      <c r="AA258" s="16"/>
      <c r="AB258" s="16"/>
      <c r="AC258" s="16" t="s">
        <v>1270</v>
      </c>
      <c r="AD258" s="16" t="s">
        <v>152</v>
      </c>
      <c r="AE258" s="16"/>
      <c r="AF258" s="16" t="s">
        <v>91</v>
      </c>
      <c r="AG258" s="16" t="s">
        <v>92</v>
      </c>
      <c r="AH258" s="16" t="s">
        <v>1275</v>
      </c>
      <c r="AI258" s="17">
        <v>1</v>
      </c>
      <c r="AJ258" s="17">
        <v>1</v>
      </c>
      <c r="AK258" s="16" t="s">
        <v>245</v>
      </c>
      <c r="AL258" s="16"/>
      <c r="AM258" s="17">
        <v>35</v>
      </c>
      <c r="AN258" s="16" t="s">
        <v>246</v>
      </c>
      <c r="AO258" s="16" t="s">
        <v>247</v>
      </c>
      <c r="AP258" s="17">
        <v>0</v>
      </c>
      <c r="AQ258" s="17">
        <v>0</v>
      </c>
      <c r="AR258" s="17">
        <v>0</v>
      </c>
      <c r="AS258" s="16">
        <v>6104.5634728300001</v>
      </c>
      <c r="AT258" s="19">
        <v>7.1356453567688307</v>
      </c>
      <c r="AU258" s="19">
        <v>0</v>
      </c>
      <c r="AV258" s="19">
        <v>0</v>
      </c>
      <c r="AW258" s="19">
        <v>3567.8226783844152</v>
      </c>
      <c r="AX258" s="20">
        <v>4</v>
      </c>
      <c r="AY258" s="19">
        <v>0</v>
      </c>
      <c r="AZ258" s="20">
        <v>35</v>
      </c>
      <c r="BA258" s="19">
        <v>0</v>
      </c>
      <c r="BB258" s="19">
        <v>0.5</v>
      </c>
      <c r="BC258" s="20">
        <v>17500</v>
      </c>
      <c r="BD258" s="16">
        <v>318.215842706643</v>
      </c>
      <c r="BE258" s="16">
        <v>6104.5882139209352</v>
      </c>
      <c r="BF258" s="21" t="s">
        <v>96</v>
      </c>
      <c r="BG258" s="22">
        <v>35</v>
      </c>
      <c r="BH258" s="23">
        <v>0.85</v>
      </c>
      <c r="BI258" s="23">
        <v>30</v>
      </c>
      <c r="BJ258" s="16">
        <v>318.215842706643</v>
      </c>
      <c r="BK258" s="16">
        <v>6104.5882139209352</v>
      </c>
      <c r="BL258" s="23">
        <v>0.15</v>
      </c>
      <c r="BM258" s="22">
        <f t="shared" si="21"/>
        <v>4.204278672415322</v>
      </c>
      <c r="BN258" s="22">
        <f t="shared" si="20"/>
        <v>3.204278672415322</v>
      </c>
      <c r="BO258" s="22">
        <f t="shared" si="22"/>
        <v>0.4806418008622983</v>
      </c>
      <c r="BP258" s="22">
        <f t="shared" si="23"/>
        <v>0.2723636871553024</v>
      </c>
      <c r="BQ258" s="22">
        <f t="shared" si="24"/>
        <v>2.4512731843977216</v>
      </c>
    </row>
    <row r="259" spans="1:69" x14ac:dyDescent="0.25">
      <c r="A259" s="15">
        <v>16109038</v>
      </c>
      <c r="B259" s="16" t="s">
        <v>109</v>
      </c>
      <c r="C259" s="16" t="s">
        <v>110</v>
      </c>
      <c r="D259" s="16"/>
      <c r="E259" s="16"/>
      <c r="F259" s="16" t="s">
        <v>1237</v>
      </c>
      <c r="G259" s="16" t="s">
        <v>111</v>
      </c>
      <c r="H259" s="16">
        <v>3.1659264459999998</v>
      </c>
      <c r="I259" s="17">
        <v>2017</v>
      </c>
      <c r="J259" s="17">
        <v>769</v>
      </c>
      <c r="K259" s="16">
        <v>2.8540677E-2</v>
      </c>
      <c r="L259" s="16" t="s">
        <v>78</v>
      </c>
      <c r="M259" s="17">
        <v>1</v>
      </c>
      <c r="N259" s="17">
        <v>0</v>
      </c>
      <c r="O259" s="16" t="s">
        <v>79</v>
      </c>
      <c r="P259" s="16" t="s">
        <v>80</v>
      </c>
      <c r="Q259" s="18">
        <v>0.61865545761273077</v>
      </c>
      <c r="R259" s="16" t="s">
        <v>1238</v>
      </c>
      <c r="S259" s="16" t="s">
        <v>1248</v>
      </c>
      <c r="T259" s="16" t="s">
        <v>1240</v>
      </c>
      <c r="U259" s="16" t="s">
        <v>1241</v>
      </c>
      <c r="V259" s="16"/>
      <c r="W259" s="16" t="s">
        <v>470</v>
      </c>
      <c r="X259" s="16"/>
      <c r="Y259" s="16" t="s">
        <v>1233</v>
      </c>
      <c r="Z259" s="16" t="s">
        <v>1234</v>
      </c>
      <c r="AA259" s="16"/>
      <c r="AB259" s="16" t="s">
        <v>88</v>
      </c>
      <c r="AC259" s="16" t="s">
        <v>117</v>
      </c>
      <c r="AD259" s="16"/>
      <c r="AE259" s="16"/>
      <c r="AF259" s="16" t="s">
        <v>91</v>
      </c>
      <c r="AG259" s="16" t="s">
        <v>92</v>
      </c>
      <c r="AH259" s="16" t="s">
        <v>1249</v>
      </c>
      <c r="AI259" s="17">
        <v>1</v>
      </c>
      <c r="AJ259" s="17">
        <v>0</v>
      </c>
      <c r="AK259" s="16" t="s">
        <v>119</v>
      </c>
      <c r="AL259" s="16">
        <v>1.85</v>
      </c>
      <c r="AM259" s="16"/>
      <c r="AN259" s="16" t="s">
        <v>120</v>
      </c>
      <c r="AO259" s="16"/>
      <c r="AP259" s="17">
        <v>0</v>
      </c>
      <c r="AQ259" s="17">
        <v>4508</v>
      </c>
      <c r="AR259" s="17">
        <v>0</v>
      </c>
      <c r="AS259" s="16">
        <v>26948.510846900001</v>
      </c>
      <c r="AT259" s="19">
        <v>0</v>
      </c>
      <c r="AU259" s="19">
        <v>0</v>
      </c>
      <c r="AV259" s="19">
        <v>0.16728197062950415</v>
      </c>
      <c r="AW259" s="19">
        <v>7286.8026406212002</v>
      </c>
      <c r="AX259" s="20">
        <v>13</v>
      </c>
      <c r="AY259" s="19">
        <v>0.5</v>
      </c>
      <c r="AZ259" s="20">
        <v>60</v>
      </c>
      <c r="BA259" s="19">
        <v>0.05</v>
      </c>
      <c r="BB259" s="19">
        <v>0.5</v>
      </c>
      <c r="BC259" s="20">
        <v>30000</v>
      </c>
      <c r="BD259" s="16">
        <v>655.74720457857961</v>
      </c>
      <c r="BE259" s="16">
        <v>26948.523939191407</v>
      </c>
      <c r="BF259" s="21" t="s">
        <v>96</v>
      </c>
      <c r="BG259" s="23">
        <v>70</v>
      </c>
      <c r="BH259" s="23">
        <v>0.95</v>
      </c>
      <c r="BI259" s="23">
        <v>67</v>
      </c>
      <c r="BJ259" s="16">
        <v>655.74720457857961</v>
      </c>
      <c r="BK259" s="16">
        <v>26948.523939191407</v>
      </c>
      <c r="BL259" s="23">
        <v>1</v>
      </c>
      <c r="BM259" s="22">
        <f t="shared" si="21"/>
        <v>41.449915660052959</v>
      </c>
      <c r="BN259" s="22">
        <f t="shared" ref="BN259:BN278" si="25">BM259-AJ259</f>
        <v>41.449915660052959</v>
      </c>
      <c r="BO259" s="22">
        <f t="shared" si="22"/>
        <v>41.449915660052959</v>
      </c>
      <c r="BP259" s="22">
        <f t="shared" si="23"/>
        <v>0</v>
      </c>
      <c r="BQ259" s="22">
        <f t="shared" si="24"/>
        <v>0</v>
      </c>
    </row>
    <row r="260" spans="1:69" x14ac:dyDescent="0.25">
      <c r="A260" s="15">
        <v>17005026</v>
      </c>
      <c r="B260" s="16" t="s">
        <v>237</v>
      </c>
      <c r="C260" s="16" t="s">
        <v>110</v>
      </c>
      <c r="D260" s="16"/>
      <c r="E260" s="16"/>
      <c r="F260" s="16" t="s">
        <v>781</v>
      </c>
      <c r="G260" s="16" t="s">
        <v>1202</v>
      </c>
      <c r="H260" s="16">
        <v>1.6342916439999999</v>
      </c>
      <c r="I260" s="17">
        <v>1980</v>
      </c>
      <c r="J260" s="17">
        <v>14450</v>
      </c>
      <c r="K260" s="16">
        <v>0.25045497900000002</v>
      </c>
      <c r="L260" s="16" t="s">
        <v>78</v>
      </c>
      <c r="M260" s="17">
        <v>1</v>
      </c>
      <c r="N260" s="17">
        <v>0</v>
      </c>
      <c r="O260" s="16" t="s">
        <v>79</v>
      </c>
      <c r="P260" s="16" t="s">
        <v>80</v>
      </c>
      <c r="Q260" s="18">
        <v>1.3245189994392175</v>
      </c>
      <c r="R260" s="16" t="s">
        <v>1203</v>
      </c>
      <c r="S260" s="16" t="s">
        <v>1204</v>
      </c>
      <c r="T260" s="16" t="s">
        <v>114</v>
      </c>
      <c r="U260" s="16" t="s">
        <v>115</v>
      </c>
      <c r="V260" s="16"/>
      <c r="W260" s="16" t="s">
        <v>507</v>
      </c>
      <c r="X260" s="16"/>
      <c r="Y260" s="16" t="s">
        <v>786</v>
      </c>
      <c r="Z260" s="16" t="s">
        <v>1205</v>
      </c>
      <c r="AA260" s="16"/>
      <c r="AB260" s="16" t="s">
        <v>473</v>
      </c>
      <c r="AC260" s="16" t="s">
        <v>1206</v>
      </c>
      <c r="AD260" s="16"/>
      <c r="AE260" s="16"/>
      <c r="AF260" s="16" t="s">
        <v>91</v>
      </c>
      <c r="AG260" s="16" t="s">
        <v>92</v>
      </c>
      <c r="AH260" s="16" t="s">
        <v>106</v>
      </c>
      <c r="AI260" s="17">
        <v>1</v>
      </c>
      <c r="AJ260" s="17">
        <v>0</v>
      </c>
      <c r="AK260" s="16" t="s">
        <v>119</v>
      </c>
      <c r="AL260" s="16">
        <v>1.85</v>
      </c>
      <c r="AM260" s="16"/>
      <c r="AN260" s="16" t="s">
        <v>120</v>
      </c>
      <c r="AO260" s="16"/>
      <c r="AP260" s="17">
        <v>0</v>
      </c>
      <c r="AQ260" s="17">
        <v>14280</v>
      </c>
      <c r="AR260" s="17">
        <v>0</v>
      </c>
      <c r="AS260" s="16">
        <v>57695.854882</v>
      </c>
      <c r="AT260" s="19">
        <v>0</v>
      </c>
      <c r="AU260" s="19">
        <v>0</v>
      </c>
      <c r="AV260" s="19">
        <v>0.24750478226218442</v>
      </c>
      <c r="AW260" s="19">
        <v>10781.308315340753</v>
      </c>
      <c r="AX260" s="20">
        <v>13</v>
      </c>
      <c r="AY260" s="19">
        <v>0.5</v>
      </c>
      <c r="AZ260" s="20">
        <v>60</v>
      </c>
      <c r="BA260" s="19">
        <v>0.05</v>
      </c>
      <c r="BB260" s="19">
        <v>0.5</v>
      </c>
      <c r="BC260" s="20">
        <v>30000</v>
      </c>
      <c r="BD260" s="16">
        <v>982.15349977746735</v>
      </c>
      <c r="BE260" s="16">
        <v>57695.816831612618</v>
      </c>
      <c r="BF260" s="21" t="s">
        <v>96</v>
      </c>
      <c r="BG260" s="23">
        <v>70</v>
      </c>
      <c r="BH260" s="23">
        <v>0.95</v>
      </c>
      <c r="BI260" s="23">
        <v>67</v>
      </c>
      <c r="BJ260" s="16">
        <v>982.15349977746735</v>
      </c>
      <c r="BK260" s="16">
        <v>57695.816831612618</v>
      </c>
      <c r="BL260" s="23">
        <v>1</v>
      </c>
      <c r="BM260" s="22">
        <f t="shared" si="21"/>
        <v>88.742772962427566</v>
      </c>
      <c r="BN260" s="22">
        <f t="shared" si="25"/>
        <v>88.742772962427566</v>
      </c>
      <c r="BO260" s="22">
        <f t="shared" si="22"/>
        <v>88.742772962427566</v>
      </c>
      <c r="BP260" s="22">
        <f t="shared" si="23"/>
        <v>0</v>
      </c>
      <c r="BQ260" s="22">
        <f t="shared" si="24"/>
        <v>0</v>
      </c>
    </row>
    <row r="261" spans="1:69" x14ac:dyDescent="0.25">
      <c r="A261" s="15">
        <v>18901049</v>
      </c>
      <c r="B261" s="16" t="s">
        <v>237</v>
      </c>
      <c r="C261" s="16"/>
      <c r="D261" s="16"/>
      <c r="E261" s="16"/>
      <c r="F261" s="16" t="s">
        <v>2964</v>
      </c>
      <c r="G261" s="16" t="s">
        <v>126</v>
      </c>
      <c r="H261" s="16">
        <v>1.000604659</v>
      </c>
      <c r="I261" s="17">
        <v>1954</v>
      </c>
      <c r="J261" s="17">
        <v>1799</v>
      </c>
      <c r="K261" s="16">
        <v>0.24653967399999999</v>
      </c>
      <c r="L261" s="16" t="s">
        <v>78</v>
      </c>
      <c r="M261" s="17">
        <v>1</v>
      </c>
      <c r="N261" s="17">
        <v>0</v>
      </c>
      <c r="O261" s="16" t="s">
        <v>79</v>
      </c>
      <c r="P261" s="16" t="s">
        <v>80</v>
      </c>
      <c r="Q261" s="18">
        <v>0.16684458429704768</v>
      </c>
      <c r="R261" s="16" t="s">
        <v>3187</v>
      </c>
      <c r="S261" s="16" t="s">
        <v>3188</v>
      </c>
      <c r="T261" s="16" t="s">
        <v>114</v>
      </c>
      <c r="U261" s="16" t="s">
        <v>115</v>
      </c>
      <c r="V261" s="16"/>
      <c r="W261" s="16" t="s">
        <v>129</v>
      </c>
      <c r="X261" s="16"/>
      <c r="Y261" s="16" t="s">
        <v>3060</v>
      </c>
      <c r="Z261" s="16" t="s">
        <v>3189</v>
      </c>
      <c r="AA261" s="16"/>
      <c r="AB261" s="16"/>
      <c r="AC261" s="16" t="s">
        <v>1814</v>
      </c>
      <c r="AD261" s="16" t="s">
        <v>161</v>
      </c>
      <c r="AE261" s="16"/>
      <c r="AF261" s="16" t="s">
        <v>91</v>
      </c>
      <c r="AG261" s="16" t="s">
        <v>92</v>
      </c>
      <c r="AH261" s="16" t="s">
        <v>3162</v>
      </c>
      <c r="AI261" s="17">
        <v>1</v>
      </c>
      <c r="AJ261" s="17">
        <v>2</v>
      </c>
      <c r="AK261" s="16" t="s">
        <v>136</v>
      </c>
      <c r="AL261" s="16"/>
      <c r="AM261" s="17">
        <v>25</v>
      </c>
      <c r="AN261" s="16" t="s">
        <v>137</v>
      </c>
      <c r="AO261" s="16" t="s">
        <v>138</v>
      </c>
      <c r="AP261" s="17">
        <v>0</v>
      </c>
      <c r="AQ261" s="17">
        <v>0</v>
      </c>
      <c r="AR261" s="17">
        <v>0</v>
      </c>
      <c r="AS261" s="16">
        <v>7267.7061622000001</v>
      </c>
      <c r="AT261" s="19">
        <v>11.987276047719023</v>
      </c>
      <c r="AU261" s="19">
        <v>0</v>
      </c>
      <c r="AV261" s="19">
        <v>0</v>
      </c>
      <c r="AW261" s="19">
        <v>5993.6380238595111</v>
      </c>
      <c r="AX261" s="20">
        <v>7</v>
      </c>
      <c r="AY261" s="19">
        <v>0</v>
      </c>
      <c r="AZ261" s="20">
        <v>25</v>
      </c>
      <c r="BA261" s="19">
        <v>0</v>
      </c>
      <c r="BB261" s="19">
        <v>0.5</v>
      </c>
      <c r="BC261" s="20">
        <v>12500</v>
      </c>
      <c r="BD261" s="16">
        <v>381.16639629605373</v>
      </c>
      <c r="BE261" s="16">
        <v>7267.7210210080984</v>
      </c>
      <c r="BF261" s="21" t="s">
        <v>96</v>
      </c>
      <c r="BG261" s="22">
        <v>25</v>
      </c>
      <c r="BH261" s="23">
        <v>0.7</v>
      </c>
      <c r="BI261" s="23">
        <v>18</v>
      </c>
      <c r="BJ261" s="16">
        <v>381.16639629605373</v>
      </c>
      <c r="BK261" s="16">
        <v>7267.7210210080984</v>
      </c>
      <c r="BL261" s="23">
        <v>0.15</v>
      </c>
      <c r="BM261" s="22">
        <f t="shared" si="21"/>
        <v>3.0032025173468582</v>
      </c>
      <c r="BN261" s="22">
        <f t="shared" si="25"/>
        <v>1.0032025173468582</v>
      </c>
      <c r="BO261" s="22">
        <f t="shared" si="22"/>
        <v>0.15048037760202873</v>
      </c>
      <c r="BP261" s="22">
        <f t="shared" si="23"/>
        <v>8.5272213974482952E-2</v>
      </c>
      <c r="BQ261" s="22">
        <f t="shared" si="24"/>
        <v>0.76744992577034654</v>
      </c>
    </row>
    <row r="262" spans="1:69" x14ac:dyDescent="0.25">
      <c r="A262" s="15">
        <v>18901053</v>
      </c>
      <c r="B262" s="16" t="s">
        <v>237</v>
      </c>
      <c r="C262" s="16"/>
      <c r="D262" s="16"/>
      <c r="E262" s="16"/>
      <c r="F262" s="16" t="s">
        <v>2964</v>
      </c>
      <c r="G262" s="16" t="s">
        <v>238</v>
      </c>
      <c r="H262" s="16">
        <v>1</v>
      </c>
      <c r="I262" s="17">
        <v>1954</v>
      </c>
      <c r="J262" s="17">
        <v>1352</v>
      </c>
      <c r="K262" s="16">
        <v>0.22387812600000001</v>
      </c>
      <c r="L262" s="16" t="s">
        <v>78</v>
      </c>
      <c r="M262" s="17">
        <v>1</v>
      </c>
      <c r="N262" s="17">
        <v>0</v>
      </c>
      <c r="O262" s="16" t="s">
        <v>79</v>
      </c>
      <c r="P262" s="16" t="s">
        <v>80</v>
      </c>
      <c r="Q262" s="18">
        <v>0.13868368594333</v>
      </c>
      <c r="R262" s="16" t="s">
        <v>3357</v>
      </c>
      <c r="S262" s="16" t="s">
        <v>3358</v>
      </c>
      <c r="T262" s="16" t="s">
        <v>3359</v>
      </c>
      <c r="U262" s="16" t="s">
        <v>3360</v>
      </c>
      <c r="V262" s="16"/>
      <c r="W262" s="16" t="s">
        <v>129</v>
      </c>
      <c r="X262" s="16"/>
      <c r="Y262" s="16" t="s">
        <v>3060</v>
      </c>
      <c r="Z262" s="16" t="s">
        <v>2557</v>
      </c>
      <c r="AA262" s="16"/>
      <c r="AB262" s="16"/>
      <c r="AC262" s="16" t="s">
        <v>1814</v>
      </c>
      <c r="AD262" s="16" t="s">
        <v>123</v>
      </c>
      <c r="AE262" s="16"/>
      <c r="AF262" s="16" t="s">
        <v>91</v>
      </c>
      <c r="AG262" s="16" t="s">
        <v>92</v>
      </c>
      <c r="AH262" s="16" t="s">
        <v>3361</v>
      </c>
      <c r="AI262" s="17">
        <v>1</v>
      </c>
      <c r="AJ262" s="17">
        <v>2</v>
      </c>
      <c r="AK262" s="16" t="s">
        <v>245</v>
      </c>
      <c r="AL262" s="16"/>
      <c r="AM262" s="17">
        <v>35</v>
      </c>
      <c r="AN262" s="16" t="s">
        <v>246</v>
      </c>
      <c r="AO262" s="16" t="s">
        <v>247</v>
      </c>
      <c r="AP262" s="17">
        <v>0</v>
      </c>
      <c r="AQ262" s="17">
        <v>0</v>
      </c>
      <c r="AR262" s="17">
        <v>0</v>
      </c>
      <c r="AS262" s="16">
        <v>6041.0300434500004</v>
      </c>
      <c r="AT262" s="19">
        <v>14.421381680506629</v>
      </c>
      <c r="AU262" s="19">
        <v>0</v>
      </c>
      <c r="AV262" s="19">
        <v>0</v>
      </c>
      <c r="AW262" s="19">
        <v>7210.6908402533145</v>
      </c>
      <c r="AX262" s="20">
        <v>4</v>
      </c>
      <c r="AY262" s="19">
        <v>0</v>
      </c>
      <c r="AZ262" s="20">
        <v>35</v>
      </c>
      <c r="BA262" s="19">
        <v>0</v>
      </c>
      <c r="BB262" s="19">
        <v>0.5</v>
      </c>
      <c r="BC262" s="20">
        <v>17500</v>
      </c>
      <c r="BD262" s="16">
        <v>311.67886192680197</v>
      </c>
      <c r="BE262" s="16">
        <v>6041.0371954701786</v>
      </c>
      <c r="BF262" s="21" t="s">
        <v>96</v>
      </c>
      <c r="BG262" s="22">
        <v>35</v>
      </c>
      <c r="BH262" s="23">
        <v>0.85</v>
      </c>
      <c r="BI262" s="23">
        <v>30</v>
      </c>
      <c r="BJ262" s="16">
        <v>311.67886192680197</v>
      </c>
      <c r="BK262" s="16">
        <v>6041.0371954701786</v>
      </c>
      <c r="BL262" s="23">
        <v>0.15</v>
      </c>
      <c r="BM262" s="22">
        <f t="shared" si="21"/>
        <v>4.1605105782998999</v>
      </c>
      <c r="BN262" s="22">
        <f t="shared" si="25"/>
        <v>2.1605105782998999</v>
      </c>
      <c r="BO262" s="22">
        <f t="shared" si="22"/>
        <v>0.32407658674498496</v>
      </c>
      <c r="BP262" s="22">
        <f t="shared" si="23"/>
        <v>0.18364339915549152</v>
      </c>
      <c r="BQ262" s="22">
        <f t="shared" si="24"/>
        <v>1.6527905923994235</v>
      </c>
    </row>
    <row r="263" spans="1:69" x14ac:dyDescent="0.25">
      <c r="A263" s="15">
        <v>18932056</v>
      </c>
      <c r="B263" s="16" t="s">
        <v>237</v>
      </c>
      <c r="C263" s="16"/>
      <c r="D263" s="16"/>
      <c r="E263" s="16"/>
      <c r="F263" s="16" t="s">
        <v>2871</v>
      </c>
      <c r="G263" s="16" t="s">
        <v>238</v>
      </c>
      <c r="H263" s="16">
        <v>2.6338042050000001</v>
      </c>
      <c r="I263" s="17">
        <v>1964</v>
      </c>
      <c r="J263" s="17">
        <v>3880</v>
      </c>
      <c r="K263" s="16">
        <v>0.384958825</v>
      </c>
      <c r="L263" s="16" t="s">
        <v>78</v>
      </c>
      <c r="M263" s="17">
        <v>1</v>
      </c>
      <c r="N263" s="17">
        <v>0</v>
      </c>
      <c r="O263" s="16" t="s">
        <v>79</v>
      </c>
      <c r="P263" s="16" t="s">
        <v>80</v>
      </c>
      <c r="Q263" s="18">
        <v>0.23139956885194193</v>
      </c>
      <c r="R263" s="16" t="s">
        <v>3032</v>
      </c>
      <c r="S263" s="16" t="s">
        <v>3033</v>
      </c>
      <c r="T263" s="16" t="s">
        <v>83</v>
      </c>
      <c r="U263" s="16" t="s">
        <v>106</v>
      </c>
      <c r="V263" s="16" t="s">
        <v>3034</v>
      </c>
      <c r="W263" s="16" t="s">
        <v>129</v>
      </c>
      <c r="X263" s="16"/>
      <c r="Y263" s="16" t="s">
        <v>2875</v>
      </c>
      <c r="Z263" s="16" t="s">
        <v>3035</v>
      </c>
      <c r="AA263" s="16"/>
      <c r="AB263" s="16"/>
      <c r="AC263" s="16" t="s">
        <v>1814</v>
      </c>
      <c r="AD263" s="16" t="s">
        <v>123</v>
      </c>
      <c r="AE263" s="16"/>
      <c r="AF263" s="16" t="s">
        <v>91</v>
      </c>
      <c r="AG263" s="16" t="s">
        <v>92</v>
      </c>
      <c r="AH263" s="16" t="s">
        <v>3036</v>
      </c>
      <c r="AI263" s="17">
        <v>1</v>
      </c>
      <c r="AJ263" s="17">
        <v>4</v>
      </c>
      <c r="AK263" s="16" t="s">
        <v>245</v>
      </c>
      <c r="AL263" s="16"/>
      <c r="AM263" s="17">
        <v>35</v>
      </c>
      <c r="AN263" s="16" t="s">
        <v>246</v>
      </c>
      <c r="AO263" s="16" t="s">
        <v>247</v>
      </c>
      <c r="AP263" s="17">
        <v>0</v>
      </c>
      <c r="AQ263" s="17">
        <v>0</v>
      </c>
      <c r="AR263" s="17">
        <v>0</v>
      </c>
      <c r="AS263" s="16">
        <v>10079.7369695</v>
      </c>
      <c r="AT263" s="19">
        <v>17.286165356023481</v>
      </c>
      <c r="AU263" s="19">
        <v>0</v>
      </c>
      <c r="AV263" s="19">
        <v>0</v>
      </c>
      <c r="AW263" s="19">
        <v>8643.0826780117404</v>
      </c>
      <c r="AX263" s="20">
        <v>4</v>
      </c>
      <c r="AY263" s="19">
        <v>0</v>
      </c>
      <c r="AZ263" s="20">
        <v>35</v>
      </c>
      <c r="BA263" s="19">
        <v>0</v>
      </c>
      <c r="BB263" s="19">
        <v>0.5</v>
      </c>
      <c r="BC263" s="20">
        <v>17500</v>
      </c>
      <c r="BD263" s="16">
        <v>415.76611099373531</v>
      </c>
      <c r="BE263" s="16">
        <v>10079.724900170031</v>
      </c>
      <c r="BF263" s="21" t="s">
        <v>96</v>
      </c>
      <c r="BG263" s="22">
        <v>35</v>
      </c>
      <c r="BH263" s="23">
        <v>0.85</v>
      </c>
      <c r="BI263" s="23">
        <v>30</v>
      </c>
      <c r="BJ263" s="16">
        <v>415.76611099373531</v>
      </c>
      <c r="BK263" s="16">
        <v>10079.724900170031</v>
      </c>
      <c r="BL263" s="23">
        <v>0.15</v>
      </c>
      <c r="BM263" s="22">
        <f t="shared" si="21"/>
        <v>6.9419870655582576</v>
      </c>
      <c r="BN263" s="22">
        <f t="shared" si="25"/>
        <v>2.9419870655582576</v>
      </c>
      <c r="BO263" s="22">
        <f t="shared" si="22"/>
        <v>0.44129805983373865</v>
      </c>
      <c r="BP263" s="22">
        <f t="shared" si="23"/>
        <v>0.2500689005724519</v>
      </c>
      <c r="BQ263" s="22">
        <f t="shared" si="24"/>
        <v>2.2506201051520671</v>
      </c>
    </row>
    <row r="264" spans="1:69" x14ac:dyDescent="0.25">
      <c r="A264" s="15">
        <v>18932057</v>
      </c>
      <c r="B264" s="16" t="s">
        <v>237</v>
      </c>
      <c r="C264" s="16"/>
      <c r="D264" s="16"/>
      <c r="E264" s="16"/>
      <c r="F264" s="16" t="s">
        <v>2964</v>
      </c>
      <c r="G264" s="16" t="s">
        <v>238</v>
      </c>
      <c r="H264" s="16">
        <v>1.1687993400000001</v>
      </c>
      <c r="I264" s="17">
        <v>1955</v>
      </c>
      <c r="J264" s="17">
        <v>1586</v>
      </c>
      <c r="K264" s="16">
        <v>0.27069465799999998</v>
      </c>
      <c r="L264" s="16" t="s">
        <v>78</v>
      </c>
      <c r="M264" s="17">
        <v>1</v>
      </c>
      <c r="N264" s="17">
        <v>0</v>
      </c>
      <c r="O264" s="16" t="s">
        <v>79</v>
      </c>
      <c r="P264" s="16" t="s">
        <v>80</v>
      </c>
      <c r="Q264" s="18">
        <v>0.13451268073158354</v>
      </c>
      <c r="R264" s="16" t="s">
        <v>3032</v>
      </c>
      <c r="S264" s="16" t="s">
        <v>3033</v>
      </c>
      <c r="T264" s="16" t="s">
        <v>83</v>
      </c>
      <c r="U264" s="16" t="s">
        <v>106</v>
      </c>
      <c r="V264" s="16" t="s">
        <v>3034</v>
      </c>
      <c r="W264" s="16" t="s">
        <v>129</v>
      </c>
      <c r="X264" s="16"/>
      <c r="Y264" s="16" t="s">
        <v>3060</v>
      </c>
      <c r="Z264" s="16" t="s">
        <v>3035</v>
      </c>
      <c r="AA264" s="16"/>
      <c r="AB264" s="16"/>
      <c r="AC264" s="16" t="s">
        <v>1814</v>
      </c>
      <c r="AD264" s="16" t="s">
        <v>123</v>
      </c>
      <c r="AE264" s="16"/>
      <c r="AF264" s="16" t="s">
        <v>91</v>
      </c>
      <c r="AG264" s="16" t="s">
        <v>92</v>
      </c>
      <c r="AH264" s="16" t="s">
        <v>3036</v>
      </c>
      <c r="AI264" s="17">
        <v>1</v>
      </c>
      <c r="AJ264" s="17">
        <v>2</v>
      </c>
      <c r="AK264" s="16" t="s">
        <v>245</v>
      </c>
      <c r="AL264" s="16"/>
      <c r="AM264" s="17">
        <v>35</v>
      </c>
      <c r="AN264" s="16" t="s">
        <v>246</v>
      </c>
      <c r="AO264" s="16" t="s">
        <v>247</v>
      </c>
      <c r="AP264" s="17">
        <v>0</v>
      </c>
      <c r="AQ264" s="17">
        <v>0</v>
      </c>
      <c r="AR264" s="17">
        <v>0</v>
      </c>
      <c r="AS264" s="16">
        <v>5859.3462323000003</v>
      </c>
      <c r="AT264" s="19">
        <v>14.86855299994831</v>
      </c>
      <c r="AU264" s="19">
        <v>0</v>
      </c>
      <c r="AV264" s="19">
        <v>0</v>
      </c>
      <c r="AW264" s="19">
        <v>7434.2764999741548</v>
      </c>
      <c r="AX264" s="20">
        <v>4</v>
      </c>
      <c r="AY264" s="19">
        <v>0</v>
      </c>
      <c r="AZ264" s="20">
        <v>35</v>
      </c>
      <c r="BA264" s="19">
        <v>0</v>
      </c>
      <c r="BB264" s="19">
        <v>0.5</v>
      </c>
      <c r="BC264" s="20">
        <v>17500</v>
      </c>
      <c r="BD264" s="16">
        <v>330.10564501038755</v>
      </c>
      <c r="BE264" s="16">
        <v>5859.3489352017241</v>
      </c>
      <c r="BF264" s="21" t="s">
        <v>96</v>
      </c>
      <c r="BG264" s="22">
        <v>35</v>
      </c>
      <c r="BH264" s="23">
        <v>0.85</v>
      </c>
      <c r="BI264" s="23">
        <v>30</v>
      </c>
      <c r="BJ264" s="16">
        <v>330.10564501038755</v>
      </c>
      <c r="BK264" s="16">
        <v>5859.3489352017241</v>
      </c>
      <c r="BL264" s="23">
        <v>0.15</v>
      </c>
      <c r="BM264" s="22">
        <f t="shared" si="21"/>
        <v>4.0353804219475062</v>
      </c>
      <c r="BN264" s="22">
        <f t="shared" si="25"/>
        <v>2.0353804219475062</v>
      </c>
      <c r="BO264" s="22">
        <f t="shared" si="22"/>
        <v>0.30530706329212592</v>
      </c>
      <c r="BP264" s="22">
        <f t="shared" si="23"/>
        <v>0.17300733586553804</v>
      </c>
      <c r="BQ264" s="22">
        <f t="shared" si="24"/>
        <v>1.5570660227898423</v>
      </c>
    </row>
    <row r="265" spans="1:69" x14ac:dyDescent="0.25">
      <c r="A265" s="15">
        <v>18932058</v>
      </c>
      <c r="B265" s="16" t="s">
        <v>237</v>
      </c>
      <c r="C265" s="16"/>
      <c r="D265" s="16"/>
      <c r="E265" s="16"/>
      <c r="F265" s="16" t="s">
        <v>2964</v>
      </c>
      <c r="G265" s="16" t="s">
        <v>238</v>
      </c>
      <c r="H265" s="16">
        <v>1.1687993400000001</v>
      </c>
      <c r="I265" s="17">
        <v>1955</v>
      </c>
      <c r="J265" s="17">
        <v>1586</v>
      </c>
      <c r="K265" s="16">
        <v>0.28778806000000001</v>
      </c>
      <c r="L265" s="16" t="s">
        <v>78</v>
      </c>
      <c r="M265" s="17">
        <v>1</v>
      </c>
      <c r="N265" s="17">
        <v>0</v>
      </c>
      <c r="O265" s="16" t="s">
        <v>79</v>
      </c>
      <c r="P265" s="16" t="s">
        <v>80</v>
      </c>
      <c r="Q265" s="18">
        <v>0.12651781393365047</v>
      </c>
      <c r="R265" s="16" t="s">
        <v>3032</v>
      </c>
      <c r="S265" s="16" t="s">
        <v>3033</v>
      </c>
      <c r="T265" s="16" t="s">
        <v>83</v>
      </c>
      <c r="U265" s="16" t="s">
        <v>106</v>
      </c>
      <c r="V265" s="16" t="s">
        <v>3034</v>
      </c>
      <c r="W265" s="16" t="s">
        <v>129</v>
      </c>
      <c r="X265" s="16"/>
      <c r="Y265" s="16" t="s">
        <v>3060</v>
      </c>
      <c r="Z265" s="16" t="s">
        <v>3035</v>
      </c>
      <c r="AA265" s="16"/>
      <c r="AB265" s="16"/>
      <c r="AC265" s="16" t="s">
        <v>1814</v>
      </c>
      <c r="AD265" s="16" t="s">
        <v>123</v>
      </c>
      <c r="AE265" s="16"/>
      <c r="AF265" s="16" t="s">
        <v>91</v>
      </c>
      <c r="AG265" s="16" t="s">
        <v>92</v>
      </c>
      <c r="AH265" s="16" t="s">
        <v>3036</v>
      </c>
      <c r="AI265" s="17">
        <v>1</v>
      </c>
      <c r="AJ265" s="17">
        <v>2</v>
      </c>
      <c r="AK265" s="16" t="s">
        <v>245</v>
      </c>
      <c r="AL265" s="16"/>
      <c r="AM265" s="17">
        <v>35</v>
      </c>
      <c r="AN265" s="16" t="s">
        <v>246</v>
      </c>
      <c r="AO265" s="16" t="s">
        <v>247</v>
      </c>
      <c r="AP265" s="17">
        <v>0</v>
      </c>
      <c r="AQ265" s="17">
        <v>0</v>
      </c>
      <c r="AR265" s="17">
        <v>0</v>
      </c>
      <c r="AS265" s="16">
        <v>5511.0931082099996</v>
      </c>
      <c r="AT265" s="19">
        <v>15.808116155797727</v>
      </c>
      <c r="AU265" s="19">
        <v>0</v>
      </c>
      <c r="AV265" s="19">
        <v>0</v>
      </c>
      <c r="AW265" s="19">
        <v>7904.0580778988633</v>
      </c>
      <c r="AX265" s="20">
        <v>4</v>
      </c>
      <c r="AY265" s="19">
        <v>0</v>
      </c>
      <c r="AZ265" s="20">
        <v>35</v>
      </c>
      <c r="BA265" s="19">
        <v>0</v>
      </c>
      <c r="BB265" s="19">
        <v>0.5</v>
      </c>
      <c r="BC265" s="20">
        <v>17500</v>
      </c>
      <c r="BD265" s="16">
        <v>316.63222679113937</v>
      </c>
      <c r="BE265" s="16">
        <v>5511.0939305079573</v>
      </c>
      <c r="BF265" s="21" t="s">
        <v>96</v>
      </c>
      <c r="BG265" s="22">
        <v>35</v>
      </c>
      <c r="BH265" s="23">
        <v>0.85</v>
      </c>
      <c r="BI265" s="23">
        <v>30</v>
      </c>
      <c r="BJ265" s="16">
        <v>316.63222679113937</v>
      </c>
      <c r="BK265" s="16">
        <v>5511.0939305079573</v>
      </c>
      <c r="BL265" s="23">
        <v>0.15</v>
      </c>
      <c r="BM265" s="22">
        <f t="shared" si="21"/>
        <v>3.7955344180095141</v>
      </c>
      <c r="BN265" s="22">
        <f t="shared" si="25"/>
        <v>1.7955344180095141</v>
      </c>
      <c r="BO265" s="22">
        <f t="shared" si="22"/>
        <v>0.26933016270142712</v>
      </c>
      <c r="BP265" s="22">
        <f t="shared" si="23"/>
        <v>0.15262042553080871</v>
      </c>
      <c r="BQ265" s="22">
        <f t="shared" si="24"/>
        <v>1.3735838297772784</v>
      </c>
    </row>
    <row r="266" spans="1:69" x14ac:dyDescent="0.25">
      <c r="A266" s="15">
        <v>18932059</v>
      </c>
      <c r="B266" s="16" t="s">
        <v>237</v>
      </c>
      <c r="C266" s="16"/>
      <c r="D266" s="16"/>
      <c r="E266" s="16"/>
      <c r="F266" s="16" t="s">
        <v>2964</v>
      </c>
      <c r="G266" s="16" t="s">
        <v>238</v>
      </c>
      <c r="H266" s="16">
        <v>1.1687993400000001</v>
      </c>
      <c r="I266" s="17">
        <v>1955</v>
      </c>
      <c r="J266" s="17">
        <v>1586</v>
      </c>
      <c r="K266" s="16">
        <v>0.214208536</v>
      </c>
      <c r="L266" s="16" t="s">
        <v>78</v>
      </c>
      <c r="M266" s="17">
        <v>1</v>
      </c>
      <c r="N266" s="17">
        <v>0</v>
      </c>
      <c r="O266" s="16" t="s">
        <v>79</v>
      </c>
      <c r="P266" s="16" t="s">
        <v>80</v>
      </c>
      <c r="Q266" s="18">
        <v>0.16999026988740068</v>
      </c>
      <c r="R266" s="16" t="s">
        <v>3032</v>
      </c>
      <c r="S266" s="16" t="s">
        <v>3033</v>
      </c>
      <c r="T266" s="16" t="s">
        <v>83</v>
      </c>
      <c r="U266" s="16" t="s">
        <v>106</v>
      </c>
      <c r="V266" s="16" t="s">
        <v>3034</v>
      </c>
      <c r="W266" s="16" t="s">
        <v>129</v>
      </c>
      <c r="X266" s="16"/>
      <c r="Y266" s="16" t="s">
        <v>3060</v>
      </c>
      <c r="Z266" s="16" t="s">
        <v>3035</v>
      </c>
      <c r="AA266" s="16"/>
      <c r="AB266" s="16"/>
      <c r="AC266" s="16" t="s">
        <v>1814</v>
      </c>
      <c r="AD266" s="16" t="s">
        <v>123</v>
      </c>
      <c r="AE266" s="16"/>
      <c r="AF266" s="16" t="s">
        <v>91</v>
      </c>
      <c r="AG266" s="16" t="s">
        <v>92</v>
      </c>
      <c r="AH266" s="16" t="s">
        <v>3036</v>
      </c>
      <c r="AI266" s="17">
        <v>1</v>
      </c>
      <c r="AJ266" s="17">
        <v>2</v>
      </c>
      <c r="AK266" s="16" t="s">
        <v>245</v>
      </c>
      <c r="AL266" s="16"/>
      <c r="AM266" s="17">
        <v>35</v>
      </c>
      <c r="AN266" s="16" t="s">
        <v>246</v>
      </c>
      <c r="AO266" s="16" t="s">
        <v>247</v>
      </c>
      <c r="AP266" s="17">
        <v>0</v>
      </c>
      <c r="AQ266" s="17">
        <v>0</v>
      </c>
      <c r="AR266" s="17">
        <v>0</v>
      </c>
      <c r="AS266" s="16">
        <v>7404.7369917899996</v>
      </c>
      <c r="AT266" s="19">
        <v>11.765441513533064</v>
      </c>
      <c r="AU266" s="19">
        <v>0</v>
      </c>
      <c r="AV266" s="19">
        <v>0</v>
      </c>
      <c r="AW266" s="19">
        <v>5882.7207567665318</v>
      </c>
      <c r="AX266" s="20">
        <v>4</v>
      </c>
      <c r="AY266" s="19">
        <v>0</v>
      </c>
      <c r="AZ266" s="20">
        <v>35</v>
      </c>
      <c r="BA266" s="19">
        <v>0</v>
      </c>
      <c r="BB266" s="19">
        <v>0.5</v>
      </c>
      <c r="BC266" s="20">
        <v>17500</v>
      </c>
      <c r="BD266" s="16">
        <v>352.15517857449714</v>
      </c>
      <c r="BE266" s="16">
        <v>7404.7465372201659</v>
      </c>
      <c r="BF266" s="21" t="s">
        <v>96</v>
      </c>
      <c r="BG266" s="22">
        <v>35</v>
      </c>
      <c r="BH266" s="23">
        <v>0.85</v>
      </c>
      <c r="BI266" s="23">
        <v>30</v>
      </c>
      <c r="BJ266" s="16">
        <v>352.15517857449714</v>
      </c>
      <c r="BK266" s="16">
        <v>7404.7465372201659</v>
      </c>
      <c r="BL266" s="23">
        <v>0.15</v>
      </c>
      <c r="BM266" s="22">
        <f t="shared" si="21"/>
        <v>5.0997080966220203</v>
      </c>
      <c r="BN266" s="22">
        <f t="shared" si="25"/>
        <v>3.0997080966220203</v>
      </c>
      <c r="BO266" s="22">
        <f t="shared" si="22"/>
        <v>0.46495621449330304</v>
      </c>
      <c r="BP266" s="22">
        <f t="shared" si="23"/>
        <v>0.26347518821287175</v>
      </c>
      <c r="BQ266" s="22">
        <f t="shared" si="24"/>
        <v>2.3712766939158456</v>
      </c>
    </row>
    <row r="267" spans="1:69" x14ac:dyDescent="0.25">
      <c r="A267" s="15">
        <v>18932060</v>
      </c>
      <c r="B267" s="16" t="s">
        <v>237</v>
      </c>
      <c r="C267" s="16"/>
      <c r="D267" s="16"/>
      <c r="E267" s="16"/>
      <c r="F267" s="16" t="s">
        <v>2964</v>
      </c>
      <c r="G267" s="16" t="s">
        <v>238</v>
      </c>
      <c r="H267" s="16">
        <v>1.1687993400000001</v>
      </c>
      <c r="I267" s="17">
        <v>1955</v>
      </c>
      <c r="J267" s="17">
        <v>1934</v>
      </c>
      <c r="K267" s="16">
        <v>0.24605598000000001</v>
      </c>
      <c r="L267" s="16" t="s">
        <v>78</v>
      </c>
      <c r="M267" s="17">
        <v>1</v>
      </c>
      <c r="N267" s="17">
        <v>0</v>
      </c>
      <c r="O267" s="16" t="s">
        <v>79</v>
      </c>
      <c r="P267" s="16" t="s">
        <v>80</v>
      </c>
      <c r="Q267" s="18">
        <v>0.18044267686045071</v>
      </c>
      <c r="R267" s="16" t="s">
        <v>3032</v>
      </c>
      <c r="S267" s="16" t="s">
        <v>3033</v>
      </c>
      <c r="T267" s="16" t="s">
        <v>83</v>
      </c>
      <c r="U267" s="16" t="s">
        <v>106</v>
      </c>
      <c r="V267" s="16" t="s">
        <v>3034</v>
      </c>
      <c r="W267" s="16" t="s">
        <v>129</v>
      </c>
      <c r="X267" s="16"/>
      <c r="Y267" s="16" t="s">
        <v>3060</v>
      </c>
      <c r="Z267" s="16" t="s">
        <v>3035</v>
      </c>
      <c r="AA267" s="16"/>
      <c r="AB267" s="16"/>
      <c r="AC267" s="16" t="s">
        <v>1814</v>
      </c>
      <c r="AD267" s="16" t="s">
        <v>123</v>
      </c>
      <c r="AE267" s="16"/>
      <c r="AF267" s="16" t="s">
        <v>91</v>
      </c>
      <c r="AG267" s="16" t="s">
        <v>92</v>
      </c>
      <c r="AH267" s="16" t="s">
        <v>3036</v>
      </c>
      <c r="AI267" s="17">
        <v>1</v>
      </c>
      <c r="AJ267" s="17">
        <v>2</v>
      </c>
      <c r="AK267" s="16" t="s">
        <v>245</v>
      </c>
      <c r="AL267" s="16"/>
      <c r="AM267" s="17">
        <v>35</v>
      </c>
      <c r="AN267" s="16" t="s">
        <v>246</v>
      </c>
      <c r="AO267" s="16" t="s">
        <v>247</v>
      </c>
      <c r="AP267" s="17">
        <v>0</v>
      </c>
      <c r="AQ267" s="17">
        <v>0</v>
      </c>
      <c r="AR267" s="17">
        <v>0</v>
      </c>
      <c r="AS267" s="16">
        <v>7860.0611464100002</v>
      </c>
      <c r="AT267" s="19">
        <v>11.08388323922787</v>
      </c>
      <c r="AU267" s="19">
        <v>0</v>
      </c>
      <c r="AV267" s="19">
        <v>0</v>
      </c>
      <c r="AW267" s="19">
        <v>5541.9416196139346</v>
      </c>
      <c r="AX267" s="20">
        <v>4</v>
      </c>
      <c r="AY267" s="19">
        <v>0</v>
      </c>
      <c r="AZ267" s="20">
        <v>35</v>
      </c>
      <c r="BA267" s="19">
        <v>0</v>
      </c>
      <c r="BB267" s="19">
        <v>0.5</v>
      </c>
      <c r="BC267" s="20">
        <v>17500</v>
      </c>
      <c r="BD267" s="16">
        <v>365.38222398209666</v>
      </c>
      <c r="BE267" s="16">
        <v>7860.0515637406552</v>
      </c>
      <c r="BF267" s="21" t="s">
        <v>96</v>
      </c>
      <c r="BG267" s="22">
        <v>35</v>
      </c>
      <c r="BH267" s="23">
        <v>0.85</v>
      </c>
      <c r="BI267" s="23">
        <v>30</v>
      </c>
      <c r="BJ267" s="16">
        <v>365.38222398209666</v>
      </c>
      <c r="BK267" s="16">
        <v>7860.0515637406552</v>
      </c>
      <c r="BL267" s="23">
        <v>0.15</v>
      </c>
      <c r="BM267" s="22">
        <f t="shared" si="21"/>
        <v>5.4132803058135215</v>
      </c>
      <c r="BN267" s="22">
        <f t="shared" si="25"/>
        <v>3.4132803058135215</v>
      </c>
      <c r="BO267" s="22">
        <f t="shared" si="22"/>
        <v>0.51199204587202818</v>
      </c>
      <c r="BP267" s="22">
        <f t="shared" si="23"/>
        <v>0.29012882599414935</v>
      </c>
      <c r="BQ267" s="22">
        <f t="shared" si="24"/>
        <v>2.6111594339473441</v>
      </c>
    </row>
    <row r="268" spans="1:69" x14ac:dyDescent="0.25">
      <c r="A268" s="15">
        <v>18932090</v>
      </c>
      <c r="B268" s="16" t="s">
        <v>237</v>
      </c>
      <c r="C268" s="16"/>
      <c r="D268" s="16"/>
      <c r="E268" s="16"/>
      <c r="F268" s="16" t="s">
        <v>1264</v>
      </c>
      <c r="G268" s="16" t="s">
        <v>238</v>
      </c>
      <c r="H268" s="16">
        <v>1</v>
      </c>
      <c r="I268" s="17">
        <v>1947</v>
      </c>
      <c r="J268" s="17">
        <v>2312</v>
      </c>
      <c r="K268" s="16">
        <v>0.45718805600000001</v>
      </c>
      <c r="L268" s="16" t="s">
        <v>78</v>
      </c>
      <c r="M268" s="17">
        <v>1</v>
      </c>
      <c r="N268" s="17">
        <v>0</v>
      </c>
      <c r="O268" s="16" t="s">
        <v>79</v>
      </c>
      <c r="P268" s="16" t="s">
        <v>80</v>
      </c>
      <c r="Q268" s="18">
        <v>0.11641512893131795</v>
      </c>
      <c r="R268" s="16" t="s">
        <v>2112</v>
      </c>
      <c r="S268" s="16" t="s">
        <v>2113</v>
      </c>
      <c r="T268" s="16" t="s">
        <v>83</v>
      </c>
      <c r="U268" s="16" t="s">
        <v>106</v>
      </c>
      <c r="V268" s="16" t="s">
        <v>1812</v>
      </c>
      <c r="W268" s="16" t="s">
        <v>129</v>
      </c>
      <c r="X268" s="16"/>
      <c r="Y268" s="16" t="s">
        <v>1268</v>
      </c>
      <c r="Z268" s="16" t="s">
        <v>2114</v>
      </c>
      <c r="AA268" s="16"/>
      <c r="AB268" s="16"/>
      <c r="AC268" s="16" t="s">
        <v>1814</v>
      </c>
      <c r="AD268" s="16" t="s">
        <v>123</v>
      </c>
      <c r="AE268" s="16"/>
      <c r="AF268" s="16" t="s">
        <v>91</v>
      </c>
      <c r="AG268" s="16" t="s">
        <v>92</v>
      </c>
      <c r="AH268" s="16" t="s">
        <v>1815</v>
      </c>
      <c r="AI268" s="17">
        <v>1</v>
      </c>
      <c r="AJ268" s="17">
        <v>1</v>
      </c>
      <c r="AK268" s="16" t="s">
        <v>245</v>
      </c>
      <c r="AL268" s="16"/>
      <c r="AM268" s="17">
        <v>35</v>
      </c>
      <c r="AN268" s="16" t="s">
        <v>246</v>
      </c>
      <c r="AO268" s="16" t="s">
        <v>247</v>
      </c>
      <c r="AP268" s="17">
        <v>0</v>
      </c>
      <c r="AQ268" s="17">
        <v>0</v>
      </c>
      <c r="AR268" s="17">
        <v>0</v>
      </c>
      <c r="AS268" s="16">
        <v>5071.0212414300004</v>
      </c>
      <c r="AT268" s="19">
        <v>8.589985710199139</v>
      </c>
      <c r="AU268" s="19">
        <v>0</v>
      </c>
      <c r="AV268" s="19">
        <v>0</v>
      </c>
      <c r="AW268" s="19">
        <v>4294.9928550995692</v>
      </c>
      <c r="AX268" s="20">
        <v>4</v>
      </c>
      <c r="AY268" s="19">
        <v>0</v>
      </c>
      <c r="AZ268" s="20">
        <v>35</v>
      </c>
      <c r="BA268" s="19">
        <v>0</v>
      </c>
      <c r="BB268" s="19">
        <v>0.5</v>
      </c>
      <c r="BC268" s="20">
        <v>17500</v>
      </c>
      <c r="BD268" s="16">
        <v>283.07423655132698</v>
      </c>
      <c r="BE268" s="16">
        <v>5071.0227320964277</v>
      </c>
      <c r="BF268" s="21" t="s">
        <v>96</v>
      </c>
      <c r="BG268" s="22">
        <v>35</v>
      </c>
      <c r="BH268" s="23">
        <v>0.85</v>
      </c>
      <c r="BI268" s="23">
        <v>30</v>
      </c>
      <c r="BJ268" s="16">
        <v>283.07423655132698</v>
      </c>
      <c r="BK268" s="16">
        <v>5071.0227320964277</v>
      </c>
      <c r="BL268" s="23">
        <v>0.15</v>
      </c>
      <c r="BM268" s="22">
        <f t="shared" si="21"/>
        <v>3.4924538679395383</v>
      </c>
      <c r="BN268" s="22">
        <f t="shared" si="25"/>
        <v>2.4924538679395383</v>
      </c>
      <c r="BO268" s="22">
        <f t="shared" si="22"/>
        <v>0.37386808019093071</v>
      </c>
      <c r="BP268" s="22">
        <f t="shared" si="23"/>
        <v>0.21185857877486078</v>
      </c>
      <c r="BQ268" s="22">
        <f t="shared" si="24"/>
        <v>1.9067272089737468</v>
      </c>
    </row>
    <row r="269" spans="1:69" x14ac:dyDescent="0.25">
      <c r="A269" s="15">
        <v>19303026</v>
      </c>
      <c r="B269" s="16" t="s">
        <v>237</v>
      </c>
      <c r="C269" s="16"/>
      <c r="D269" s="16"/>
      <c r="E269" s="16"/>
      <c r="F269" s="16" t="s">
        <v>1264</v>
      </c>
      <c r="G269" s="16" t="s">
        <v>205</v>
      </c>
      <c r="H269" s="16">
        <v>1</v>
      </c>
      <c r="I269" s="17">
        <v>1940</v>
      </c>
      <c r="J269" s="17">
        <v>888</v>
      </c>
      <c r="K269" s="16">
        <v>7.7520732999999994E-2</v>
      </c>
      <c r="L269" s="16" t="s">
        <v>78</v>
      </c>
      <c r="M269" s="17">
        <v>1</v>
      </c>
      <c r="N269" s="17">
        <v>0</v>
      </c>
      <c r="O269" s="16" t="s">
        <v>79</v>
      </c>
      <c r="P269" s="16" t="s">
        <v>80</v>
      </c>
      <c r="Q269" s="18">
        <v>0.26355598826249782</v>
      </c>
      <c r="R269" s="16" t="s">
        <v>2320</v>
      </c>
      <c r="S269" s="16" t="s">
        <v>2321</v>
      </c>
      <c r="T269" s="16" t="s">
        <v>1096</v>
      </c>
      <c r="U269" s="16" t="s">
        <v>115</v>
      </c>
      <c r="V269" s="16" t="s">
        <v>2322</v>
      </c>
      <c r="W269" s="16" t="s">
        <v>129</v>
      </c>
      <c r="X269" s="16"/>
      <c r="Y269" s="16" t="s">
        <v>1268</v>
      </c>
      <c r="Z269" s="16" t="s">
        <v>465</v>
      </c>
      <c r="AA269" s="16"/>
      <c r="AB269" s="16"/>
      <c r="AC269" s="16" t="s">
        <v>1769</v>
      </c>
      <c r="AD269" s="16" t="s">
        <v>152</v>
      </c>
      <c r="AE269" s="16"/>
      <c r="AF269" s="16" t="s">
        <v>91</v>
      </c>
      <c r="AG269" s="16" t="s">
        <v>92</v>
      </c>
      <c r="AH269" s="16" t="s">
        <v>1770</v>
      </c>
      <c r="AI269" s="17">
        <v>1</v>
      </c>
      <c r="AJ269" s="17">
        <v>1</v>
      </c>
      <c r="AK269" s="16" t="s">
        <v>136</v>
      </c>
      <c r="AL269" s="16"/>
      <c r="AM269" s="17">
        <v>25</v>
      </c>
      <c r="AN269" s="16" t="s">
        <v>137</v>
      </c>
      <c r="AO269" s="16" t="s">
        <v>138</v>
      </c>
      <c r="AP269" s="17">
        <v>0</v>
      </c>
      <c r="AQ269" s="17">
        <v>0</v>
      </c>
      <c r="AR269" s="17">
        <v>0</v>
      </c>
      <c r="AS269" s="16">
        <v>11480.4692108</v>
      </c>
      <c r="AT269" s="19">
        <v>3.7942700076249394</v>
      </c>
      <c r="AU269" s="19">
        <v>0</v>
      </c>
      <c r="AV269" s="19">
        <v>0</v>
      </c>
      <c r="AW269" s="19">
        <v>1897.1350038124697</v>
      </c>
      <c r="AX269" s="20">
        <v>7</v>
      </c>
      <c r="AY269" s="19">
        <v>0</v>
      </c>
      <c r="AZ269" s="20">
        <v>25</v>
      </c>
      <c r="BA269" s="19">
        <v>0</v>
      </c>
      <c r="BB269" s="19">
        <v>0.5</v>
      </c>
      <c r="BC269" s="20">
        <v>12500</v>
      </c>
      <c r="BD269" s="16">
        <v>560.80178837212338</v>
      </c>
      <c r="BE269" s="16">
        <v>11480.452926764929</v>
      </c>
      <c r="BF269" s="21" t="s">
        <v>96</v>
      </c>
      <c r="BG269" s="22">
        <v>25</v>
      </c>
      <c r="BH269" s="23">
        <v>0.7</v>
      </c>
      <c r="BI269" s="23">
        <v>18</v>
      </c>
      <c r="BJ269" s="16">
        <v>560.80178837212338</v>
      </c>
      <c r="BK269" s="16">
        <v>11480.452926764929</v>
      </c>
      <c r="BL269" s="23">
        <v>0.15</v>
      </c>
      <c r="BM269" s="22">
        <f t="shared" si="21"/>
        <v>4.7440077887249608</v>
      </c>
      <c r="BN269" s="22">
        <f t="shared" si="25"/>
        <v>3.7440077887249608</v>
      </c>
      <c r="BO269" s="22">
        <f t="shared" si="22"/>
        <v>0.56160116830874407</v>
      </c>
      <c r="BP269" s="22">
        <f t="shared" si="23"/>
        <v>0.31824066204162166</v>
      </c>
      <c r="BQ269" s="22">
        <f t="shared" si="24"/>
        <v>2.8641659583745951</v>
      </c>
    </row>
    <row r="270" spans="1:69" x14ac:dyDescent="0.25">
      <c r="A270" s="15">
        <v>19303048</v>
      </c>
      <c r="B270" s="16" t="s">
        <v>237</v>
      </c>
      <c r="C270" s="16"/>
      <c r="D270" s="16"/>
      <c r="E270" s="16"/>
      <c r="F270" s="16" t="s">
        <v>1264</v>
      </c>
      <c r="G270" s="16" t="s">
        <v>238</v>
      </c>
      <c r="H270" s="16">
        <v>1</v>
      </c>
      <c r="I270" s="17">
        <v>1989</v>
      </c>
      <c r="J270" s="17">
        <v>2014</v>
      </c>
      <c r="K270" s="16">
        <v>0.57281001099999995</v>
      </c>
      <c r="L270" s="16" t="s">
        <v>78</v>
      </c>
      <c r="M270" s="17">
        <v>1</v>
      </c>
      <c r="N270" s="17">
        <v>0</v>
      </c>
      <c r="O270" s="16" t="s">
        <v>79</v>
      </c>
      <c r="P270" s="16" t="s">
        <v>80</v>
      </c>
      <c r="Q270" s="18">
        <v>8.072393819889101E-2</v>
      </c>
      <c r="R270" s="16" t="s">
        <v>1974</v>
      </c>
      <c r="S270" s="16" t="s">
        <v>1975</v>
      </c>
      <c r="T270" s="16" t="s">
        <v>83</v>
      </c>
      <c r="U270" s="16" t="s">
        <v>106</v>
      </c>
      <c r="V270" s="16" t="s">
        <v>1899</v>
      </c>
      <c r="W270" s="16" t="s">
        <v>129</v>
      </c>
      <c r="X270" s="16"/>
      <c r="Y270" s="16" t="s">
        <v>1268</v>
      </c>
      <c r="Z270" s="16" t="s">
        <v>1976</v>
      </c>
      <c r="AA270" s="16"/>
      <c r="AB270" s="16"/>
      <c r="AC270" s="16" t="s">
        <v>1769</v>
      </c>
      <c r="AD270" s="16" t="s">
        <v>152</v>
      </c>
      <c r="AE270" s="16"/>
      <c r="AF270" s="16" t="s">
        <v>91</v>
      </c>
      <c r="AG270" s="16" t="s">
        <v>92</v>
      </c>
      <c r="AH270" s="16" t="s">
        <v>1901</v>
      </c>
      <c r="AI270" s="17">
        <v>1</v>
      </c>
      <c r="AJ270" s="17">
        <v>1</v>
      </c>
      <c r="AK270" s="16" t="s">
        <v>245</v>
      </c>
      <c r="AL270" s="16"/>
      <c r="AM270" s="17">
        <v>35</v>
      </c>
      <c r="AN270" s="16" t="s">
        <v>246</v>
      </c>
      <c r="AO270" s="16" t="s">
        <v>247</v>
      </c>
      <c r="AP270" s="17">
        <v>0</v>
      </c>
      <c r="AQ270" s="17">
        <v>0</v>
      </c>
      <c r="AR270" s="17">
        <v>0</v>
      </c>
      <c r="AS270" s="16">
        <v>3516.3197604699999</v>
      </c>
      <c r="AT270" s="19">
        <v>12.387951883584575</v>
      </c>
      <c r="AU270" s="19">
        <v>0</v>
      </c>
      <c r="AV270" s="19">
        <v>0</v>
      </c>
      <c r="AW270" s="19">
        <v>6193.9759417922878</v>
      </c>
      <c r="AX270" s="20">
        <v>4</v>
      </c>
      <c r="AY270" s="19">
        <v>0</v>
      </c>
      <c r="AZ270" s="20">
        <v>35</v>
      </c>
      <c r="BA270" s="19">
        <v>0</v>
      </c>
      <c r="BB270" s="19">
        <v>0.5</v>
      </c>
      <c r="BC270" s="20">
        <v>17500</v>
      </c>
      <c r="BD270" s="16">
        <v>238.43063307323669</v>
      </c>
      <c r="BE270" s="16">
        <v>3516.3206826187652</v>
      </c>
      <c r="BF270" s="21" t="s">
        <v>96</v>
      </c>
      <c r="BG270" s="22">
        <v>35</v>
      </c>
      <c r="BH270" s="23">
        <v>0.85</v>
      </c>
      <c r="BI270" s="23">
        <v>30</v>
      </c>
      <c r="BJ270" s="16">
        <v>238.43063307323669</v>
      </c>
      <c r="BK270" s="16">
        <v>3516.3206826187652</v>
      </c>
      <c r="BL270" s="23">
        <v>0.15</v>
      </c>
      <c r="BM270" s="22">
        <f t="shared" si="21"/>
        <v>2.4217181459667305</v>
      </c>
      <c r="BN270" s="22">
        <f t="shared" si="25"/>
        <v>1.4217181459667305</v>
      </c>
      <c r="BO270" s="22">
        <f t="shared" si="22"/>
        <v>0.21325772189500958</v>
      </c>
      <c r="BP270" s="22">
        <f t="shared" si="23"/>
        <v>0.1208460424071721</v>
      </c>
      <c r="BQ270" s="22">
        <f t="shared" si="24"/>
        <v>1.0876143816645489</v>
      </c>
    </row>
    <row r="271" spans="1:69" x14ac:dyDescent="0.25">
      <c r="A271" s="15">
        <v>19303050</v>
      </c>
      <c r="B271" s="16" t="s">
        <v>237</v>
      </c>
      <c r="C271" s="16"/>
      <c r="D271" s="16"/>
      <c r="E271" s="16"/>
      <c r="F271" s="16" t="s">
        <v>1264</v>
      </c>
      <c r="G271" s="16" t="s">
        <v>238</v>
      </c>
      <c r="H271" s="16">
        <v>1.1999687459999999</v>
      </c>
      <c r="I271" s="17">
        <v>1989</v>
      </c>
      <c r="J271" s="17">
        <v>1730</v>
      </c>
      <c r="K271" s="16">
        <v>0.38911381</v>
      </c>
      <c r="L271" s="16" t="s">
        <v>78</v>
      </c>
      <c r="M271" s="17">
        <v>1</v>
      </c>
      <c r="N271" s="17">
        <v>0</v>
      </c>
      <c r="O271" s="16" t="s">
        <v>79</v>
      </c>
      <c r="P271" s="16" t="s">
        <v>80</v>
      </c>
      <c r="Q271" s="18">
        <v>0.10207178170578571</v>
      </c>
      <c r="R271" s="16" t="s">
        <v>1897</v>
      </c>
      <c r="S271" s="16" t="s">
        <v>1898</v>
      </c>
      <c r="T271" s="16" t="s">
        <v>83</v>
      </c>
      <c r="U271" s="16" t="s">
        <v>106</v>
      </c>
      <c r="V271" s="16" t="s">
        <v>1899</v>
      </c>
      <c r="W271" s="16" t="s">
        <v>129</v>
      </c>
      <c r="X271" s="16"/>
      <c r="Y271" s="16" t="s">
        <v>1268</v>
      </c>
      <c r="Z271" s="16" t="s">
        <v>1900</v>
      </c>
      <c r="AA271" s="16"/>
      <c r="AB271" s="16"/>
      <c r="AC271" s="16" t="s">
        <v>1769</v>
      </c>
      <c r="AD271" s="16" t="s">
        <v>152</v>
      </c>
      <c r="AE271" s="16"/>
      <c r="AF271" s="16" t="s">
        <v>91</v>
      </c>
      <c r="AG271" s="16" t="s">
        <v>92</v>
      </c>
      <c r="AH271" s="16" t="s">
        <v>1901</v>
      </c>
      <c r="AI271" s="17">
        <v>1</v>
      </c>
      <c r="AJ271" s="17">
        <v>1</v>
      </c>
      <c r="AK271" s="16" t="s">
        <v>245</v>
      </c>
      <c r="AL271" s="16"/>
      <c r="AM271" s="17">
        <v>35</v>
      </c>
      <c r="AN271" s="16" t="s">
        <v>246</v>
      </c>
      <c r="AO271" s="16" t="s">
        <v>247</v>
      </c>
      <c r="AP271" s="17">
        <v>0</v>
      </c>
      <c r="AQ271" s="17">
        <v>0</v>
      </c>
      <c r="AR271" s="17">
        <v>0</v>
      </c>
      <c r="AS271" s="16">
        <v>4446.2316319199999</v>
      </c>
      <c r="AT271" s="19">
        <v>9.7970604336665303</v>
      </c>
      <c r="AU271" s="19">
        <v>0</v>
      </c>
      <c r="AV271" s="19">
        <v>0</v>
      </c>
      <c r="AW271" s="19">
        <v>4898.5302168332655</v>
      </c>
      <c r="AX271" s="20">
        <v>4</v>
      </c>
      <c r="AY271" s="19">
        <v>0</v>
      </c>
      <c r="AZ271" s="20">
        <v>35</v>
      </c>
      <c r="BA271" s="19">
        <v>0</v>
      </c>
      <c r="BB271" s="19">
        <v>0.5</v>
      </c>
      <c r="BC271" s="20">
        <v>17500</v>
      </c>
      <c r="BD271" s="16">
        <v>295.88227905035234</v>
      </c>
      <c r="BE271" s="16">
        <v>4446.2290261345652</v>
      </c>
      <c r="BF271" s="21" t="s">
        <v>96</v>
      </c>
      <c r="BG271" s="22">
        <v>35</v>
      </c>
      <c r="BH271" s="23">
        <v>0.85</v>
      </c>
      <c r="BI271" s="23">
        <v>30</v>
      </c>
      <c r="BJ271" s="16">
        <v>295.88227905035234</v>
      </c>
      <c r="BK271" s="16">
        <v>4446.2290261345652</v>
      </c>
      <c r="BL271" s="23">
        <v>0.15</v>
      </c>
      <c r="BM271" s="22">
        <f t="shared" si="21"/>
        <v>3.0621534511735713</v>
      </c>
      <c r="BN271" s="22">
        <f t="shared" si="25"/>
        <v>2.0621534511735713</v>
      </c>
      <c r="BO271" s="22">
        <f t="shared" si="22"/>
        <v>0.30932301767603571</v>
      </c>
      <c r="BP271" s="22">
        <f t="shared" si="23"/>
        <v>0.17528304334975356</v>
      </c>
      <c r="BQ271" s="22">
        <f t="shared" si="24"/>
        <v>1.5775473901477821</v>
      </c>
    </row>
    <row r="272" spans="1:69" x14ac:dyDescent="0.25">
      <c r="A272" s="15">
        <v>19304007</v>
      </c>
      <c r="B272" s="16" t="s">
        <v>237</v>
      </c>
      <c r="C272" s="16"/>
      <c r="D272" s="16"/>
      <c r="E272" s="16"/>
      <c r="F272" s="16" t="s">
        <v>2964</v>
      </c>
      <c r="G272" s="16" t="s">
        <v>238</v>
      </c>
      <c r="H272" s="16">
        <v>3.8187694429999999</v>
      </c>
      <c r="I272" s="17">
        <v>1978</v>
      </c>
      <c r="J272" s="17">
        <v>2732</v>
      </c>
      <c r="K272" s="16">
        <v>0.24275812999999999</v>
      </c>
      <c r="L272" s="16" t="s">
        <v>78</v>
      </c>
      <c r="M272" s="17">
        <v>1</v>
      </c>
      <c r="N272" s="17">
        <v>0</v>
      </c>
      <c r="O272" s="16" t="s">
        <v>79</v>
      </c>
      <c r="P272" s="16" t="s">
        <v>80</v>
      </c>
      <c r="Q272" s="18">
        <v>0.25837290399310564</v>
      </c>
      <c r="R272" s="16" t="s">
        <v>3313</v>
      </c>
      <c r="S272" s="16" t="s">
        <v>3314</v>
      </c>
      <c r="T272" s="16" t="s">
        <v>83</v>
      </c>
      <c r="U272" s="16" t="s">
        <v>106</v>
      </c>
      <c r="V272" s="16" t="s">
        <v>3315</v>
      </c>
      <c r="W272" s="16" t="s">
        <v>129</v>
      </c>
      <c r="X272" s="16"/>
      <c r="Y272" s="16" t="s">
        <v>3060</v>
      </c>
      <c r="Z272" s="16" t="s">
        <v>3316</v>
      </c>
      <c r="AA272" s="16"/>
      <c r="AB272" s="16"/>
      <c r="AC272" s="16" t="s">
        <v>243</v>
      </c>
      <c r="AD272" s="16" t="s">
        <v>152</v>
      </c>
      <c r="AE272" s="16"/>
      <c r="AF272" s="16" t="s">
        <v>91</v>
      </c>
      <c r="AG272" s="16" t="s">
        <v>92</v>
      </c>
      <c r="AH272" s="16" t="s">
        <v>3317</v>
      </c>
      <c r="AI272" s="17">
        <v>1</v>
      </c>
      <c r="AJ272" s="17">
        <v>2</v>
      </c>
      <c r="AK272" s="16" t="s">
        <v>245</v>
      </c>
      <c r="AL272" s="16"/>
      <c r="AM272" s="17">
        <v>35</v>
      </c>
      <c r="AN272" s="16" t="s">
        <v>246</v>
      </c>
      <c r="AO272" s="16" t="s">
        <v>247</v>
      </c>
      <c r="AP272" s="17">
        <v>0</v>
      </c>
      <c r="AQ272" s="17">
        <v>0</v>
      </c>
      <c r="AR272" s="17">
        <v>0</v>
      </c>
      <c r="AS272" s="16">
        <v>11254.6829476</v>
      </c>
      <c r="AT272" s="19">
        <v>7.7407778082791632</v>
      </c>
      <c r="AU272" s="19">
        <v>0</v>
      </c>
      <c r="AV272" s="19">
        <v>0</v>
      </c>
      <c r="AW272" s="19">
        <v>3870.3889041395814</v>
      </c>
      <c r="AX272" s="20">
        <v>4</v>
      </c>
      <c r="AY272" s="19">
        <v>0</v>
      </c>
      <c r="AZ272" s="20">
        <v>35</v>
      </c>
      <c r="BA272" s="19">
        <v>0</v>
      </c>
      <c r="BB272" s="19">
        <v>0.5</v>
      </c>
      <c r="BC272" s="20">
        <v>17500</v>
      </c>
      <c r="BD272" s="16">
        <v>478.0595034315661</v>
      </c>
      <c r="BE272" s="16">
        <v>11254.678679089906</v>
      </c>
      <c r="BF272" s="21" t="s">
        <v>96</v>
      </c>
      <c r="BG272" s="22">
        <v>35</v>
      </c>
      <c r="BH272" s="23">
        <v>0.85</v>
      </c>
      <c r="BI272" s="23">
        <v>30</v>
      </c>
      <c r="BJ272" s="16">
        <v>478.0595034315661</v>
      </c>
      <c r="BK272" s="16">
        <v>11254.678679089906</v>
      </c>
      <c r="BL272" s="23">
        <v>0.15</v>
      </c>
      <c r="BM272" s="22">
        <f t="shared" si="21"/>
        <v>7.751187119793169</v>
      </c>
      <c r="BN272" s="22">
        <f t="shared" si="25"/>
        <v>5.751187119793169</v>
      </c>
      <c r="BO272" s="22">
        <f t="shared" si="22"/>
        <v>0.86267806796897528</v>
      </c>
      <c r="BP272" s="22">
        <f t="shared" si="23"/>
        <v>0.48885090518241942</v>
      </c>
      <c r="BQ272" s="22">
        <f t="shared" si="24"/>
        <v>4.3996581466417748</v>
      </c>
    </row>
    <row r="273" spans="1:69" x14ac:dyDescent="0.25">
      <c r="A273" s="15">
        <v>19307009</v>
      </c>
      <c r="B273" s="16" t="s">
        <v>237</v>
      </c>
      <c r="C273" s="16"/>
      <c r="D273" s="16"/>
      <c r="E273" s="16"/>
      <c r="F273" s="16" t="s">
        <v>2964</v>
      </c>
      <c r="G273" s="16" t="s">
        <v>205</v>
      </c>
      <c r="H273" s="16">
        <v>2.093558518</v>
      </c>
      <c r="I273" s="17">
        <v>1983</v>
      </c>
      <c r="J273" s="17">
        <v>2952</v>
      </c>
      <c r="K273" s="16">
        <v>0.36987846099999999</v>
      </c>
      <c r="L273" s="16" t="s">
        <v>78</v>
      </c>
      <c r="M273" s="17">
        <v>1</v>
      </c>
      <c r="N273" s="17">
        <v>0</v>
      </c>
      <c r="O273" s="16" t="s">
        <v>79</v>
      </c>
      <c r="P273" s="16" t="s">
        <v>80</v>
      </c>
      <c r="Q273" s="18">
        <v>0.18322696374251243</v>
      </c>
      <c r="R273" s="16" t="s">
        <v>1090</v>
      </c>
      <c r="S273" s="16" t="s">
        <v>1091</v>
      </c>
      <c r="T273" s="16" t="s">
        <v>83</v>
      </c>
      <c r="U273" s="16" t="s">
        <v>106</v>
      </c>
      <c r="V273" s="16" t="s">
        <v>1092</v>
      </c>
      <c r="W273" s="16" t="s">
        <v>129</v>
      </c>
      <c r="X273" s="16"/>
      <c r="Y273" s="16" t="s">
        <v>3060</v>
      </c>
      <c r="Z273" s="16" t="s">
        <v>1768</v>
      </c>
      <c r="AA273" s="16"/>
      <c r="AB273" s="16"/>
      <c r="AC273" s="16" t="s">
        <v>322</v>
      </c>
      <c r="AD273" s="16" t="s">
        <v>152</v>
      </c>
      <c r="AE273" s="16"/>
      <c r="AF273" s="16" t="s">
        <v>91</v>
      </c>
      <c r="AG273" s="16" t="s">
        <v>92</v>
      </c>
      <c r="AH273" s="16" t="s">
        <v>1802</v>
      </c>
      <c r="AI273" s="17">
        <v>1</v>
      </c>
      <c r="AJ273" s="17">
        <v>2</v>
      </c>
      <c r="AK273" s="16" t="s">
        <v>136</v>
      </c>
      <c r="AL273" s="16"/>
      <c r="AM273" s="17">
        <v>25</v>
      </c>
      <c r="AN273" s="16" t="s">
        <v>137</v>
      </c>
      <c r="AO273" s="16" t="s">
        <v>138</v>
      </c>
      <c r="AP273" s="17">
        <v>0</v>
      </c>
      <c r="AQ273" s="17">
        <v>0</v>
      </c>
      <c r="AR273" s="17">
        <v>0</v>
      </c>
      <c r="AS273" s="16">
        <v>7981.3561428399998</v>
      </c>
      <c r="AT273" s="19">
        <v>10.915438233908976</v>
      </c>
      <c r="AU273" s="19">
        <v>0</v>
      </c>
      <c r="AV273" s="19">
        <v>0</v>
      </c>
      <c r="AW273" s="19">
        <v>5457.7191169544876</v>
      </c>
      <c r="AX273" s="20">
        <v>7</v>
      </c>
      <c r="AY273" s="19">
        <v>0</v>
      </c>
      <c r="AZ273" s="20">
        <v>25</v>
      </c>
      <c r="BA273" s="19">
        <v>0</v>
      </c>
      <c r="BB273" s="19">
        <v>0.5</v>
      </c>
      <c r="BC273" s="20">
        <v>12500</v>
      </c>
      <c r="BD273" s="16">
        <v>423.98400384545187</v>
      </c>
      <c r="BE273" s="16">
        <v>7981.334615189603</v>
      </c>
      <c r="BF273" s="21" t="s">
        <v>96</v>
      </c>
      <c r="BG273" s="22">
        <v>25</v>
      </c>
      <c r="BH273" s="23">
        <v>0.7</v>
      </c>
      <c r="BI273" s="23">
        <v>18</v>
      </c>
      <c r="BJ273" s="16">
        <v>423.98400384545187</v>
      </c>
      <c r="BK273" s="16">
        <v>7981.334615189603</v>
      </c>
      <c r="BL273" s="23">
        <v>0.15</v>
      </c>
      <c r="BM273" s="22">
        <f t="shared" si="21"/>
        <v>3.2980853473652236</v>
      </c>
      <c r="BN273" s="22">
        <f t="shared" si="25"/>
        <v>1.2980853473652236</v>
      </c>
      <c r="BO273" s="22">
        <f t="shared" si="22"/>
        <v>0.19471280210478353</v>
      </c>
      <c r="BP273" s="22">
        <f t="shared" si="23"/>
        <v>0.11033725452604402</v>
      </c>
      <c r="BQ273" s="22">
        <f t="shared" si="24"/>
        <v>0.99303529073439611</v>
      </c>
    </row>
    <row r="274" spans="1:69" x14ac:dyDescent="0.25">
      <c r="A274" s="15">
        <v>19313017</v>
      </c>
      <c r="B274" s="16" t="s">
        <v>237</v>
      </c>
      <c r="C274" s="16" t="s">
        <v>110</v>
      </c>
      <c r="D274" s="16"/>
      <c r="E274" s="16"/>
      <c r="F274" s="16" t="s">
        <v>781</v>
      </c>
      <c r="G274" s="16" t="s">
        <v>111</v>
      </c>
      <c r="H274" s="16">
        <v>1.529066297</v>
      </c>
      <c r="I274" s="17">
        <v>1963</v>
      </c>
      <c r="J274" s="17">
        <v>9576</v>
      </c>
      <c r="K274" s="16">
        <v>0.46325770399999999</v>
      </c>
      <c r="L274" s="16" t="s">
        <v>78</v>
      </c>
      <c r="M274" s="17">
        <v>1</v>
      </c>
      <c r="N274" s="17">
        <v>0</v>
      </c>
      <c r="O274" s="16" t="s">
        <v>79</v>
      </c>
      <c r="P274" s="16" t="s">
        <v>80</v>
      </c>
      <c r="Q274" s="18">
        <v>0.47555773591390094</v>
      </c>
      <c r="R274" s="16" t="s">
        <v>1149</v>
      </c>
      <c r="S274" s="16" t="s">
        <v>1150</v>
      </c>
      <c r="T274" s="16" t="s">
        <v>333</v>
      </c>
      <c r="U274" s="16" t="s">
        <v>334</v>
      </c>
      <c r="V274" s="16" t="s">
        <v>1151</v>
      </c>
      <c r="W274" s="16" t="s">
        <v>507</v>
      </c>
      <c r="X274" s="16"/>
      <c r="Y274" s="16" t="s">
        <v>786</v>
      </c>
      <c r="Z274" s="16" t="s">
        <v>1152</v>
      </c>
      <c r="AA274" s="16"/>
      <c r="AB274" s="16" t="s">
        <v>473</v>
      </c>
      <c r="AC274" s="16" t="s">
        <v>117</v>
      </c>
      <c r="AD274" s="16"/>
      <c r="AE274" s="16"/>
      <c r="AF274" s="16" t="s">
        <v>91</v>
      </c>
      <c r="AG274" s="16" t="s">
        <v>92</v>
      </c>
      <c r="AH274" s="16" t="s">
        <v>1153</v>
      </c>
      <c r="AI274" s="17">
        <v>1</v>
      </c>
      <c r="AJ274" s="17">
        <v>0</v>
      </c>
      <c r="AK274" s="16" t="s">
        <v>119</v>
      </c>
      <c r="AL274" s="16">
        <v>1.85</v>
      </c>
      <c r="AM274" s="16"/>
      <c r="AN274" s="16" t="s">
        <v>120</v>
      </c>
      <c r="AO274" s="16"/>
      <c r="AP274" s="17">
        <v>22</v>
      </c>
      <c r="AQ274" s="17">
        <v>0</v>
      </c>
      <c r="AR274" s="17">
        <v>0</v>
      </c>
      <c r="AS274" s="16">
        <v>20715.2314701</v>
      </c>
      <c r="AT274" s="19">
        <v>0</v>
      </c>
      <c r="AU274" s="19">
        <v>46.261611963314152</v>
      </c>
      <c r="AV274" s="19">
        <v>0</v>
      </c>
      <c r="AW274" s="19">
        <v>13878.483588994246</v>
      </c>
      <c r="AX274" s="20">
        <v>13</v>
      </c>
      <c r="AY274" s="19">
        <v>0.5</v>
      </c>
      <c r="AZ274" s="20">
        <v>60</v>
      </c>
      <c r="BA274" s="19">
        <v>0.05</v>
      </c>
      <c r="BB274" s="19">
        <v>0.5</v>
      </c>
      <c r="BC274" s="20">
        <v>30000</v>
      </c>
      <c r="BD274" s="16">
        <v>671.69051873489093</v>
      </c>
      <c r="BE274" s="16">
        <v>20715.212115312475</v>
      </c>
      <c r="BF274" s="21" t="s">
        <v>96</v>
      </c>
      <c r="BG274" s="23">
        <v>70</v>
      </c>
      <c r="BH274" s="23">
        <v>0.95</v>
      </c>
      <c r="BI274" s="23">
        <v>67</v>
      </c>
      <c r="BJ274" s="16">
        <v>671.69051873489093</v>
      </c>
      <c r="BK274" s="16">
        <v>20715.212115312475</v>
      </c>
      <c r="BL274" s="23">
        <v>0.15</v>
      </c>
      <c r="BM274" s="22">
        <f t="shared" si="21"/>
        <v>31.862368306231364</v>
      </c>
      <c r="BN274" s="22">
        <f t="shared" si="25"/>
        <v>31.862368306231364</v>
      </c>
      <c r="BO274" s="22">
        <f t="shared" si="22"/>
        <v>4.7793552459347044</v>
      </c>
      <c r="BP274" s="22">
        <f t="shared" si="23"/>
        <v>2.7083013060296661</v>
      </c>
      <c r="BQ274" s="22">
        <f t="shared" si="24"/>
        <v>24.374711754266993</v>
      </c>
    </row>
    <row r="275" spans="1:69" x14ac:dyDescent="0.25">
      <c r="A275" s="15">
        <v>19313023</v>
      </c>
      <c r="B275" s="16" t="s">
        <v>237</v>
      </c>
      <c r="C275" s="16" t="s">
        <v>110</v>
      </c>
      <c r="D275" s="16"/>
      <c r="E275" s="16"/>
      <c r="F275" s="16" t="s">
        <v>781</v>
      </c>
      <c r="G275" s="16" t="s">
        <v>111</v>
      </c>
      <c r="H275" s="16">
        <v>2.2876793169999998</v>
      </c>
      <c r="I275" s="16"/>
      <c r="J275" s="16"/>
      <c r="K275" s="16">
        <v>0</v>
      </c>
      <c r="L275" s="16" t="s">
        <v>78</v>
      </c>
      <c r="M275" s="17">
        <v>1</v>
      </c>
      <c r="N275" s="17">
        <v>0</v>
      </c>
      <c r="O275" s="16" t="s">
        <v>79</v>
      </c>
      <c r="P275" s="16" t="s">
        <v>80</v>
      </c>
      <c r="Q275" s="18">
        <v>0.14449378344264255</v>
      </c>
      <c r="R275" s="16" t="s">
        <v>1170</v>
      </c>
      <c r="S275" s="16" t="s">
        <v>1171</v>
      </c>
      <c r="T275" s="16" t="s">
        <v>280</v>
      </c>
      <c r="U275" s="16" t="s">
        <v>354</v>
      </c>
      <c r="V275" s="16" t="s">
        <v>1172</v>
      </c>
      <c r="W275" s="16" t="s">
        <v>507</v>
      </c>
      <c r="X275" s="16"/>
      <c r="Y275" s="16" t="s">
        <v>786</v>
      </c>
      <c r="Z275" s="16" t="s">
        <v>1173</v>
      </c>
      <c r="AA275" s="16"/>
      <c r="AB275" s="16"/>
      <c r="AC275" s="16" t="s">
        <v>1174</v>
      </c>
      <c r="AD275" s="16" t="s">
        <v>105</v>
      </c>
      <c r="AE275" s="16"/>
      <c r="AF275" s="16" t="s">
        <v>91</v>
      </c>
      <c r="AG275" s="16" t="s">
        <v>92</v>
      </c>
      <c r="AH275" s="16" t="s">
        <v>1175</v>
      </c>
      <c r="AI275" s="17">
        <v>1</v>
      </c>
      <c r="AJ275" s="17">
        <v>1</v>
      </c>
      <c r="AK275" s="16" t="s">
        <v>119</v>
      </c>
      <c r="AL275" s="16">
        <v>1.85</v>
      </c>
      <c r="AM275" s="16"/>
      <c r="AN275" s="16" t="s">
        <v>120</v>
      </c>
      <c r="AO275" s="16"/>
      <c r="AP275" s="17">
        <v>0</v>
      </c>
      <c r="AQ275" s="17">
        <v>0</v>
      </c>
      <c r="AR275" s="17">
        <v>0</v>
      </c>
      <c r="AS275" s="16">
        <v>6294.1332297199997</v>
      </c>
      <c r="AT275" s="19">
        <v>6.92073052955344</v>
      </c>
      <c r="AU275" s="19">
        <v>0</v>
      </c>
      <c r="AV275" s="19">
        <v>0</v>
      </c>
      <c r="AW275" s="19">
        <v>3460.3652647767199</v>
      </c>
      <c r="AX275" s="20">
        <v>13</v>
      </c>
      <c r="AY275" s="19">
        <v>0.5</v>
      </c>
      <c r="AZ275" s="20">
        <v>60</v>
      </c>
      <c r="BA275" s="19">
        <v>0.05</v>
      </c>
      <c r="BB275" s="19">
        <v>0.5</v>
      </c>
      <c r="BC275" s="20">
        <v>30000</v>
      </c>
      <c r="BD275" s="16">
        <v>320.11777335873506</v>
      </c>
      <c r="BE275" s="16">
        <v>6294.1240301898579</v>
      </c>
      <c r="BF275" s="21" t="s">
        <v>96</v>
      </c>
      <c r="BG275" s="23">
        <v>70</v>
      </c>
      <c r="BH275" s="23">
        <v>0.95</v>
      </c>
      <c r="BI275" s="23">
        <v>67</v>
      </c>
      <c r="BJ275" s="16">
        <v>320.11777335873506</v>
      </c>
      <c r="BK275" s="16">
        <v>6294.1240301898579</v>
      </c>
      <c r="BL275" s="23">
        <v>0.15</v>
      </c>
      <c r="BM275" s="22">
        <f t="shared" si="21"/>
        <v>9.6810834906570502</v>
      </c>
      <c r="BN275" s="22">
        <f t="shared" si="25"/>
        <v>8.6810834906570502</v>
      </c>
      <c r="BO275" s="22">
        <f t="shared" si="22"/>
        <v>1.3021625235985574</v>
      </c>
      <c r="BP275" s="22">
        <f t="shared" si="23"/>
        <v>0.73789209670584932</v>
      </c>
      <c r="BQ275" s="22">
        <f t="shared" si="24"/>
        <v>6.6410288703526437</v>
      </c>
    </row>
    <row r="276" spans="1:69" x14ac:dyDescent="0.25">
      <c r="A276" s="15">
        <v>19313024</v>
      </c>
      <c r="B276" s="16" t="s">
        <v>237</v>
      </c>
      <c r="C276" s="16" t="s">
        <v>110</v>
      </c>
      <c r="D276" s="16"/>
      <c r="E276" s="16"/>
      <c r="F276" s="16" t="s">
        <v>781</v>
      </c>
      <c r="G276" s="16" t="s">
        <v>111</v>
      </c>
      <c r="H276" s="16">
        <v>1.117644597</v>
      </c>
      <c r="I276" s="17">
        <v>1991</v>
      </c>
      <c r="J276" s="17">
        <v>1462</v>
      </c>
      <c r="K276" s="16">
        <v>0.19861431900000001</v>
      </c>
      <c r="L276" s="16" t="s">
        <v>78</v>
      </c>
      <c r="M276" s="17">
        <v>1</v>
      </c>
      <c r="N276" s="17">
        <v>0</v>
      </c>
      <c r="O276" s="16" t="s">
        <v>79</v>
      </c>
      <c r="P276" s="16" t="s">
        <v>80</v>
      </c>
      <c r="Q276" s="18">
        <v>0.16908276627797164</v>
      </c>
      <c r="R276" s="16" t="s">
        <v>1164</v>
      </c>
      <c r="S276" s="16" t="s">
        <v>1165</v>
      </c>
      <c r="T276" s="16" t="s">
        <v>1166</v>
      </c>
      <c r="U276" s="16" t="s">
        <v>1167</v>
      </c>
      <c r="V276" s="16" t="s">
        <v>1168</v>
      </c>
      <c r="W276" s="16" t="s">
        <v>507</v>
      </c>
      <c r="X276" s="16"/>
      <c r="Y276" s="16" t="s">
        <v>786</v>
      </c>
      <c r="Z276" s="16" t="s">
        <v>1169</v>
      </c>
      <c r="AA276" s="16"/>
      <c r="AB276" s="16" t="s">
        <v>473</v>
      </c>
      <c r="AC276" s="16" t="s">
        <v>117</v>
      </c>
      <c r="AD276" s="16"/>
      <c r="AE276" s="16"/>
      <c r="AF276" s="16" t="s">
        <v>91</v>
      </c>
      <c r="AG276" s="16" t="s">
        <v>92</v>
      </c>
      <c r="AH276" s="16" t="s">
        <v>1153</v>
      </c>
      <c r="AI276" s="17">
        <v>1</v>
      </c>
      <c r="AJ276" s="17">
        <v>0</v>
      </c>
      <c r="AK276" s="16" t="s">
        <v>119</v>
      </c>
      <c r="AL276" s="16">
        <v>1.85</v>
      </c>
      <c r="AM276" s="16"/>
      <c r="AN276" s="16" t="s">
        <v>120</v>
      </c>
      <c r="AO276" s="16"/>
      <c r="AP276" s="17">
        <v>0</v>
      </c>
      <c r="AQ276" s="17">
        <v>1448</v>
      </c>
      <c r="AR276" s="17">
        <v>0</v>
      </c>
      <c r="AS276" s="16">
        <v>7365.2132926900003</v>
      </c>
      <c r="AT276" s="19">
        <v>0</v>
      </c>
      <c r="AU276" s="19">
        <v>0</v>
      </c>
      <c r="AV276" s="19">
        <v>0.19659987327687373</v>
      </c>
      <c r="AW276" s="19">
        <v>8563.8904799406191</v>
      </c>
      <c r="AX276" s="20">
        <v>13</v>
      </c>
      <c r="AY276" s="19">
        <v>0.5</v>
      </c>
      <c r="AZ276" s="20">
        <v>60</v>
      </c>
      <c r="BA276" s="19">
        <v>0.05</v>
      </c>
      <c r="BB276" s="19">
        <v>0.5</v>
      </c>
      <c r="BC276" s="20">
        <v>30000</v>
      </c>
      <c r="BD276" s="16">
        <v>342.5382945401409</v>
      </c>
      <c r="BE276" s="16">
        <v>7365.2158381167073</v>
      </c>
      <c r="BF276" s="21" t="s">
        <v>96</v>
      </c>
      <c r="BG276" s="23">
        <v>70</v>
      </c>
      <c r="BH276" s="23">
        <v>0.95</v>
      </c>
      <c r="BI276" s="23">
        <v>67</v>
      </c>
      <c r="BJ276" s="16">
        <v>342.5382945401409</v>
      </c>
      <c r="BK276" s="16">
        <v>7365.2158381167073</v>
      </c>
      <c r="BL276" s="23">
        <v>0.15</v>
      </c>
      <c r="BM276" s="22">
        <f t="shared" si="21"/>
        <v>11.3285453406241</v>
      </c>
      <c r="BN276" s="22">
        <f t="shared" si="25"/>
        <v>11.3285453406241</v>
      </c>
      <c r="BO276" s="22">
        <f t="shared" si="22"/>
        <v>1.6992818010936148</v>
      </c>
      <c r="BP276" s="22">
        <f t="shared" si="23"/>
        <v>0.96292635395304849</v>
      </c>
      <c r="BQ276" s="22">
        <f t="shared" si="24"/>
        <v>8.6663371855774365</v>
      </c>
    </row>
    <row r="277" spans="1:69" x14ac:dyDescent="0.25">
      <c r="A277" s="15">
        <v>19802003</v>
      </c>
      <c r="B277" s="16" t="s">
        <v>109</v>
      </c>
      <c r="C277" s="16"/>
      <c r="D277" s="16"/>
      <c r="E277" s="16"/>
      <c r="F277" s="16" t="s">
        <v>256</v>
      </c>
      <c r="G277" s="16" t="s">
        <v>311</v>
      </c>
      <c r="H277" s="16">
        <v>2.6012530699999998</v>
      </c>
      <c r="I277" s="17">
        <v>1969</v>
      </c>
      <c r="J277" s="17">
        <v>19028</v>
      </c>
      <c r="K277" s="16">
        <v>0.20816558700000001</v>
      </c>
      <c r="L277" s="16" t="s">
        <v>78</v>
      </c>
      <c r="M277" s="17">
        <v>1</v>
      </c>
      <c r="N277" s="17">
        <v>0</v>
      </c>
      <c r="O277" s="16" t="s">
        <v>79</v>
      </c>
      <c r="P277" s="16" t="s">
        <v>80</v>
      </c>
      <c r="Q277" s="18">
        <v>2.0984619134712452</v>
      </c>
      <c r="R277" s="16" t="s">
        <v>312</v>
      </c>
      <c r="S277" s="16" t="s">
        <v>313</v>
      </c>
      <c r="T277" s="16" t="s">
        <v>280</v>
      </c>
      <c r="U277" s="16" t="s">
        <v>281</v>
      </c>
      <c r="V277" s="16"/>
      <c r="W277" s="16" t="s">
        <v>129</v>
      </c>
      <c r="X277" s="16"/>
      <c r="Y277" s="16" t="s">
        <v>263</v>
      </c>
      <c r="Z277" s="16" t="s">
        <v>314</v>
      </c>
      <c r="AA277" s="16"/>
      <c r="AB277" s="16"/>
      <c r="AC277" s="16" t="s">
        <v>315</v>
      </c>
      <c r="AD277" s="16" t="s">
        <v>220</v>
      </c>
      <c r="AE277" s="16"/>
      <c r="AF277" s="16" t="s">
        <v>91</v>
      </c>
      <c r="AG277" s="16" t="s">
        <v>92</v>
      </c>
      <c r="AH277" s="16" t="s">
        <v>316</v>
      </c>
      <c r="AI277" s="17">
        <v>1</v>
      </c>
      <c r="AJ277" s="17">
        <v>0</v>
      </c>
      <c r="AK277" s="16" t="s">
        <v>245</v>
      </c>
      <c r="AL277" s="16"/>
      <c r="AM277" s="17">
        <v>35</v>
      </c>
      <c r="AN277" s="16" t="s">
        <v>246</v>
      </c>
      <c r="AO277" s="16" t="s">
        <v>247</v>
      </c>
      <c r="AP277" s="17">
        <v>0</v>
      </c>
      <c r="AQ277" s="17">
        <v>0</v>
      </c>
      <c r="AR277" s="17">
        <v>0</v>
      </c>
      <c r="AS277" s="16">
        <v>91408.544376200007</v>
      </c>
      <c r="AT277" s="19">
        <v>0</v>
      </c>
      <c r="AU277" s="19">
        <v>0</v>
      </c>
      <c r="AV277" s="19">
        <v>0</v>
      </c>
      <c r="AW277" s="19">
        <v>0</v>
      </c>
      <c r="AX277" s="20">
        <v>4</v>
      </c>
      <c r="AY277" s="19">
        <v>0</v>
      </c>
      <c r="AZ277" s="20">
        <v>35</v>
      </c>
      <c r="BA277" s="19">
        <v>0</v>
      </c>
      <c r="BB277" s="19">
        <v>0.5</v>
      </c>
      <c r="BC277" s="20">
        <v>17500</v>
      </c>
      <c r="BD277" s="16">
        <v>1252.9279659368087</v>
      </c>
      <c r="BE277" s="16">
        <v>91408.63531516926</v>
      </c>
      <c r="BF277" s="21" t="s">
        <v>96</v>
      </c>
      <c r="BG277" s="22">
        <v>35</v>
      </c>
      <c r="BH277" s="23">
        <v>0.85</v>
      </c>
      <c r="BI277" s="23">
        <v>30</v>
      </c>
      <c r="BJ277" s="16">
        <v>1252.9279659368087</v>
      </c>
      <c r="BK277" s="16">
        <v>91408.63531516926</v>
      </c>
      <c r="BL277" s="23">
        <v>1</v>
      </c>
      <c r="BM277" s="22">
        <f t="shared" si="21"/>
        <v>62.953857404137359</v>
      </c>
      <c r="BN277" s="22">
        <f t="shared" si="25"/>
        <v>62.953857404137359</v>
      </c>
      <c r="BO277" s="22">
        <f t="shared" si="22"/>
        <v>62.953857404137359</v>
      </c>
      <c r="BP277" s="22">
        <f t="shared" si="23"/>
        <v>0</v>
      </c>
      <c r="BQ277" s="22">
        <f t="shared" si="24"/>
        <v>0</v>
      </c>
    </row>
    <row r="278" spans="1:69" x14ac:dyDescent="0.25">
      <c r="A278" s="15">
        <v>19807005</v>
      </c>
      <c r="B278" s="16" t="s">
        <v>109</v>
      </c>
      <c r="C278" s="16" t="s">
        <v>110</v>
      </c>
      <c r="D278" s="16" t="s">
        <v>581</v>
      </c>
      <c r="E278" s="16"/>
      <c r="F278" s="16" t="s">
        <v>781</v>
      </c>
      <c r="G278" s="16" t="s">
        <v>111</v>
      </c>
      <c r="H278" s="16">
        <v>2.0572050000000002</v>
      </c>
      <c r="I278" s="17">
        <v>1963</v>
      </c>
      <c r="J278" s="17">
        <v>18900</v>
      </c>
      <c r="K278" s="16">
        <v>0.44590200000000002</v>
      </c>
      <c r="L278" s="16" t="s">
        <v>377</v>
      </c>
      <c r="M278" s="17">
        <v>1</v>
      </c>
      <c r="N278" s="17">
        <v>0</v>
      </c>
      <c r="O278" s="16" t="s">
        <v>3518</v>
      </c>
      <c r="P278" s="16" t="s">
        <v>3508</v>
      </c>
      <c r="Q278" s="18">
        <v>0.97306300000000001</v>
      </c>
      <c r="R278" s="16" t="s">
        <v>3516</v>
      </c>
      <c r="S278" s="16" t="s">
        <v>3517</v>
      </c>
      <c r="T278" s="16" t="s">
        <v>83</v>
      </c>
      <c r="U278" s="16">
        <v>94040</v>
      </c>
      <c r="V278" s="16">
        <v>2807</v>
      </c>
      <c r="W278" s="16" t="s">
        <v>507</v>
      </c>
      <c r="X278" s="16" t="s">
        <v>1367</v>
      </c>
      <c r="Y278" s="16"/>
      <c r="Z278" s="16">
        <v>861</v>
      </c>
      <c r="AA278" s="16"/>
      <c r="AB278" s="16"/>
      <c r="AC278" s="16"/>
      <c r="AD278" s="16"/>
      <c r="AE278" s="16"/>
      <c r="AF278" s="16"/>
      <c r="AG278" s="16" t="s">
        <v>92</v>
      </c>
      <c r="AH278" s="16"/>
      <c r="AI278" s="17">
        <v>1</v>
      </c>
      <c r="AJ278" s="17">
        <v>1</v>
      </c>
      <c r="AK278" s="16" t="s">
        <v>119</v>
      </c>
      <c r="AL278" s="16">
        <v>1.85</v>
      </c>
      <c r="AM278" s="17"/>
      <c r="AN278" s="16" t="s">
        <v>120</v>
      </c>
      <c r="AO278" s="16"/>
      <c r="AP278" s="17"/>
      <c r="AQ278" s="17"/>
      <c r="AR278" s="17"/>
      <c r="AS278" s="16"/>
      <c r="AT278" s="19"/>
      <c r="AU278" s="19"/>
      <c r="AV278" s="19"/>
      <c r="AW278" s="19"/>
      <c r="AX278" s="20"/>
      <c r="AY278" s="19"/>
      <c r="AZ278" s="20"/>
      <c r="BA278" s="19"/>
      <c r="BB278" s="19"/>
      <c r="BC278" s="20"/>
      <c r="BD278" s="16"/>
      <c r="BE278" s="16"/>
      <c r="BF278" s="21"/>
      <c r="BG278" s="22">
        <v>70</v>
      </c>
      <c r="BH278" s="23">
        <v>0.95</v>
      </c>
      <c r="BI278" s="23">
        <v>67</v>
      </c>
      <c r="BJ278" s="16"/>
      <c r="BK278" s="16"/>
      <c r="BL278" s="23">
        <v>0.2</v>
      </c>
      <c r="BM278" s="22">
        <v>65.195221000000004</v>
      </c>
      <c r="BN278" s="22">
        <f t="shared" si="25"/>
        <v>64.195221000000004</v>
      </c>
      <c r="BO278" s="22">
        <v>13.039044200000001</v>
      </c>
      <c r="BP278" s="22">
        <v>5.2156176800000011</v>
      </c>
      <c r="BQ278" s="22">
        <v>46.940559120000003</v>
      </c>
    </row>
    <row r="280" spans="1:69" x14ac:dyDescent="0.25">
      <c r="A280" s="15">
        <v>16052021</v>
      </c>
    </row>
    <row r="281" spans="1:69" x14ac:dyDescent="0.25">
      <c r="A281" s="15">
        <v>16059003</v>
      </c>
    </row>
    <row r="282" spans="1:69" x14ac:dyDescent="0.25">
      <c r="A282" s="15">
        <v>14711036</v>
      </c>
    </row>
    <row r="283" spans="1:69" x14ac:dyDescent="0.25">
      <c r="A283" s="15">
        <v>16053005</v>
      </c>
    </row>
    <row r="284" spans="1:69" x14ac:dyDescent="0.25">
      <c r="A284" s="15">
        <v>16049023</v>
      </c>
    </row>
    <row r="285" spans="1:69" x14ac:dyDescent="0.25">
      <c r="A285" s="15">
        <v>15844031</v>
      </c>
    </row>
    <row r="286" spans="1:69" x14ac:dyDescent="0.25">
      <c r="A286" s="15">
        <v>15022014</v>
      </c>
    </row>
    <row r="287" spans="1:69" x14ac:dyDescent="0.25">
      <c r="A287" s="15">
        <v>15027026</v>
      </c>
    </row>
    <row r="288" spans="1:69" x14ac:dyDescent="0.25">
      <c r="A288" s="15">
        <v>16049025</v>
      </c>
    </row>
    <row r="289" spans="1:1" x14ac:dyDescent="0.25">
      <c r="A289" s="15">
        <v>15302030</v>
      </c>
    </row>
    <row r="290" spans="1:1" x14ac:dyDescent="0.25">
      <c r="A290" s="15">
        <v>15022003</v>
      </c>
    </row>
    <row r="291" spans="1:1" x14ac:dyDescent="0.25">
      <c r="A291" s="15">
        <v>15304024</v>
      </c>
    </row>
    <row r="292" spans="1:1" x14ac:dyDescent="0.25">
      <c r="A292" s="15">
        <v>15820002</v>
      </c>
    </row>
    <row r="293" spans="1:1" x14ac:dyDescent="0.25">
      <c r="A293" s="15">
        <v>11614108</v>
      </c>
    </row>
    <row r="294" spans="1:1" x14ac:dyDescent="0.25">
      <c r="A294" s="15">
        <v>15020003</v>
      </c>
    </row>
    <row r="295" spans="1:1" x14ac:dyDescent="0.25">
      <c r="A295" s="15">
        <v>15823046</v>
      </c>
    </row>
    <row r="296" spans="1:1" x14ac:dyDescent="0.25">
      <c r="A296" s="15">
        <v>14718063</v>
      </c>
    </row>
    <row r="297" spans="1:1" x14ac:dyDescent="0.25">
      <c r="A297" s="15">
        <v>15327010</v>
      </c>
    </row>
    <row r="298" spans="1:1" x14ac:dyDescent="0.25">
      <c r="A298" s="15">
        <v>15823047</v>
      </c>
    </row>
    <row r="299" spans="1:1" x14ac:dyDescent="0.25">
      <c r="A299" s="15">
        <v>19304007</v>
      </c>
    </row>
    <row r="300" spans="1:1" x14ac:dyDescent="0.25">
      <c r="A300" s="15">
        <v>15411017</v>
      </c>
    </row>
    <row r="301" spans="1:1" x14ac:dyDescent="0.25">
      <c r="A301" s="15">
        <v>15027025</v>
      </c>
    </row>
    <row r="302" spans="1:1" x14ac:dyDescent="0.25">
      <c r="A302" s="15">
        <v>16010059</v>
      </c>
    </row>
    <row r="303" spans="1:1" x14ac:dyDescent="0.25">
      <c r="A303" s="15">
        <v>15823100</v>
      </c>
    </row>
    <row r="304" spans="1:1" x14ac:dyDescent="0.25">
      <c r="A304" s="15">
        <v>15820005</v>
      </c>
    </row>
    <row r="305" spans="1:1" x14ac:dyDescent="0.25">
      <c r="A305" s="15">
        <v>15001009</v>
      </c>
    </row>
    <row r="306" spans="1:1" x14ac:dyDescent="0.25">
      <c r="A306" s="15">
        <v>15327012</v>
      </c>
    </row>
    <row r="307" spans="1:1" x14ac:dyDescent="0.25">
      <c r="A307" s="15">
        <v>15027020</v>
      </c>
    </row>
    <row r="308" spans="1:1" x14ac:dyDescent="0.25">
      <c r="A308" s="15">
        <v>15027021</v>
      </c>
    </row>
    <row r="309" spans="1:1" x14ac:dyDescent="0.25">
      <c r="A309" s="15">
        <v>15027019</v>
      </c>
    </row>
    <row r="310" spans="1:1" x14ac:dyDescent="0.25">
      <c r="A310" s="15">
        <v>14821006</v>
      </c>
    </row>
    <row r="311" spans="1:1" x14ac:dyDescent="0.25">
      <c r="A311" s="15">
        <v>15815006</v>
      </c>
    </row>
    <row r="312" spans="1:1" x14ac:dyDescent="0.25">
      <c r="A312" s="15">
        <v>15815015</v>
      </c>
    </row>
    <row r="313" spans="1:1" x14ac:dyDescent="0.25">
      <c r="A313" s="15">
        <v>16005012</v>
      </c>
    </row>
    <row r="314" spans="1:1" x14ac:dyDescent="0.25">
      <c r="A314" s="15">
        <v>15423007</v>
      </c>
    </row>
    <row r="315" spans="1:1" x14ac:dyDescent="0.25">
      <c r="A315" s="15">
        <v>14711034</v>
      </c>
    </row>
    <row r="316" spans="1:1" x14ac:dyDescent="0.25">
      <c r="A316" s="15">
        <v>16109038</v>
      </c>
    </row>
    <row r="317" spans="1:1" x14ac:dyDescent="0.25">
      <c r="A317" s="15">
        <v>15027011</v>
      </c>
    </row>
    <row r="318" spans="1:1" x14ac:dyDescent="0.25">
      <c r="A318" s="15">
        <v>14829006</v>
      </c>
    </row>
    <row r="319" spans="1:1" x14ac:dyDescent="0.25">
      <c r="A319" s="15">
        <v>16005035</v>
      </c>
    </row>
    <row r="320" spans="1:1" x14ac:dyDescent="0.25">
      <c r="A320" s="15">
        <v>15010052</v>
      </c>
    </row>
    <row r="321" spans="1:1" x14ac:dyDescent="0.25">
      <c r="A321" s="15">
        <v>15027029</v>
      </c>
    </row>
    <row r="322" spans="1:1" x14ac:dyDescent="0.25">
      <c r="A322" s="15">
        <v>16040025</v>
      </c>
    </row>
    <row r="323" spans="1:1" x14ac:dyDescent="0.25">
      <c r="A323" s="15">
        <v>15822006</v>
      </c>
    </row>
    <row r="324" spans="1:1" x14ac:dyDescent="0.25">
      <c r="A324" s="15">
        <v>15337074</v>
      </c>
    </row>
    <row r="325" spans="1:1" x14ac:dyDescent="0.25">
      <c r="A325" s="15">
        <v>15411013</v>
      </c>
    </row>
    <row r="326" spans="1:1" x14ac:dyDescent="0.25">
      <c r="A326" s="15">
        <v>15027015</v>
      </c>
    </row>
    <row r="327" spans="1:1" x14ac:dyDescent="0.25">
      <c r="A327" s="15">
        <v>15812055</v>
      </c>
    </row>
    <row r="328" spans="1:1" x14ac:dyDescent="0.25">
      <c r="A328" s="15">
        <v>15421015</v>
      </c>
    </row>
    <row r="329" spans="1:1" x14ac:dyDescent="0.25">
      <c r="A329" s="15">
        <v>15027027</v>
      </c>
    </row>
    <row r="330" spans="1:1" x14ac:dyDescent="0.25">
      <c r="A330" s="15">
        <v>15003022</v>
      </c>
    </row>
    <row r="331" spans="1:1" x14ac:dyDescent="0.25">
      <c r="A331" s="15">
        <v>16021001</v>
      </c>
    </row>
    <row r="332" spans="1:1" x14ac:dyDescent="0.25">
      <c r="A332" s="15">
        <v>15021034</v>
      </c>
    </row>
    <row r="333" spans="1:1" x14ac:dyDescent="0.25">
      <c r="A333" s="15">
        <v>14828010</v>
      </c>
    </row>
    <row r="334" spans="1:1" x14ac:dyDescent="0.25">
      <c r="A334" s="15">
        <v>15822050</v>
      </c>
    </row>
    <row r="335" spans="1:1" x14ac:dyDescent="0.25">
      <c r="A335" s="15">
        <v>15027028</v>
      </c>
    </row>
    <row r="336" spans="1:1" x14ac:dyDescent="0.25">
      <c r="A336" s="15">
        <v>15027030</v>
      </c>
    </row>
    <row r="337" spans="1:1" x14ac:dyDescent="0.25">
      <c r="A337" s="15">
        <v>14817001</v>
      </c>
    </row>
    <row r="338" spans="1:1" x14ac:dyDescent="0.25">
      <c r="A338" s="15">
        <v>15842042</v>
      </c>
    </row>
    <row r="339" spans="1:1" x14ac:dyDescent="0.25">
      <c r="A339" s="15">
        <v>14829014</v>
      </c>
    </row>
    <row r="340" spans="1:1" x14ac:dyDescent="0.25">
      <c r="A340" s="15">
        <v>14706048</v>
      </c>
    </row>
    <row r="341" spans="1:1" x14ac:dyDescent="0.25">
      <c r="A341" s="15">
        <v>18932056</v>
      </c>
    </row>
    <row r="342" spans="1:1" x14ac:dyDescent="0.25">
      <c r="A342" s="15">
        <v>19802003</v>
      </c>
    </row>
    <row r="343" spans="1:1" x14ac:dyDescent="0.25">
      <c r="A343" s="15">
        <v>15815004</v>
      </c>
    </row>
    <row r="344" spans="1:1" x14ac:dyDescent="0.25">
      <c r="A344" s="15">
        <v>15842032</v>
      </c>
    </row>
    <row r="345" spans="1:1" x14ac:dyDescent="0.25">
      <c r="A345" s="15">
        <v>15844029</v>
      </c>
    </row>
    <row r="346" spans="1:1" x14ac:dyDescent="0.25">
      <c r="A346" s="15">
        <v>15842038</v>
      </c>
    </row>
    <row r="347" spans="1:1" x14ac:dyDescent="0.25">
      <c r="A347" s="15">
        <v>15424065</v>
      </c>
    </row>
    <row r="348" spans="1:1" x14ac:dyDescent="0.25">
      <c r="A348" s="15">
        <v>16005014</v>
      </c>
    </row>
    <row r="349" spans="1:1" x14ac:dyDescent="0.25">
      <c r="A349" s="15">
        <v>14807024</v>
      </c>
    </row>
    <row r="350" spans="1:1" x14ac:dyDescent="0.25">
      <c r="A350" s="15">
        <v>16059004</v>
      </c>
    </row>
    <row r="351" spans="1:1" x14ac:dyDescent="0.25">
      <c r="A351" s="15">
        <v>16010051</v>
      </c>
    </row>
    <row r="352" spans="1:1" x14ac:dyDescent="0.25">
      <c r="A352" s="15">
        <v>15844013</v>
      </c>
    </row>
    <row r="353" spans="1:1" x14ac:dyDescent="0.25">
      <c r="A353" s="15">
        <v>15844028</v>
      </c>
    </row>
    <row r="354" spans="1:1" x14ac:dyDescent="0.25">
      <c r="A354" s="15">
        <v>19313023</v>
      </c>
    </row>
    <row r="355" spans="1:1" x14ac:dyDescent="0.25">
      <c r="A355" s="15">
        <v>14821012</v>
      </c>
    </row>
    <row r="356" spans="1:1" x14ac:dyDescent="0.25">
      <c r="A356" s="15">
        <v>15437009</v>
      </c>
    </row>
    <row r="357" spans="1:1" x14ac:dyDescent="0.25">
      <c r="A357" s="15">
        <v>16010056</v>
      </c>
    </row>
    <row r="358" spans="1:1" x14ac:dyDescent="0.25">
      <c r="A358" s="15">
        <v>15822039</v>
      </c>
    </row>
    <row r="359" spans="1:1" x14ac:dyDescent="0.25">
      <c r="A359" s="15">
        <v>15822007</v>
      </c>
    </row>
    <row r="360" spans="1:1" x14ac:dyDescent="0.25">
      <c r="A360" s="15">
        <v>15822016</v>
      </c>
    </row>
    <row r="361" spans="1:1" x14ac:dyDescent="0.25">
      <c r="A361" s="15">
        <v>16053004</v>
      </c>
    </row>
    <row r="362" spans="1:1" x14ac:dyDescent="0.25">
      <c r="A362" s="15">
        <v>15434008</v>
      </c>
    </row>
    <row r="363" spans="1:1" x14ac:dyDescent="0.25">
      <c r="A363" s="15">
        <v>16103036</v>
      </c>
    </row>
    <row r="364" spans="1:1" x14ac:dyDescent="0.25">
      <c r="A364" s="15">
        <v>15842033</v>
      </c>
    </row>
    <row r="365" spans="1:1" x14ac:dyDescent="0.25">
      <c r="A365" s="15">
        <v>19307009</v>
      </c>
    </row>
    <row r="366" spans="1:1" x14ac:dyDescent="0.25">
      <c r="A366" s="15">
        <v>15021040</v>
      </c>
    </row>
    <row r="367" spans="1:1" x14ac:dyDescent="0.25">
      <c r="A367" s="15">
        <v>15003009</v>
      </c>
    </row>
    <row r="368" spans="1:1" x14ac:dyDescent="0.25">
      <c r="A368" s="15">
        <v>16103040</v>
      </c>
    </row>
    <row r="369" spans="1:1" x14ac:dyDescent="0.25">
      <c r="A369" s="15">
        <v>16103035</v>
      </c>
    </row>
    <row r="370" spans="1:1" x14ac:dyDescent="0.25">
      <c r="A370" s="15">
        <v>15327025</v>
      </c>
    </row>
    <row r="371" spans="1:1" x14ac:dyDescent="0.25">
      <c r="A371" s="15">
        <v>14829007</v>
      </c>
    </row>
    <row r="372" spans="1:1" x14ac:dyDescent="0.25">
      <c r="A372" s="15">
        <v>15008042</v>
      </c>
    </row>
    <row r="373" spans="1:1" x14ac:dyDescent="0.25">
      <c r="A373" s="15">
        <v>14829002</v>
      </c>
    </row>
    <row r="374" spans="1:1" x14ac:dyDescent="0.25">
      <c r="A374" s="15">
        <v>15027022</v>
      </c>
    </row>
    <row r="375" spans="1:1" x14ac:dyDescent="0.25">
      <c r="A375" s="15">
        <v>16021002</v>
      </c>
    </row>
    <row r="376" spans="1:1" x14ac:dyDescent="0.25">
      <c r="A376" s="15">
        <v>15848011</v>
      </c>
    </row>
    <row r="377" spans="1:1" x14ac:dyDescent="0.25">
      <c r="A377" s="15">
        <v>14807025</v>
      </c>
    </row>
    <row r="378" spans="1:1" x14ac:dyDescent="0.25">
      <c r="A378" s="15">
        <v>16005015</v>
      </c>
    </row>
    <row r="379" spans="1:1" x14ac:dyDescent="0.25">
      <c r="A379" s="15">
        <v>14821001</v>
      </c>
    </row>
    <row r="380" spans="1:1" x14ac:dyDescent="0.25">
      <c r="A380" s="15">
        <v>15411024</v>
      </c>
    </row>
    <row r="381" spans="1:1" x14ac:dyDescent="0.25">
      <c r="A381" s="15">
        <v>15001008</v>
      </c>
    </row>
    <row r="382" spans="1:1" x14ac:dyDescent="0.25">
      <c r="A382" s="15">
        <v>15842041</v>
      </c>
    </row>
    <row r="383" spans="1:1" x14ac:dyDescent="0.25">
      <c r="A383" s="15">
        <v>14707017</v>
      </c>
    </row>
    <row r="384" spans="1:1" x14ac:dyDescent="0.25">
      <c r="A384" s="15">
        <v>15812054</v>
      </c>
    </row>
    <row r="385" spans="1:1" x14ac:dyDescent="0.25">
      <c r="A385" s="15">
        <v>14707012</v>
      </c>
    </row>
    <row r="386" spans="1:1" x14ac:dyDescent="0.25">
      <c r="A386" s="15">
        <v>15305001</v>
      </c>
    </row>
    <row r="387" spans="1:1" x14ac:dyDescent="0.25">
      <c r="A387" s="15">
        <v>14829004</v>
      </c>
    </row>
    <row r="388" spans="1:1" x14ac:dyDescent="0.25">
      <c r="A388" s="15">
        <v>15304022</v>
      </c>
    </row>
    <row r="389" spans="1:1" x14ac:dyDescent="0.25">
      <c r="A389" s="15">
        <v>15002012</v>
      </c>
    </row>
    <row r="390" spans="1:1" x14ac:dyDescent="0.25">
      <c r="A390" s="15">
        <v>15304014</v>
      </c>
    </row>
    <row r="391" spans="1:1" x14ac:dyDescent="0.25">
      <c r="A391" s="15">
        <v>15402018</v>
      </c>
    </row>
    <row r="392" spans="1:1" x14ac:dyDescent="0.25">
      <c r="A392" s="15">
        <v>16017048</v>
      </c>
    </row>
    <row r="393" spans="1:1" x14ac:dyDescent="0.25">
      <c r="A393" s="15">
        <v>15327026</v>
      </c>
    </row>
    <row r="394" spans="1:1" x14ac:dyDescent="0.25">
      <c r="A394" s="15">
        <v>15422033</v>
      </c>
    </row>
    <row r="395" spans="1:1" x14ac:dyDescent="0.25">
      <c r="A395" s="15">
        <v>15813059</v>
      </c>
    </row>
    <row r="396" spans="1:1" x14ac:dyDescent="0.25">
      <c r="A396" s="15">
        <v>11614110</v>
      </c>
    </row>
    <row r="397" spans="1:1" x14ac:dyDescent="0.25">
      <c r="A397" s="15">
        <v>16059002</v>
      </c>
    </row>
    <row r="398" spans="1:1" x14ac:dyDescent="0.25">
      <c r="A398" s="15">
        <v>15815030</v>
      </c>
    </row>
    <row r="399" spans="1:1" x14ac:dyDescent="0.25">
      <c r="A399" s="15">
        <v>16021010</v>
      </c>
    </row>
    <row r="400" spans="1:1" x14ac:dyDescent="0.25">
      <c r="A400" s="15">
        <v>15401005</v>
      </c>
    </row>
    <row r="401" spans="1:1" x14ac:dyDescent="0.25">
      <c r="A401" s="15">
        <v>16028005</v>
      </c>
    </row>
    <row r="402" spans="1:1" x14ac:dyDescent="0.25">
      <c r="A402" s="15">
        <v>14815017</v>
      </c>
    </row>
    <row r="403" spans="1:1" x14ac:dyDescent="0.25">
      <c r="A403" s="15">
        <v>15801038</v>
      </c>
    </row>
    <row r="404" spans="1:1" x14ac:dyDescent="0.25">
      <c r="A404" s="15">
        <v>15410063</v>
      </c>
    </row>
    <row r="405" spans="1:1" x14ac:dyDescent="0.25">
      <c r="A405" s="15">
        <v>15434003</v>
      </c>
    </row>
    <row r="406" spans="1:1" x14ac:dyDescent="0.25">
      <c r="A406" s="15">
        <v>15023008</v>
      </c>
    </row>
    <row r="407" spans="1:1" x14ac:dyDescent="0.25">
      <c r="A407" s="15">
        <v>14829008</v>
      </c>
    </row>
    <row r="408" spans="1:1" x14ac:dyDescent="0.25">
      <c r="A408" s="15">
        <v>15434011</v>
      </c>
    </row>
    <row r="409" spans="1:1" x14ac:dyDescent="0.25">
      <c r="A409" s="15">
        <v>15806008</v>
      </c>
    </row>
    <row r="410" spans="1:1" x14ac:dyDescent="0.25">
      <c r="A410" s="15">
        <v>15813032</v>
      </c>
    </row>
    <row r="411" spans="1:1" x14ac:dyDescent="0.25">
      <c r="A411" s="15">
        <v>17005026</v>
      </c>
    </row>
    <row r="412" spans="1:1" x14ac:dyDescent="0.25">
      <c r="A412" s="15">
        <v>16005013</v>
      </c>
    </row>
    <row r="413" spans="1:1" x14ac:dyDescent="0.25">
      <c r="A413" s="15">
        <v>16021006</v>
      </c>
    </row>
    <row r="414" spans="1:1" x14ac:dyDescent="0.25">
      <c r="A414" s="15">
        <v>15435052</v>
      </c>
    </row>
    <row r="415" spans="1:1" x14ac:dyDescent="0.25">
      <c r="A415" s="15">
        <v>11614107</v>
      </c>
    </row>
    <row r="416" spans="1:1" x14ac:dyDescent="0.25">
      <c r="A416" s="15">
        <v>19313017</v>
      </c>
    </row>
    <row r="417" spans="1:1" x14ac:dyDescent="0.25">
      <c r="A417" s="15">
        <v>16053006</v>
      </c>
    </row>
    <row r="418" spans="1:1" x14ac:dyDescent="0.25">
      <c r="A418" s="15">
        <v>15002013</v>
      </c>
    </row>
    <row r="419" spans="1:1" x14ac:dyDescent="0.25">
      <c r="A419" s="15">
        <v>15002014</v>
      </c>
    </row>
    <row r="420" spans="1:1" x14ac:dyDescent="0.25">
      <c r="A420" s="15">
        <v>15844015</v>
      </c>
    </row>
    <row r="421" spans="1:1" x14ac:dyDescent="0.25">
      <c r="A421" s="15">
        <v>14829012</v>
      </c>
    </row>
    <row r="422" spans="1:1" x14ac:dyDescent="0.25">
      <c r="A422" s="15">
        <v>14829011</v>
      </c>
    </row>
    <row r="423" spans="1:1" x14ac:dyDescent="0.25">
      <c r="A423" s="15">
        <v>15842031</v>
      </c>
    </row>
    <row r="424" spans="1:1" x14ac:dyDescent="0.25">
      <c r="A424" s="15">
        <v>15820009</v>
      </c>
    </row>
    <row r="425" spans="1:1" x14ac:dyDescent="0.25">
      <c r="A425" s="15">
        <v>15027014</v>
      </c>
    </row>
    <row r="426" spans="1:1" x14ac:dyDescent="0.25">
      <c r="A426" s="15">
        <v>15027031</v>
      </c>
    </row>
    <row r="427" spans="1:1" x14ac:dyDescent="0.25">
      <c r="A427" s="15">
        <v>15832005</v>
      </c>
    </row>
    <row r="428" spans="1:1" x14ac:dyDescent="0.25">
      <c r="A428" s="15">
        <v>15003007</v>
      </c>
    </row>
    <row r="429" spans="1:1" x14ac:dyDescent="0.25">
      <c r="A429" s="15">
        <v>15023010</v>
      </c>
    </row>
    <row r="430" spans="1:1" x14ac:dyDescent="0.25">
      <c r="A430" s="15">
        <v>15327017</v>
      </c>
    </row>
    <row r="431" spans="1:1" x14ac:dyDescent="0.25">
      <c r="A431" s="15">
        <v>15410032</v>
      </c>
    </row>
    <row r="432" spans="1:1" x14ac:dyDescent="0.25">
      <c r="A432" s="15">
        <v>15806010</v>
      </c>
    </row>
    <row r="433" spans="1:1" x14ac:dyDescent="0.25">
      <c r="A433" s="15">
        <v>15027018</v>
      </c>
    </row>
    <row r="434" spans="1:1" x14ac:dyDescent="0.25">
      <c r="A434" s="15">
        <v>16021005</v>
      </c>
    </row>
    <row r="435" spans="1:1" x14ac:dyDescent="0.25">
      <c r="A435" s="15">
        <v>14810027</v>
      </c>
    </row>
    <row r="436" spans="1:1" x14ac:dyDescent="0.25">
      <c r="A436" s="15">
        <v>15003010</v>
      </c>
    </row>
    <row r="437" spans="1:1" x14ac:dyDescent="0.25">
      <c r="A437" s="15">
        <v>15842043</v>
      </c>
    </row>
    <row r="438" spans="1:1" x14ac:dyDescent="0.25">
      <c r="A438" s="15">
        <v>15304023</v>
      </c>
    </row>
    <row r="439" spans="1:1" x14ac:dyDescent="0.25">
      <c r="A439" s="15">
        <v>14836029</v>
      </c>
    </row>
    <row r="440" spans="1:1" x14ac:dyDescent="0.25">
      <c r="A440" s="15">
        <v>15820008</v>
      </c>
    </row>
    <row r="441" spans="1:1" x14ac:dyDescent="0.25">
      <c r="A441" s="15">
        <v>15032001</v>
      </c>
    </row>
    <row r="442" spans="1:1" x14ac:dyDescent="0.25">
      <c r="A442" s="15">
        <v>14829009</v>
      </c>
    </row>
    <row r="443" spans="1:1" x14ac:dyDescent="0.25">
      <c r="A443" s="15">
        <v>15007054</v>
      </c>
    </row>
    <row r="444" spans="1:1" x14ac:dyDescent="0.25">
      <c r="A444" s="15">
        <v>14816017</v>
      </c>
    </row>
    <row r="445" spans="1:1" x14ac:dyDescent="0.25">
      <c r="A445" s="15">
        <v>15824067</v>
      </c>
    </row>
    <row r="446" spans="1:1" x14ac:dyDescent="0.25">
      <c r="A446" s="15">
        <v>15436007</v>
      </c>
    </row>
    <row r="447" spans="1:1" x14ac:dyDescent="0.25">
      <c r="A447" s="15">
        <v>14831004</v>
      </c>
    </row>
    <row r="448" spans="1:1" x14ac:dyDescent="0.25">
      <c r="A448" s="15">
        <v>16058011</v>
      </c>
    </row>
    <row r="449" spans="1:1" x14ac:dyDescent="0.25">
      <c r="A449" s="15">
        <v>14836028</v>
      </c>
    </row>
    <row r="450" spans="1:1" x14ac:dyDescent="0.25">
      <c r="A450" s="15">
        <v>15806043</v>
      </c>
    </row>
    <row r="451" spans="1:1" x14ac:dyDescent="0.25">
      <c r="A451" s="15">
        <v>15410024</v>
      </c>
    </row>
    <row r="452" spans="1:1" x14ac:dyDescent="0.25">
      <c r="A452" s="15">
        <v>15815011</v>
      </c>
    </row>
    <row r="453" spans="1:1" x14ac:dyDescent="0.25">
      <c r="A453" s="15">
        <v>15801029</v>
      </c>
    </row>
    <row r="454" spans="1:1" x14ac:dyDescent="0.25">
      <c r="A454" s="15">
        <v>15002011</v>
      </c>
    </row>
    <row r="455" spans="1:1" x14ac:dyDescent="0.25">
      <c r="A455" s="15">
        <v>14810029</v>
      </c>
    </row>
    <row r="456" spans="1:1" x14ac:dyDescent="0.25">
      <c r="A456" s="15">
        <v>11614071</v>
      </c>
    </row>
    <row r="457" spans="1:1" x14ac:dyDescent="0.25">
      <c r="A457" s="15">
        <v>14828004</v>
      </c>
    </row>
    <row r="458" spans="1:1" x14ac:dyDescent="0.25">
      <c r="A458" s="15">
        <v>16069001</v>
      </c>
    </row>
    <row r="459" spans="1:1" x14ac:dyDescent="0.25">
      <c r="A459" s="15">
        <v>14812031</v>
      </c>
    </row>
    <row r="460" spans="1:1" x14ac:dyDescent="0.25">
      <c r="A460" s="15">
        <v>15327019</v>
      </c>
    </row>
    <row r="461" spans="1:1" x14ac:dyDescent="0.25">
      <c r="A461" s="15">
        <v>15423009</v>
      </c>
    </row>
    <row r="462" spans="1:1" x14ac:dyDescent="0.25">
      <c r="A462" s="15">
        <v>16052011</v>
      </c>
    </row>
    <row r="463" spans="1:1" x14ac:dyDescent="0.25">
      <c r="A463" s="15">
        <v>14829005</v>
      </c>
    </row>
    <row r="464" spans="1:1" x14ac:dyDescent="0.25">
      <c r="A464" s="15">
        <v>15027016</v>
      </c>
    </row>
    <row r="465" spans="1:1" x14ac:dyDescent="0.25">
      <c r="A465" s="15">
        <v>16005030</v>
      </c>
    </row>
    <row r="466" spans="1:1" x14ac:dyDescent="0.25">
      <c r="A466" s="15">
        <v>16009025</v>
      </c>
    </row>
    <row r="467" spans="1:1" x14ac:dyDescent="0.25">
      <c r="A467" s="15">
        <v>15842001</v>
      </c>
    </row>
    <row r="468" spans="1:1" x14ac:dyDescent="0.25">
      <c r="A468" s="15">
        <v>15410022</v>
      </c>
    </row>
    <row r="469" spans="1:1" x14ac:dyDescent="0.25">
      <c r="A469" s="15">
        <v>15805113</v>
      </c>
    </row>
    <row r="470" spans="1:1" x14ac:dyDescent="0.25">
      <c r="A470" s="15">
        <v>15435011</v>
      </c>
    </row>
    <row r="471" spans="1:1" x14ac:dyDescent="0.25">
      <c r="A471" s="15">
        <v>19303050</v>
      </c>
    </row>
    <row r="472" spans="1:1" x14ac:dyDescent="0.25">
      <c r="A472" s="15">
        <v>14816029</v>
      </c>
    </row>
    <row r="473" spans="1:1" x14ac:dyDescent="0.25">
      <c r="A473" s="15">
        <v>14829003</v>
      </c>
    </row>
    <row r="474" spans="1:1" x14ac:dyDescent="0.25">
      <c r="A474" s="15">
        <v>18932059</v>
      </c>
    </row>
    <row r="475" spans="1:1" x14ac:dyDescent="0.25">
      <c r="A475" s="15">
        <v>18932057</v>
      </c>
    </row>
    <row r="476" spans="1:1" x14ac:dyDescent="0.25">
      <c r="A476" s="15">
        <v>18932058</v>
      </c>
    </row>
    <row r="477" spans="1:1" x14ac:dyDescent="0.25">
      <c r="A477" s="15">
        <v>18932060</v>
      </c>
    </row>
    <row r="478" spans="1:1" x14ac:dyDescent="0.25">
      <c r="A478" s="15">
        <v>16010062</v>
      </c>
    </row>
    <row r="479" spans="1:1" x14ac:dyDescent="0.25">
      <c r="A479" s="15">
        <v>14807030</v>
      </c>
    </row>
    <row r="480" spans="1:1" x14ac:dyDescent="0.25">
      <c r="A480" s="15">
        <v>16052024</v>
      </c>
    </row>
    <row r="481" spans="1:1" x14ac:dyDescent="0.25">
      <c r="A481" s="15">
        <v>15309003</v>
      </c>
    </row>
    <row r="482" spans="1:1" x14ac:dyDescent="0.25">
      <c r="A482" s="15">
        <v>15849002</v>
      </c>
    </row>
    <row r="483" spans="1:1" x14ac:dyDescent="0.25">
      <c r="A483" s="15">
        <v>16032011</v>
      </c>
    </row>
    <row r="484" spans="1:1" x14ac:dyDescent="0.25">
      <c r="A484" s="15">
        <v>16052012</v>
      </c>
    </row>
    <row r="485" spans="1:1" x14ac:dyDescent="0.25">
      <c r="A485" s="15">
        <v>19313024</v>
      </c>
    </row>
    <row r="486" spans="1:1" x14ac:dyDescent="0.25">
      <c r="A486" s="15">
        <v>16010030</v>
      </c>
    </row>
    <row r="487" spans="1:1" x14ac:dyDescent="0.25">
      <c r="A487" s="15">
        <v>16103042</v>
      </c>
    </row>
    <row r="488" spans="1:1" x14ac:dyDescent="0.25">
      <c r="A488" s="15">
        <v>15823043</v>
      </c>
    </row>
    <row r="489" spans="1:1" x14ac:dyDescent="0.25">
      <c r="A489" s="15">
        <v>14707071</v>
      </c>
    </row>
    <row r="490" spans="1:1" x14ac:dyDescent="0.25">
      <c r="A490" s="15">
        <v>15812043</v>
      </c>
    </row>
    <row r="491" spans="1:1" x14ac:dyDescent="0.25">
      <c r="A491" s="15">
        <v>15842047</v>
      </c>
    </row>
    <row r="492" spans="1:1" x14ac:dyDescent="0.25">
      <c r="A492" s="15">
        <v>16052010</v>
      </c>
    </row>
    <row r="493" spans="1:1" x14ac:dyDescent="0.25">
      <c r="A493" s="15">
        <v>15806001</v>
      </c>
    </row>
    <row r="494" spans="1:1" x14ac:dyDescent="0.25">
      <c r="A494" s="15">
        <v>16021009</v>
      </c>
    </row>
    <row r="495" spans="1:1" x14ac:dyDescent="0.25">
      <c r="A495" s="15">
        <v>15807025</v>
      </c>
    </row>
    <row r="496" spans="1:1" x14ac:dyDescent="0.25">
      <c r="A496" s="15">
        <v>15402017</v>
      </c>
    </row>
    <row r="497" spans="1:1" x14ac:dyDescent="0.25">
      <c r="A497" s="15">
        <v>15823053</v>
      </c>
    </row>
    <row r="498" spans="1:1" x14ac:dyDescent="0.25">
      <c r="A498" s="15">
        <v>15007053</v>
      </c>
    </row>
    <row r="499" spans="1:1" x14ac:dyDescent="0.25">
      <c r="A499" s="15">
        <v>15844034</v>
      </c>
    </row>
    <row r="500" spans="1:1" x14ac:dyDescent="0.25">
      <c r="A500" s="15">
        <v>18901049</v>
      </c>
    </row>
    <row r="501" spans="1:1" x14ac:dyDescent="0.25">
      <c r="A501" s="15">
        <v>16103039</v>
      </c>
    </row>
    <row r="502" spans="1:1" x14ac:dyDescent="0.25">
      <c r="A502" s="15">
        <v>15842046</v>
      </c>
    </row>
    <row r="503" spans="1:1" x14ac:dyDescent="0.25">
      <c r="A503" s="15">
        <v>15021035</v>
      </c>
    </row>
    <row r="504" spans="1:1" x14ac:dyDescent="0.25">
      <c r="A504" s="15">
        <v>16040012</v>
      </c>
    </row>
    <row r="505" spans="1:1" x14ac:dyDescent="0.25">
      <c r="A505" s="15">
        <v>16017033</v>
      </c>
    </row>
    <row r="506" spans="1:1" x14ac:dyDescent="0.25">
      <c r="A506" s="15">
        <v>15341004</v>
      </c>
    </row>
    <row r="507" spans="1:1" x14ac:dyDescent="0.25">
      <c r="A507" s="15">
        <v>15341005</v>
      </c>
    </row>
    <row r="508" spans="1:1" x14ac:dyDescent="0.25">
      <c r="A508" s="15">
        <v>15003032</v>
      </c>
    </row>
    <row r="509" spans="1:1" x14ac:dyDescent="0.25">
      <c r="A509" s="15">
        <v>16009024</v>
      </c>
    </row>
    <row r="510" spans="1:1" x14ac:dyDescent="0.25">
      <c r="A510" s="15">
        <v>16009011</v>
      </c>
    </row>
    <row r="511" spans="1:1" x14ac:dyDescent="0.25">
      <c r="A511" s="15">
        <v>15033016</v>
      </c>
    </row>
    <row r="512" spans="1:1" x14ac:dyDescent="0.25">
      <c r="A512" s="15">
        <v>15304048</v>
      </c>
    </row>
    <row r="513" spans="1:1" x14ac:dyDescent="0.25">
      <c r="A513" s="15">
        <v>15022058</v>
      </c>
    </row>
    <row r="514" spans="1:1" x14ac:dyDescent="0.25">
      <c r="A514" s="15">
        <v>15059024</v>
      </c>
    </row>
    <row r="515" spans="1:1" x14ac:dyDescent="0.25">
      <c r="A515" s="15">
        <v>15059023</v>
      </c>
    </row>
    <row r="516" spans="1:1" x14ac:dyDescent="0.25">
      <c r="A516" s="15">
        <v>15822041</v>
      </c>
    </row>
    <row r="517" spans="1:1" x14ac:dyDescent="0.25">
      <c r="A517" s="15">
        <v>15844014</v>
      </c>
    </row>
    <row r="518" spans="1:1" x14ac:dyDescent="0.25">
      <c r="A518" s="15">
        <v>15842036</v>
      </c>
    </row>
    <row r="519" spans="1:1" x14ac:dyDescent="0.25">
      <c r="A519" s="15">
        <v>16006070</v>
      </c>
    </row>
    <row r="520" spans="1:1" x14ac:dyDescent="0.25">
      <c r="A520" s="15">
        <v>16019127</v>
      </c>
    </row>
    <row r="521" spans="1:1" x14ac:dyDescent="0.25">
      <c r="A521" s="15">
        <v>16019128</v>
      </c>
    </row>
    <row r="522" spans="1:1" x14ac:dyDescent="0.25">
      <c r="A522" s="15">
        <v>16019129</v>
      </c>
    </row>
    <row r="523" spans="1:1" x14ac:dyDescent="0.25">
      <c r="A523" s="15">
        <v>15021038</v>
      </c>
    </row>
    <row r="524" spans="1:1" x14ac:dyDescent="0.25">
      <c r="A524" s="15">
        <v>15008007</v>
      </c>
    </row>
    <row r="525" spans="1:1" x14ac:dyDescent="0.25">
      <c r="A525" s="15">
        <v>15021039</v>
      </c>
    </row>
    <row r="526" spans="1:1" x14ac:dyDescent="0.25">
      <c r="A526" s="15">
        <v>15021032</v>
      </c>
    </row>
    <row r="527" spans="1:1" x14ac:dyDescent="0.25">
      <c r="A527" s="15">
        <v>15022016</v>
      </c>
    </row>
    <row r="528" spans="1:1" x14ac:dyDescent="0.25">
      <c r="A528" s="15">
        <v>14713046</v>
      </c>
    </row>
    <row r="529" spans="1:1" x14ac:dyDescent="0.25">
      <c r="A529" s="15">
        <v>15411001</v>
      </c>
    </row>
    <row r="530" spans="1:1" x14ac:dyDescent="0.25">
      <c r="A530" s="15">
        <v>15411040</v>
      </c>
    </row>
    <row r="531" spans="1:1" x14ac:dyDescent="0.25">
      <c r="A531" s="15">
        <v>14831007</v>
      </c>
    </row>
    <row r="532" spans="1:1" x14ac:dyDescent="0.25">
      <c r="A532" s="15">
        <v>15413009</v>
      </c>
    </row>
    <row r="533" spans="1:1" x14ac:dyDescent="0.25">
      <c r="A533" s="15">
        <v>19303048</v>
      </c>
    </row>
    <row r="534" spans="1:1" x14ac:dyDescent="0.25">
      <c r="A534" s="15">
        <v>16047003</v>
      </c>
    </row>
    <row r="535" spans="1:1" x14ac:dyDescent="0.25">
      <c r="A535" s="15">
        <v>18932090</v>
      </c>
    </row>
    <row r="536" spans="1:1" x14ac:dyDescent="0.25">
      <c r="A536" s="15">
        <v>15844010</v>
      </c>
    </row>
    <row r="537" spans="1:1" x14ac:dyDescent="0.25">
      <c r="A537" s="15">
        <v>15842030</v>
      </c>
    </row>
    <row r="538" spans="1:1" x14ac:dyDescent="0.25">
      <c r="A538" s="15">
        <v>19303026</v>
      </c>
    </row>
    <row r="539" spans="1:1" x14ac:dyDescent="0.25">
      <c r="A539" s="15">
        <v>16040046</v>
      </c>
    </row>
    <row r="540" spans="1:1" x14ac:dyDescent="0.25">
      <c r="A540" s="15">
        <v>16040045</v>
      </c>
    </row>
    <row r="541" spans="1:1" x14ac:dyDescent="0.25">
      <c r="A541" s="15">
        <v>15009020</v>
      </c>
    </row>
    <row r="542" spans="1:1" x14ac:dyDescent="0.25">
      <c r="A542" s="15">
        <v>15009019</v>
      </c>
    </row>
    <row r="543" spans="1:1" x14ac:dyDescent="0.25">
      <c r="A543" s="15">
        <v>15009018</v>
      </c>
    </row>
    <row r="544" spans="1:1" x14ac:dyDescent="0.25">
      <c r="A544" s="15">
        <v>15009014</v>
      </c>
    </row>
    <row r="545" spans="1:1" x14ac:dyDescent="0.25">
      <c r="A545" s="15">
        <v>14707103</v>
      </c>
    </row>
    <row r="546" spans="1:1" x14ac:dyDescent="0.25">
      <c r="A546" s="15">
        <v>15410087</v>
      </c>
    </row>
    <row r="547" spans="1:1" x14ac:dyDescent="0.25">
      <c r="A547" s="15">
        <v>14718055</v>
      </c>
    </row>
    <row r="548" spans="1:1" x14ac:dyDescent="0.25">
      <c r="A548" s="15">
        <v>16009028</v>
      </c>
    </row>
    <row r="549" spans="1:1" x14ac:dyDescent="0.25">
      <c r="A549" s="15">
        <v>15302036</v>
      </c>
    </row>
    <row r="550" spans="1:1" x14ac:dyDescent="0.25">
      <c r="A550" s="15">
        <v>18901053</v>
      </c>
    </row>
    <row r="57961" spans="17:69" x14ac:dyDescent="0.25">
      <c r="Q57961" s="3">
        <f>SUBTOTAL(9,Q1:Q57960)</f>
        <v>111.08334669482842</v>
      </c>
      <c r="BP57961" s="24"/>
      <c r="BQ57961" s="24"/>
    </row>
    <row r="57963" spans="17:69" x14ac:dyDescent="0.25">
      <c r="BP57963" s="24"/>
      <c r="BQ57963" s="24"/>
    </row>
  </sheetData>
  <autoFilter ref="A2:BQ278" xr:uid="{00000000-0009-0000-0000-000004000000}">
    <sortState xmlns:xlrd2="http://schemas.microsoft.com/office/spreadsheetml/2017/richdata2" ref="A3:BQ278">
      <sortCondition ref="A2:A278"/>
    </sortState>
  </autoFilter>
  <conditionalFormatting sqref="A34:A279">
    <cfRule type="duplicateValues" dxfId="7" priority="2"/>
  </conditionalFormatting>
  <conditionalFormatting sqref="A1:A1048576">
    <cfRule type="duplicateValues" dxfId="6" priority="1"/>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outlinePr summaryBelow="0" summaryRight="0"/>
  </sheetPr>
  <dimension ref="A1:BQ58213"/>
  <sheetViews>
    <sheetView zoomScale="70" zoomScaleNormal="70" workbookViewId="0">
      <pane ySplit="740" activePane="bottomLeft"/>
      <selection sqref="A1:XFD1048576"/>
      <selection pane="bottomLeft" activeCell="B44" sqref="B44"/>
    </sheetView>
  </sheetViews>
  <sheetFormatPr defaultRowHeight="12.5" x14ac:dyDescent="0.25"/>
  <cols>
    <col min="1" max="1" width="16" style="25" customWidth="1"/>
    <col min="2" max="2" width="23.453125" customWidth="1"/>
    <col min="3" max="3" width="18.453125" customWidth="1"/>
    <col min="4" max="4" width="25" customWidth="1"/>
    <col min="5" max="5" width="26.453125" customWidth="1"/>
    <col min="6" max="6" width="23.26953125" customWidth="1"/>
    <col min="7" max="7" width="16.26953125" customWidth="1"/>
    <col min="8" max="8" width="41.453125" customWidth="1"/>
    <col min="9" max="11" width="16" customWidth="1"/>
    <col min="12" max="12" width="26.26953125" customWidth="1"/>
    <col min="13" max="14" width="16" customWidth="1"/>
    <col min="15" max="15" width="50" customWidth="1"/>
    <col min="16" max="16" width="34" customWidth="1"/>
    <col min="17" max="17" width="16" style="3" customWidth="1"/>
    <col min="18" max="18" width="56" customWidth="1"/>
    <col min="19" max="19" width="43" customWidth="1"/>
    <col min="20" max="20" width="26" customWidth="1"/>
    <col min="21" max="21" width="14.453125" customWidth="1"/>
    <col min="22" max="22" width="12.453125" customWidth="1"/>
    <col min="23" max="23" width="40" customWidth="1"/>
    <col min="24" max="24" width="15.81640625" customWidth="1"/>
    <col min="25" max="25" width="34.1796875" customWidth="1"/>
    <col min="26" max="26" width="30.54296875" customWidth="1"/>
    <col min="27" max="27" width="30.7265625" customWidth="1"/>
    <col min="28" max="28" width="31.81640625" customWidth="1"/>
    <col min="29" max="29" width="22" customWidth="1"/>
    <col min="30" max="30" width="25.453125" customWidth="1"/>
    <col min="31" max="31" width="27.26953125" customWidth="1"/>
    <col min="32" max="32" width="32.54296875" customWidth="1"/>
    <col min="33" max="33" width="25.1796875" customWidth="1"/>
    <col min="34" max="34" width="35.26953125" customWidth="1"/>
    <col min="35" max="35" width="30.1796875" customWidth="1"/>
    <col min="36" max="36" width="16" customWidth="1"/>
    <col min="37" max="37" width="16.1796875" customWidth="1"/>
    <col min="38" max="39" width="16" customWidth="1"/>
    <col min="40" max="40" width="50" customWidth="1"/>
    <col min="41" max="41" width="88.54296875" customWidth="1"/>
    <col min="42" max="45" width="16" hidden="1" customWidth="1"/>
    <col min="46" max="55" width="16" style="4" customWidth="1"/>
    <col min="56" max="57" width="16" hidden="1" customWidth="1"/>
    <col min="58" max="58" width="33.54296875" style="5" customWidth="1"/>
    <col min="59" max="59" width="23.453125" style="6" customWidth="1"/>
    <col min="60" max="60" width="43.54296875" style="6" customWidth="1"/>
    <col min="61" max="61" width="26.1796875" style="6" customWidth="1"/>
    <col min="62" max="63" width="16" hidden="1" customWidth="1"/>
    <col min="64" max="64" width="16" style="6" customWidth="1"/>
    <col min="65" max="66" width="22.81640625" style="24" customWidth="1"/>
    <col min="67" max="67" width="24.7265625" style="24" customWidth="1"/>
    <col min="68" max="68" width="29.453125" style="6" customWidth="1"/>
    <col min="69" max="69" width="35.26953125" style="6" customWidth="1"/>
  </cols>
  <sheetData>
    <row r="1" spans="1:69" ht="14" x14ac:dyDescent="0.3">
      <c r="A1" s="1" t="s">
        <v>0</v>
      </c>
      <c r="B1" s="2" t="s">
        <v>1</v>
      </c>
      <c r="BI1" s="7" t="s">
        <v>2</v>
      </c>
      <c r="BL1" s="7" t="s">
        <v>3</v>
      </c>
      <c r="BM1" s="8" t="s">
        <v>4</v>
      </c>
      <c r="BN1" s="8"/>
      <c r="BO1" s="8" t="s">
        <v>5</v>
      </c>
      <c r="BP1" s="7" t="s">
        <v>6</v>
      </c>
      <c r="BQ1" s="7" t="s">
        <v>7</v>
      </c>
    </row>
    <row r="2" spans="1:69" ht="13" x14ac:dyDescent="0.3">
      <c r="A2" s="9" t="s">
        <v>8</v>
      </c>
      <c r="B2" s="9" t="s">
        <v>9</v>
      </c>
      <c r="C2" s="9" t="s">
        <v>10</v>
      </c>
      <c r="D2" s="9" t="s">
        <v>11</v>
      </c>
      <c r="E2" s="9" t="s">
        <v>12</v>
      </c>
      <c r="F2" s="9" t="s">
        <v>13</v>
      </c>
      <c r="G2" s="9" t="s">
        <v>14</v>
      </c>
      <c r="H2" s="9" t="s">
        <v>15</v>
      </c>
      <c r="I2" s="9" t="s">
        <v>16</v>
      </c>
      <c r="J2" s="9" t="s">
        <v>17</v>
      </c>
      <c r="K2" s="9" t="s">
        <v>18</v>
      </c>
      <c r="L2" s="9" t="s">
        <v>19</v>
      </c>
      <c r="M2" s="9" t="s">
        <v>20</v>
      </c>
      <c r="N2" s="9" t="s">
        <v>21</v>
      </c>
      <c r="O2" s="9" t="s">
        <v>22</v>
      </c>
      <c r="P2" s="9" t="s">
        <v>23</v>
      </c>
      <c r="Q2" s="10" t="s">
        <v>24</v>
      </c>
      <c r="R2" s="9" t="s">
        <v>25</v>
      </c>
      <c r="S2" s="9" t="s">
        <v>26</v>
      </c>
      <c r="T2" s="9" t="s">
        <v>27</v>
      </c>
      <c r="U2" s="9" t="s">
        <v>28</v>
      </c>
      <c r="V2" s="9" t="s">
        <v>29</v>
      </c>
      <c r="W2" s="9" t="s">
        <v>30</v>
      </c>
      <c r="X2" s="9" t="s">
        <v>31</v>
      </c>
      <c r="Y2" s="9" t="s">
        <v>32</v>
      </c>
      <c r="Z2" s="9" t="s">
        <v>33</v>
      </c>
      <c r="AA2" s="9" t="s">
        <v>34</v>
      </c>
      <c r="AB2" s="9" t="s">
        <v>35</v>
      </c>
      <c r="AC2" s="9" t="s">
        <v>36</v>
      </c>
      <c r="AD2" s="9" t="s">
        <v>37</v>
      </c>
      <c r="AE2" s="9" t="s">
        <v>38</v>
      </c>
      <c r="AF2" s="9" t="s">
        <v>39</v>
      </c>
      <c r="AG2" s="9" t="s">
        <v>40</v>
      </c>
      <c r="AH2" s="9" t="s">
        <v>41</v>
      </c>
      <c r="AI2" s="9" t="s">
        <v>42</v>
      </c>
      <c r="AJ2" s="9" t="s">
        <v>43</v>
      </c>
      <c r="AK2" s="9" t="s">
        <v>44</v>
      </c>
      <c r="AL2" s="9" t="s">
        <v>45</v>
      </c>
      <c r="AM2" s="9" t="s">
        <v>46</v>
      </c>
      <c r="AN2" s="9" t="s">
        <v>47</v>
      </c>
      <c r="AO2" s="9" t="s">
        <v>48</v>
      </c>
      <c r="AP2" s="9" t="s">
        <v>49</v>
      </c>
      <c r="AQ2" s="9" t="s">
        <v>50</v>
      </c>
      <c r="AR2" s="9" t="s">
        <v>51</v>
      </c>
      <c r="AS2" s="9" t="s">
        <v>52</v>
      </c>
      <c r="AT2" s="11" t="s">
        <v>53</v>
      </c>
      <c r="AU2" s="11" t="s">
        <v>54</v>
      </c>
      <c r="AV2" s="11" t="s">
        <v>55</v>
      </c>
      <c r="AW2" s="11" t="s">
        <v>56</v>
      </c>
      <c r="AX2" s="11" t="s">
        <v>57</v>
      </c>
      <c r="AY2" s="11" t="s">
        <v>55</v>
      </c>
      <c r="AZ2" s="11" t="s">
        <v>58</v>
      </c>
      <c r="BA2" s="11" t="s">
        <v>59</v>
      </c>
      <c r="BB2" s="11" t="s">
        <v>60</v>
      </c>
      <c r="BC2" s="11" t="s">
        <v>56</v>
      </c>
      <c r="BD2" s="9" t="s">
        <v>61</v>
      </c>
      <c r="BE2" s="9" t="s">
        <v>62</v>
      </c>
      <c r="BF2" s="12" t="s">
        <v>63</v>
      </c>
      <c r="BG2" s="13" t="s">
        <v>64</v>
      </c>
      <c r="BH2" s="13" t="s">
        <v>65</v>
      </c>
      <c r="BI2" s="13" t="s">
        <v>66</v>
      </c>
      <c r="BJ2" s="9" t="s">
        <v>67</v>
      </c>
      <c r="BK2" s="9" t="s">
        <v>68</v>
      </c>
      <c r="BL2" s="13" t="s">
        <v>69</v>
      </c>
      <c r="BM2" s="14" t="s">
        <v>70</v>
      </c>
      <c r="BN2" s="14" t="s">
        <v>71</v>
      </c>
      <c r="BO2" s="14" t="s">
        <v>72</v>
      </c>
      <c r="BP2" s="13" t="s">
        <v>73</v>
      </c>
      <c r="BQ2" s="13" t="s">
        <v>74</v>
      </c>
    </row>
    <row r="3" spans="1:69" ht="12.75" customHeight="1" x14ac:dyDescent="0.25">
      <c r="A3" s="15">
        <v>19307002</v>
      </c>
      <c r="B3" s="16" t="s">
        <v>237</v>
      </c>
      <c r="C3" s="16"/>
      <c r="D3" s="16"/>
      <c r="E3" s="16"/>
      <c r="F3" s="16" t="s">
        <v>3439</v>
      </c>
      <c r="G3" s="16" t="s">
        <v>205</v>
      </c>
      <c r="H3" s="16">
        <v>0</v>
      </c>
      <c r="I3" s="16"/>
      <c r="J3" s="16"/>
      <c r="K3" s="16">
        <v>0</v>
      </c>
      <c r="L3" s="16" t="s">
        <v>377</v>
      </c>
      <c r="M3" s="17">
        <v>1</v>
      </c>
      <c r="N3" s="17">
        <v>0</v>
      </c>
      <c r="O3" s="16" t="s">
        <v>79</v>
      </c>
      <c r="P3" s="16" t="s">
        <v>80</v>
      </c>
      <c r="Q3" s="18">
        <v>0.47798040529118591</v>
      </c>
      <c r="R3" s="16" t="s">
        <v>3440</v>
      </c>
      <c r="S3" s="16" t="s">
        <v>3441</v>
      </c>
      <c r="T3" s="16" t="s">
        <v>274</v>
      </c>
      <c r="U3" s="16" t="s">
        <v>2261</v>
      </c>
      <c r="V3" s="16"/>
      <c r="W3" s="16" t="s">
        <v>470</v>
      </c>
      <c r="X3" s="16"/>
      <c r="Y3" s="16" t="s">
        <v>3420</v>
      </c>
      <c r="Z3" s="16" t="s">
        <v>3442</v>
      </c>
      <c r="AA3" s="16"/>
      <c r="AB3" s="16"/>
      <c r="AC3" s="16" t="s">
        <v>322</v>
      </c>
      <c r="AD3" s="16" t="s">
        <v>152</v>
      </c>
      <c r="AE3" s="16"/>
      <c r="AF3" s="16" t="s">
        <v>91</v>
      </c>
      <c r="AG3" s="16" t="s">
        <v>92</v>
      </c>
      <c r="AH3" s="16" t="s">
        <v>3443</v>
      </c>
      <c r="AI3" s="17">
        <v>1</v>
      </c>
      <c r="AJ3" s="17">
        <v>4</v>
      </c>
      <c r="AK3" s="16" t="s">
        <v>136</v>
      </c>
      <c r="AL3" s="16"/>
      <c r="AM3" s="17">
        <v>25</v>
      </c>
      <c r="AN3" s="16" t="s">
        <v>137</v>
      </c>
      <c r="AO3" s="16" t="s">
        <v>138</v>
      </c>
      <c r="AP3" s="17">
        <v>0</v>
      </c>
      <c r="AQ3" s="17">
        <v>0</v>
      </c>
      <c r="AR3" s="17">
        <v>0</v>
      </c>
      <c r="AS3" s="16">
        <v>20820.7386271</v>
      </c>
      <c r="AT3" s="19">
        <v>8.3685791902315856</v>
      </c>
      <c r="AU3" s="19">
        <v>0</v>
      </c>
      <c r="AV3" s="19">
        <v>0</v>
      </c>
      <c r="AW3" s="19">
        <v>4184.2895951157925</v>
      </c>
      <c r="AX3" s="20">
        <v>7</v>
      </c>
      <c r="AY3" s="19">
        <v>0</v>
      </c>
      <c r="AZ3" s="20">
        <v>25</v>
      </c>
      <c r="BA3" s="19">
        <v>0</v>
      </c>
      <c r="BB3" s="19">
        <v>0.5</v>
      </c>
      <c r="BC3" s="20">
        <v>12500</v>
      </c>
      <c r="BD3" s="16">
        <v>602.30145595918771</v>
      </c>
      <c r="BE3" s="16">
        <v>20820.743171261518</v>
      </c>
      <c r="BF3" s="21" t="s">
        <v>96</v>
      </c>
      <c r="BG3" s="22">
        <v>25</v>
      </c>
      <c r="BH3" s="23">
        <v>0.7</v>
      </c>
      <c r="BI3" s="23">
        <v>18</v>
      </c>
      <c r="BJ3" s="16">
        <v>602.30145595918771</v>
      </c>
      <c r="BK3" s="16">
        <v>20820.743171261518</v>
      </c>
      <c r="BL3" s="23">
        <v>0.15</v>
      </c>
      <c r="BM3" s="22">
        <f t="shared" ref="BM3:BM26" si="0">BI3*Q3</f>
        <v>8.6036472952413465</v>
      </c>
      <c r="BN3" s="22">
        <f t="shared" ref="BN3:BN66" si="1">BM3-AJ3</f>
        <v>4.6036472952413465</v>
      </c>
      <c r="BO3" s="22">
        <f t="shared" ref="BO3:BO26" si="2">BN3*BL3</f>
        <v>0.69054709428620198</v>
      </c>
      <c r="BP3" s="22">
        <f t="shared" ref="BP3:BP26" si="3">(BN3-BO3)*0.1</f>
        <v>0.39131002009551447</v>
      </c>
      <c r="BQ3" s="22">
        <f t="shared" ref="BQ3:BQ26" si="4">(BN3-BO3)*0.9</f>
        <v>3.5217901808596301</v>
      </c>
    </row>
    <row r="4" spans="1:69" ht="12.75" customHeight="1" x14ac:dyDescent="0.25">
      <c r="A4" s="15">
        <v>19744062</v>
      </c>
      <c r="B4" s="16" t="s">
        <v>109</v>
      </c>
      <c r="C4" s="16"/>
      <c r="D4" s="16"/>
      <c r="E4" s="16"/>
      <c r="F4" s="16" t="s">
        <v>502</v>
      </c>
      <c r="G4" s="16" t="s">
        <v>565</v>
      </c>
      <c r="H4" s="16">
        <v>1.9351671000000001E-2</v>
      </c>
      <c r="I4" s="17">
        <v>1942</v>
      </c>
      <c r="J4" s="17">
        <v>1591</v>
      </c>
      <c r="K4" s="16">
        <v>7.7636265999999995E-2</v>
      </c>
      <c r="L4" s="16" t="s">
        <v>78</v>
      </c>
      <c r="M4" s="17">
        <v>1</v>
      </c>
      <c r="N4" s="17">
        <v>0</v>
      </c>
      <c r="O4" s="16" t="s">
        <v>79</v>
      </c>
      <c r="P4" s="16" t="s">
        <v>80</v>
      </c>
      <c r="Q4" s="18">
        <v>0.47047093614778185</v>
      </c>
      <c r="R4" s="16" t="s">
        <v>566</v>
      </c>
      <c r="S4" s="16" t="s">
        <v>567</v>
      </c>
      <c r="T4" s="16" t="s">
        <v>83</v>
      </c>
      <c r="U4" s="16" t="s">
        <v>106</v>
      </c>
      <c r="V4" s="16" t="s">
        <v>568</v>
      </c>
      <c r="W4" s="16" t="s">
        <v>507</v>
      </c>
      <c r="X4" s="16"/>
      <c r="Y4" s="16" t="s">
        <v>509</v>
      </c>
      <c r="Z4" s="16" t="s">
        <v>569</v>
      </c>
      <c r="AA4" s="16"/>
      <c r="AB4" s="16"/>
      <c r="AC4" s="16" t="s">
        <v>570</v>
      </c>
      <c r="AD4" s="16" t="s">
        <v>90</v>
      </c>
      <c r="AE4" s="16"/>
      <c r="AF4" s="16" t="s">
        <v>91</v>
      </c>
      <c r="AG4" s="16" t="s">
        <v>92</v>
      </c>
      <c r="AH4" s="16" t="s">
        <v>571</v>
      </c>
      <c r="AI4" s="17">
        <v>1</v>
      </c>
      <c r="AJ4" s="17">
        <v>0</v>
      </c>
      <c r="AK4" s="16" t="s">
        <v>572</v>
      </c>
      <c r="AL4" s="16"/>
      <c r="AM4" s="17">
        <v>43</v>
      </c>
      <c r="AN4" s="16" t="s">
        <v>573</v>
      </c>
      <c r="AO4" s="16" t="s">
        <v>574</v>
      </c>
      <c r="AP4" s="17">
        <v>0</v>
      </c>
      <c r="AQ4" s="17">
        <v>0</v>
      </c>
      <c r="AR4" s="17">
        <v>1591</v>
      </c>
      <c r="AS4" s="16">
        <v>20493.615976900001</v>
      </c>
      <c r="AT4" s="19">
        <v>0</v>
      </c>
      <c r="AU4" s="19">
        <v>0</v>
      </c>
      <c r="AV4" s="19">
        <v>7.7633932527736621E-2</v>
      </c>
      <c r="AW4" s="19">
        <v>3381.7341009082074</v>
      </c>
      <c r="AX4" s="20">
        <v>28</v>
      </c>
      <c r="AY4" s="19">
        <v>0.5</v>
      </c>
      <c r="AZ4" s="20">
        <v>43</v>
      </c>
      <c r="BA4" s="19">
        <v>0.05</v>
      </c>
      <c r="BB4" s="19">
        <v>0.5</v>
      </c>
      <c r="BC4" s="20">
        <v>21780</v>
      </c>
      <c r="BD4" s="16">
        <v>606.36967249866552</v>
      </c>
      <c r="BE4" s="16">
        <v>20493.632003823433</v>
      </c>
      <c r="BF4" s="21" t="s">
        <v>96</v>
      </c>
      <c r="BG4" s="22">
        <v>43</v>
      </c>
      <c r="BH4" s="23">
        <v>0.95</v>
      </c>
      <c r="BI4" s="23">
        <v>41</v>
      </c>
      <c r="BJ4" s="16">
        <v>606.36967249866552</v>
      </c>
      <c r="BK4" s="16">
        <v>20493.632003823433</v>
      </c>
      <c r="BL4" s="23">
        <v>0.15</v>
      </c>
      <c r="BM4" s="22">
        <f t="shared" si="0"/>
        <v>19.289308382059055</v>
      </c>
      <c r="BN4" s="22">
        <f t="shared" si="1"/>
        <v>19.289308382059055</v>
      </c>
      <c r="BO4" s="22">
        <f t="shared" si="2"/>
        <v>2.8933962573088583</v>
      </c>
      <c r="BP4" s="22">
        <f t="shared" si="3"/>
        <v>1.6395912124750198</v>
      </c>
      <c r="BQ4" s="22">
        <f t="shared" si="4"/>
        <v>14.756320912275177</v>
      </c>
    </row>
    <row r="5" spans="1:69" ht="12.75" customHeight="1" x14ac:dyDescent="0.25">
      <c r="A5" s="15">
        <v>17005016</v>
      </c>
      <c r="B5" s="16" t="s">
        <v>237</v>
      </c>
      <c r="C5" s="16" t="s">
        <v>110</v>
      </c>
      <c r="D5" s="16"/>
      <c r="E5" s="16"/>
      <c r="F5" s="16" t="s">
        <v>781</v>
      </c>
      <c r="G5" s="16" t="s">
        <v>1202</v>
      </c>
      <c r="H5" s="16">
        <v>3.0923999000000001E-2</v>
      </c>
      <c r="I5" s="17">
        <v>1970</v>
      </c>
      <c r="J5" s="17">
        <v>1680</v>
      </c>
      <c r="K5" s="16">
        <v>8.3640347000000004E-2</v>
      </c>
      <c r="L5" s="16" t="s">
        <v>78</v>
      </c>
      <c r="M5" s="17">
        <v>1</v>
      </c>
      <c r="N5" s="17">
        <v>0</v>
      </c>
      <c r="O5" s="16" t="s">
        <v>79</v>
      </c>
      <c r="P5" s="16" t="s">
        <v>80</v>
      </c>
      <c r="Q5" s="18">
        <v>0.46123108578312322</v>
      </c>
      <c r="R5" s="16" t="s">
        <v>1218</v>
      </c>
      <c r="S5" s="16" t="s">
        <v>1219</v>
      </c>
      <c r="T5" s="16" t="s">
        <v>333</v>
      </c>
      <c r="U5" s="16" t="s">
        <v>334</v>
      </c>
      <c r="V5" s="16"/>
      <c r="W5" s="16" t="s">
        <v>507</v>
      </c>
      <c r="X5" s="16"/>
      <c r="Y5" s="16" t="s">
        <v>786</v>
      </c>
      <c r="Z5" s="16" t="s">
        <v>1220</v>
      </c>
      <c r="AA5" s="16"/>
      <c r="AB5" s="16" t="s">
        <v>473</v>
      </c>
      <c r="AC5" s="16" t="s">
        <v>117</v>
      </c>
      <c r="AD5" s="16"/>
      <c r="AE5" s="16"/>
      <c r="AF5" s="16" t="s">
        <v>91</v>
      </c>
      <c r="AG5" s="16" t="s">
        <v>92</v>
      </c>
      <c r="AH5" s="16" t="s">
        <v>1221</v>
      </c>
      <c r="AI5" s="17">
        <v>1</v>
      </c>
      <c r="AJ5" s="17">
        <v>0</v>
      </c>
      <c r="AK5" s="16" t="s">
        <v>119</v>
      </c>
      <c r="AL5" s="16">
        <v>1.85</v>
      </c>
      <c r="AM5" s="16"/>
      <c r="AN5" s="16" t="s">
        <v>120</v>
      </c>
      <c r="AO5" s="16"/>
      <c r="AP5" s="17">
        <v>0</v>
      </c>
      <c r="AQ5" s="17">
        <v>1680</v>
      </c>
      <c r="AR5" s="17">
        <v>0</v>
      </c>
      <c r="AS5" s="16">
        <v>20091.162412400001</v>
      </c>
      <c r="AT5" s="19">
        <v>0</v>
      </c>
      <c r="AU5" s="19">
        <v>0</v>
      </c>
      <c r="AV5" s="19">
        <v>8.3618855172019627E-2</v>
      </c>
      <c r="AW5" s="19">
        <v>3642.4373312931748</v>
      </c>
      <c r="AX5" s="20">
        <v>13</v>
      </c>
      <c r="AY5" s="19">
        <v>0.5</v>
      </c>
      <c r="AZ5" s="20">
        <v>60</v>
      </c>
      <c r="BA5" s="19">
        <v>0.05</v>
      </c>
      <c r="BB5" s="19">
        <v>0.5</v>
      </c>
      <c r="BC5" s="20">
        <v>30000</v>
      </c>
      <c r="BD5" s="16">
        <v>556.74227143292023</v>
      </c>
      <c r="BE5" s="16">
        <v>20091.145731888821</v>
      </c>
      <c r="BF5" s="21" t="s">
        <v>96</v>
      </c>
      <c r="BG5" s="23">
        <v>70</v>
      </c>
      <c r="BH5" s="23">
        <v>0.95</v>
      </c>
      <c r="BI5" s="23">
        <v>67</v>
      </c>
      <c r="BJ5" s="16">
        <v>556.74227143292023</v>
      </c>
      <c r="BK5" s="16">
        <v>20091.145731888821</v>
      </c>
      <c r="BL5" s="23">
        <v>0.15</v>
      </c>
      <c r="BM5" s="22">
        <f t="shared" si="0"/>
        <v>30.902482747469257</v>
      </c>
      <c r="BN5" s="22">
        <f t="shared" si="1"/>
        <v>30.902482747469257</v>
      </c>
      <c r="BO5" s="22">
        <f t="shared" si="2"/>
        <v>4.6353724121203888</v>
      </c>
      <c r="BP5" s="22">
        <f t="shared" si="3"/>
        <v>2.6267110335348871</v>
      </c>
      <c r="BQ5" s="22">
        <f t="shared" si="4"/>
        <v>23.640399301813982</v>
      </c>
    </row>
    <row r="6" spans="1:69" ht="12.75" customHeight="1" x14ac:dyDescent="0.25">
      <c r="A6" s="15">
        <v>15434030</v>
      </c>
      <c r="B6" s="16" t="s">
        <v>228</v>
      </c>
      <c r="C6" s="16" t="s">
        <v>110</v>
      </c>
      <c r="D6" s="16"/>
      <c r="E6" s="16"/>
      <c r="F6" s="16" t="s">
        <v>2871</v>
      </c>
      <c r="G6" s="16" t="s">
        <v>178</v>
      </c>
      <c r="H6" s="16">
        <v>0.4375</v>
      </c>
      <c r="I6" s="17">
        <v>1955</v>
      </c>
      <c r="J6" s="17">
        <v>5238</v>
      </c>
      <c r="K6" s="16">
        <v>0.26075268800000001</v>
      </c>
      <c r="L6" s="16" t="s">
        <v>78</v>
      </c>
      <c r="M6" s="17">
        <v>1</v>
      </c>
      <c r="N6" s="17">
        <v>0</v>
      </c>
      <c r="O6" s="16" t="s">
        <v>79</v>
      </c>
      <c r="P6" s="16" t="s">
        <v>80</v>
      </c>
      <c r="Q6" s="18">
        <v>0.46097590220944112</v>
      </c>
      <c r="R6" s="16" t="s">
        <v>2900</v>
      </c>
      <c r="S6" s="16" t="s">
        <v>2901</v>
      </c>
      <c r="T6" s="16" t="s">
        <v>114</v>
      </c>
      <c r="U6" s="16" t="s">
        <v>326</v>
      </c>
      <c r="V6" s="16"/>
      <c r="W6" s="16" t="s">
        <v>129</v>
      </c>
      <c r="X6" s="16"/>
      <c r="Y6" s="16" t="s">
        <v>2875</v>
      </c>
      <c r="Z6" s="16" t="s">
        <v>2902</v>
      </c>
      <c r="AA6" s="16"/>
      <c r="AB6" s="16"/>
      <c r="AC6" s="16" t="s">
        <v>1589</v>
      </c>
      <c r="AD6" s="16" t="s">
        <v>152</v>
      </c>
      <c r="AE6" s="16"/>
      <c r="AF6" s="16" t="s">
        <v>91</v>
      </c>
      <c r="AG6" s="16" t="s">
        <v>92</v>
      </c>
      <c r="AH6" s="16" t="s">
        <v>2903</v>
      </c>
      <c r="AI6" s="17">
        <v>1</v>
      </c>
      <c r="AJ6" s="17">
        <v>4</v>
      </c>
      <c r="AK6" s="16" t="s">
        <v>136</v>
      </c>
      <c r="AL6" s="16"/>
      <c r="AM6" s="17">
        <v>25</v>
      </c>
      <c r="AN6" s="16" t="s">
        <v>137</v>
      </c>
      <c r="AO6" s="16" t="s">
        <v>138</v>
      </c>
      <c r="AP6" s="17">
        <v>0</v>
      </c>
      <c r="AQ6" s="17">
        <v>0</v>
      </c>
      <c r="AR6" s="17">
        <v>0</v>
      </c>
      <c r="AS6" s="16">
        <v>20080.061145700001</v>
      </c>
      <c r="AT6" s="19">
        <v>8.6772644134757648</v>
      </c>
      <c r="AU6" s="19">
        <v>0</v>
      </c>
      <c r="AV6" s="19">
        <v>0</v>
      </c>
      <c r="AW6" s="19">
        <v>4338.6322067378824</v>
      </c>
      <c r="AX6" s="20">
        <v>7</v>
      </c>
      <c r="AY6" s="19">
        <v>0</v>
      </c>
      <c r="AZ6" s="20">
        <v>25</v>
      </c>
      <c r="BA6" s="19">
        <v>0</v>
      </c>
      <c r="BB6" s="19">
        <v>0.5</v>
      </c>
      <c r="BC6" s="20">
        <v>12500</v>
      </c>
      <c r="BD6" s="16">
        <v>939.53294554414492</v>
      </c>
      <c r="BE6" s="16">
        <v>20080.029979882369</v>
      </c>
      <c r="BF6" s="21" t="s">
        <v>96</v>
      </c>
      <c r="BG6" s="22">
        <v>25</v>
      </c>
      <c r="BH6" s="23">
        <v>0.7</v>
      </c>
      <c r="BI6" s="23">
        <v>18</v>
      </c>
      <c r="BJ6" s="16">
        <v>939.53294554414492</v>
      </c>
      <c r="BK6" s="16">
        <v>20080.029979882369</v>
      </c>
      <c r="BL6" s="23">
        <v>0.15</v>
      </c>
      <c r="BM6" s="22">
        <f t="shared" si="0"/>
        <v>8.2975662397699406</v>
      </c>
      <c r="BN6" s="22">
        <f t="shared" si="1"/>
        <v>4.2975662397699406</v>
      </c>
      <c r="BO6" s="22">
        <f t="shared" si="2"/>
        <v>0.64463493596549104</v>
      </c>
      <c r="BP6" s="22">
        <f t="shared" si="3"/>
        <v>0.36529313038044497</v>
      </c>
      <c r="BQ6" s="22">
        <f t="shared" si="4"/>
        <v>3.2876381734240048</v>
      </c>
    </row>
    <row r="7" spans="1:69" ht="12.75" customHeight="1" x14ac:dyDescent="0.25">
      <c r="A7" s="15">
        <v>15002028</v>
      </c>
      <c r="B7" s="16" t="s">
        <v>154</v>
      </c>
      <c r="C7" s="16"/>
      <c r="D7" s="16"/>
      <c r="E7" s="16"/>
      <c r="F7" s="16" t="s">
        <v>3436</v>
      </c>
      <c r="G7" s="16" t="s">
        <v>155</v>
      </c>
      <c r="H7" s="16">
        <v>0</v>
      </c>
      <c r="I7" s="16"/>
      <c r="J7" s="16"/>
      <c r="K7" s="16">
        <v>0</v>
      </c>
      <c r="L7" s="16" t="s">
        <v>78</v>
      </c>
      <c r="M7" s="17">
        <v>1</v>
      </c>
      <c r="N7" s="17">
        <v>0</v>
      </c>
      <c r="O7" s="16" t="s">
        <v>79</v>
      </c>
      <c r="P7" s="16" t="s">
        <v>80</v>
      </c>
      <c r="Q7" s="18">
        <v>0.45512117995754658</v>
      </c>
      <c r="R7" s="16" t="s">
        <v>598</v>
      </c>
      <c r="S7" s="16" t="s">
        <v>3473</v>
      </c>
      <c r="T7" s="16" t="s">
        <v>83</v>
      </c>
      <c r="U7" s="16" t="s">
        <v>84</v>
      </c>
      <c r="V7" s="16" t="s">
        <v>3474</v>
      </c>
      <c r="W7" s="16"/>
      <c r="X7" s="16"/>
      <c r="Y7" s="16"/>
      <c r="Z7" s="16" t="s">
        <v>3186</v>
      </c>
      <c r="AA7" s="16"/>
      <c r="AB7" s="16" t="s">
        <v>133</v>
      </c>
      <c r="AC7" s="16" t="s">
        <v>343</v>
      </c>
      <c r="AD7" s="16" t="s">
        <v>152</v>
      </c>
      <c r="AE7" s="16"/>
      <c r="AF7" s="16" t="s">
        <v>91</v>
      </c>
      <c r="AG7" s="16" t="s">
        <v>92</v>
      </c>
      <c r="AH7" s="16" t="s">
        <v>3475</v>
      </c>
      <c r="AI7" s="17">
        <v>1</v>
      </c>
      <c r="AJ7" s="17">
        <v>0</v>
      </c>
      <c r="AK7" s="16" t="s">
        <v>136</v>
      </c>
      <c r="AL7" s="16"/>
      <c r="AM7" s="17">
        <v>25</v>
      </c>
      <c r="AN7" s="16" t="s">
        <v>137</v>
      </c>
      <c r="AO7" s="16" t="s">
        <v>138</v>
      </c>
      <c r="AP7" s="16"/>
      <c r="AQ7" s="16"/>
      <c r="AR7" s="16"/>
      <c r="AS7" s="16"/>
      <c r="AT7" s="19"/>
      <c r="AU7" s="19"/>
      <c r="AV7" s="19"/>
      <c r="AW7" s="19"/>
      <c r="AX7" s="19"/>
      <c r="AY7" s="19"/>
      <c r="AZ7" s="19"/>
      <c r="BA7" s="19"/>
      <c r="BB7" s="19"/>
      <c r="BC7" s="19"/>
      <c r="BD7" s="16">
        <v>571.32070742426697</v>
      </c>
      <c r="BE7" s="16">
        <v>19824.999298715629</v>
      </c>
      <c r="BF7" s="21"/>
      <c r="BG7" s="22">
        <v>25</v>
      </c>
      <c r="BH7" s="23">
        <v>0.7</v>
      </c>
      <c r="BI7" s="23">
        <v>18</v>
      </c>
      <c r="BJ7" s="16">
        <v>571.32070742426697</v>
      </c>
      <c r="BK7" s="16">
        <v>19824.999298715629</v>
      </c>
      <c r="BL7" s="23">
        <v>0.15</v>
      </c>
      <c r="BM7" s="22">
        <f t="shared" si="0"/>
        <v>8.192181239235838</v>
      </c>
      <c r="BN7" s="22">
        <f t="shared" si="1"/>
        <v>8.192181239235838</v>
      </c>
      <c r="BO7" s="22">
        <f t="shared" si="2"/>
        <v>1.2288271858853757</v>
      </c>
      <c r="BP7" s="22">
        <f t="shared" si="3"/>
        <v>0.69633540533504634</v>
      </c>
      <c r="BQ7" s="22">
        <f t="shared" si="4"/>
        <v>6.2670186480154166</v>
      </c>
    </row>
    <row r="8" spans="1:69" ht="12.75" customHeight="1" x14ac:dyDescent="0.25">
      <c r="A8" s="15">
        <v>15437006</v>
      </c>
      <c r="B8" s="16" t="s">
        <v>97</v>
      </c>
      <c r="C8" s="16" t="s">
        <v>110</v>
      </c>
      <c r="D8" s="16"/>
      <c r="E8" s="16"/>
      <c r="F8" s="16" t="s">
        <v>781</v>
      </c>
      <c r="G8" s="16" t="s">
        <v>111</v>
      </c>
      <c r="H8" s="16">
        <v>0.44944673099999999</v>
      </c>
      <c r="I8" s="17">
        <v>1968</v>
      </c>
      <c r="J8" s="17">
        <v>2945</v>
      </c>
      <c r="K8" s="16">
        <v>0.14921970000000001</v>
      </c>
      <c r="L8" s="16" t="s">
        <v>78</v>
      </c>
      <c r="M8" s="17">
        <v>1</v>
      </c>
      <c r="N8" s="17">
        <v>0</v>
      </c>
      <c r="O8" s="16" t="s">
        <v>79</v>
      </c>
      <c r="P8" s="16" t="s">
        <v>80</v>
      </c>
      <c r="Q8" s="18">
        <v>0.4531006257895161</v>
      </c>
      <c r="R8" s="16" t="s">
        <v>1098</v>
      </c>
      <c r="S8" s="16" t="s">
        <v>1099</v>
      </c>
      <c r="T8" s="16" t="s">
        <v>586</v>
      </c>
      <c r="U8" s="16" t="s">
        <v>587</v>
      </c>
      <c r="V8" s="16" t="s">
        <v>1100</v>
      </c>
      <c r="W8" s="16" t="s">
        <v>507</v>
      </c>
      <c r="X8" s="16"/>
      <c r="Y8" s="16" t="s">
        <v>786</v>
      </c>
      <c r="Z8" s="16" t="s">
        <v>1101</v>
      </c>
      <c r="AA8" s="16"/>
      <c r="AB8" s="16" t="s">
        <v>473</v>
      </c>
      <c r="AC8" s="16" t="s">
        <v>117</v>
      </c>
      <c r="AD8" s="16"/>
      <c r="AE8" s="16"/>
      <c r="AF8" s="16" t="s">
        <v>91</v>
      </c>
      <c r="AG8" s="16" t="s">
        <v>92</v>
      </c>
      <c r="AH8" s="16" t="s">
        <v>1080</v>
      </c>
      <c r="AI8" s="17">
        <v>1</v>
      </c>
      <c r="AJ8" s="17">
        <v>0</v>
      </c>
      <c r="AK8" s="16" t="s">
        <v>119</v>
      </c>
      <c r="AL8" s="16">
        <v>1.85</v>
      </c>
      <c r="AM8" s="16"/>
      <c r="AN8" s="16" t="s">
        <v>120</v>
      </c>
      <c r="AO8" s="16"/>
      <c r="AP8" s="17">
        <v>0</v>
      </c>
      <c r="AQ8" s="17">
        <v>2945</v>
      </c>
      <c r="AR8" s="17">
        <v>0</v>
      </c>
      <c r="AS8" s="16">
        <v>19736.980478000001</v>
      </c>
      <c r="AT8" s="19">
        <v>0</v>
      </c>
      <c r="AU8" s="19">
        <v>0</v>
      </c>
      <c r="AV8" s="19">
        <v>0.14921228722309729</v>
      </c>
      <c r="AW8" s="19">
        <v>6499.687231438118</v>
      </c>
      <c r="AX8" s="20">
        <v>13</v>
      </c>
      <c r="AY8" s="19">
        <v>0.5</v>
      </c>
      <c r="AZ8" s="20">
        <v>60</v>
      </c>
      <c r="BA8" s="19">
        <v>0.05</v>
      </c>
      <c r="BB8" s="19">
        <v>0.5</v>
      </c>
      <c r="BC8" s="20">
        <v>30000</v>
      </c>
      <c r="BD8" s="16">
        <v>589.66272311596776</v>
      </c>
      <c r="BE8" s="16">
        <v>19736.984311217228</v>
      </c>
      <c r="BF8" s="21" t="s">
        <v>96</v>
      </c>
      <c r="BG8" s="23">
        <v>70</v>
      </c>
      <c r="BH8" s="23">
        <v>0.95</v>
      </c>
      <c r="BI8" s="23">
        <v>67</v>
      </c>
      <c r="BJ8" s="16">
        <v>589.66272311596776</v>
      </c>
      <c r="BK8" s="16">
        <v>19736.984311217228</v>
      </c>
      <c r="BL8" s="23">
        <v>0.15</v>
      </c>
      <c r="BM8" s="22">
        <f t="shared" si="0"/>
        <v>30.357741927897578</v>
      </c>
      <c r="BN8" s="22">
        <f t="shared" si="1"/>
        <v>30.357741927897578</v>
      </c>
      <c r="BO8" s="22">
        <f t="shared" si="2"/>
        <v>4.5536612891846362</v>
      </c>
      <c r="BP8" s="22">
        <f t="shared" si="3"/>
        <v>2.5804080638712943</v>
      </c>
      <c r="BQ8" s="22">
        <f t="shared" si="4"/>
        <v>23.22367257484165</v>
      </c>
    </row>
    <row r="9" spans="1:69" ht="12.75" customHeight="1" x14ac:dyDescent="0.25">
      <c r="A9" s="15">
        <v>19807001</v>
      </c>
      <c r="B9" s="16" t="s">
        <v>109</v>
      </c>
      <c r="C9" s="16" t="s">
        <v>110</v>
      </c>
      <c r="D9" s="16"/>
      <c r="E9" s="16"/>
      <c r="F9" s="16" t="s">
        <v>1264</v>
      </c>
      <c r="G9" s="16" t="s">
        <v>111</v>
      </c>
      <c r="H9" s="16">
        <v>0</v>
      </c>
      <c r="I9" s="17">
        <v>1965</v>
      </c>
      <c r="J9" s="17">
        <v>1520</v>
      </c>
      <c r="K9" s="16">
        <v>7.7184786000000005E-2</v>
      </c>
      <c r="L9" s="16" t="s">
        <v>78</v>
      </c>
      <c r="M9" s="17">
        <v>1</v>
      </c>
      <c r="N9" s="17">
        <v>0</v>
      </c>
      <c r="O9" s="16" t="s">
        <v>79</v>
      </c>
      <c r="P9" s="16" t="s">
        <v>80</v>
      </c>
      <c r="Q9" s="18">
        <v>0.45210797969860245</v>
      </c>
      <c r="R9" s="16" t="s">
        <v>3444</v>
      </c>
      <c r="S9" s="16" t="s">
        <v>3445</v>
      </c>
      <c r="T9" s="16" t="s">
        <v>274</v>
      </c>
      <c r="U9" s="16" t="s">
        <v>3446</v>
      </c>
      <c r="V9" s="16"/>
      <c r="W9" s="16" t="s">
        <v>470</v>
      </c>
      <c r="X9" s="16"/>
      <c r="Y9" s="16" t="s">
        <v>3420</v>
      </c>
      <c r="Z9" s="16" t="s">
        <v>3447</v>
      </c>
      <c r="AA9" s="16"/>
      <c r="AB9" s="16"/>
      <c r="AC9" s="16" t="s">
        <v>292</v>
      </c>
      <c r="AD9" s="16" t="s">
        <v>152</v>
      </c>
      <c r="AE9" s="16"/>
      <c r="AF9" s="16" t="s">
        <v>91</v>
      </c>
      <c r="AG9" s="16" t="s">
        <v>92</v>
      </c>
      <c r="AH9" s="16" t="s">
        <v>3448</v>
      </c>
      <c r="AI9" s="17">
        <v>1</v>
      </c>
      <c r="AJ9" s="17">
        <v>0</v>
      </c>
      <c r="AK9" s="16" t="s">
        <v>119</v>
      </c>
      <c r="AL9" s="16">
        <v>1.85</v>
      </c>
      <c r="AM9" s="16"/>
      <c r="AN9" s="16" t="s">
        <v>120</v>
      </c>
      <c r="AO9" s="16"/>
      <c r="AP9" s="17">
        <v>0</v>
      </c>
      <c r="AQ9" s="17">
        <v>4700</v>
      </c>
      <c r="AR9" s="17">
        <v>0</v>
      </c>
      <c r="AS9" s="16">
        <v>19693.745700399999</v>
      </c>
      <c r="AT9" s="19">
        <v>0</v>
      </c>
      <c r="AU9" s="19">
        <v>0</v>
      </c>
      <c r="AV9" s="19">
        <v>0.23865444753379436</v>
      </c>
      <c r="AW9" s="19">
        <v>10395.787734572083</v>
      </c>
      <c r="AX9" s="20">
        <v>13</v>
      </c>
      <c r="AY9" s="19">
        <v>0.5</v>
      </c>
      <c r="AZ9" s="20">
        <v>60</v>
      </c>
      <c r="BA9" s="19">
        <v>0.05</v>
      </c>
      <c r="BB9" s="19">
        <v>0.5</v>
      </c>
      <c r="BC9" s="20">
        <v>30000</v>
      </c>
      <c r="BD9" s="16">
        <v>563.77902423976343</v>
      </c>
      <c r="BE9" s="16">
        <v>19693.744820455511</v>
      </c>
      <c r="BF9" s="21" t="s">
        <v>96</v>
      </c>
      <c r="BG9" s="23">
        <v>70</v>
      </c>
      <c r="BH9" s="23">
        <v>0.95</v>
      </c>
      <c r="BI9" s="23">
        <v>67</v>
      </c>
      <c r="BJ9" s="16">
        <v>563.77902423976343</v>
      </c>
      <c r="BK9" s="16">
        <v>19693.744820455511</v>
      </c>
      <c r="BL9" s="23">
        <v>0.15</v>
      </c>
      <c r="BM9" s="22">
        <f t="shared" si="0"/>
        <v>30.291234639806365</v>
      </c>
      <c r="BN9" s="22">
        <f t="shared" si="1"/>
        <v>30.291234639806365</v>
      </c>
      <c r="BO9" s="22">
        <f t="shared" si="2"/>
        <v>4.543685195970955</v>
      </c>
      <c r="BP9" s="22">
        <f t="shared" si="3"/>
        <v>2.5747549443835411</v>
      </c>
      <c r="BQ9" s="22">
        <f t="shared" si="4"/>
        <v>23.172794499451872</v>
      </c>
    </row>
    <row r="10" spans="1:69" ht="12.75" customHeight="1" x14ac:dyDescent="0.25">
      <c r="A10" s="15">
        <v>15437008</v>
      </c>
      <c r="B10" s="16" t="s">
        <v>97</v>
      </c>
      <c r="C10" s="16" t="s">
        <v>110</v>
      </c>
      <c r="D10" s="16"/>
      <c r="E10" s="16"/>
      <c r="F10" s="16" t="s">
        <v>781</v>
      </c>
      <c r="G10" s="16" t="s">
        <v>111</v>
      </c>
      <c r="H10" s="16">
        <v>6.4813958000000005E-2</v>
      </c>
      <c r="I10" s="17">
        <v>1966</v>
      </c>
      <c r="J10" s="17">
        <v>1950</v>
      </c>
      <c r="K10" s="16">
        <v>0.100308642</v>
      </c>
      <c r="L10" s="16" t="s">
        <v>78</v>
      </c>
      <c r="M10" s="17">
        <v>1</v>
      </c>
      <c r="N10" s="17">
        <v>0</v>
      </c>
      <c r="O10" s="16" t="s">
        <v>79</v>
      </c>
      <c r="P10" s="16" t="s">
        <v>80</v>
      </c>
      <c r="Q10" s="18">
        <v>0.4463700682986208</v>
      </c>
      <c r="R10" s="16" t="s">
        <v>1131</v>
      </c>
      <c r="S10" s="16" t="s">
        <v>1132</v>
      </c>
      <c r="T10" s="16" t="s">
        <v>1133</v>
      </c>
      <c r="U10" s="16" t="s">
        <v>1134</v>
      </c>
      <c r="V10" s="16"/>
      <c r="W10" s="16" t="s">
        <v>507</v>
      </c>
      <c r="X10" s="16"/>
      <c r="Y10" s="16" t="s">
        <v>786</v>
      </c>
      <c r="Z10" s="16" t="s">
        <v>1135</v>
      </c>
      <c r="AA10" s="16"/>
      <c r="AB10" s="16" t="s">
        <v>473</v>
      </c>
      <c r="AC10" s="16" t="s">
        <v>117</v>
      </c>
      <c r="AD10" s="16"/>
      <c r="AE10" s="16"/>
      <c r="AF10" s="16" t="s">
        <v>91</v>
      </c>
      <c r="AG10" s="16" t="s">
        <v>92</v>
      </c>
      <c r="AH10" s="16" t="s">
        <v>1080</v>
      </c>
      <c r="AI10" s="17">
        <v>1</v>
      </c>
      <c r="AJ10" s="17">
        <v>0</v>
      </c>
      <c r="AK10" s="16" t="s">
        <v>119</v>
      </c>
      <c r="AL10" s="16">
        <v>1.85</v>
      </c>
      <c r="AM10" s="16"/>
      <c r="AN10" s="16" t="s">
        <v>120</v>
      </c>
      <c r="AO10" s="16"/>
      <c r="AP10" s="17">
        <v>0</v>
      </c>
      <c r="AQ10" s="17">
        <v>1950</v>
      </c>
      <c r="AR10" s="17">
        <v>0</v>
      </c>
      <c r="AS10" s="16">
        <v>19443.8012595</v>
      </c>
      <c r="AT10" s="19">
        <v>0</v>
      </c>
      <c r="AU10" s="19">
        <v>0</v>
      </c>
      <c r="AV10" s="19">
        <v>0.10028903165461302</v>
      </c>
      <c r="AW10" s="19">
        <v>4368.5902188749433</v>
      </c>
      <c r="AX10" s="20">
        <v>13</v>
      </c>
      <c r="AY10" s="19">
        <v>0.5</v>
      </c>
      <c r="AZ10" s="20">
        <v>60</v>
      </c>
      <c r="BA10" s="19">
        <v>0.05</v>
      </c>
      <c r="BB10" s="19">
        <v>0.5</v>
      </c>
      <c r="BC10" s="20">
        <v>30000</v>
      </c>
      <c r="BD10" s="16">
        <v>572.3815469730323</v>
      </c>
      <c r="BE10" s="16">
        <v>19443.802399644992</v>
      </c>
      <c r="BF10" s="21" t="s">
        <v>96</v>
      </c>
      <c r="BG10" s="23">
        <v>70</v>
      </c>
      <c r="BH10" s="23">
        <v>0.95</v>
      </c>
      <c r="BI10" s="23">
        <v>67</v>
      </c>
      <c r="BJ10" s="16">
        <v>572.3815469730323</v>
      </c>
      <c r="BK10" s="16">
        <v>19443.802399644992</v>
      </c>
      <c r="BL10" s="23">
        <v>0.15</v>
      </c>
      <c r="BM10" s="22">
        <f t="shared" si="0"/>
        <v>29.906794576007595</v>
      </c>
      <c r="BN10" s="22">
        <f t="shared" si="1"/>
        <v>29.906794576007595</v>
      </c>
      <c r="BO10" s="22">
        <f t="shared" si="2"/>
        <v>4.4860191864011387</v>
      </c>
      <c r="BP10" s="22">
        <f t="shared" si="3"/>
        <v>2.5420775389606458</v>
      </c>
      <c r="BQ10" s="22">
        <f t="shared" si="4"/>
        <v>22.878697850645811</v>
      </c>
    </row>
    <row r="11" spans="1:69" ht="12.75" customHeight="1" x14ac:dyDescent="0.25">
      <c r="A11" s="15">
        <v>15805112</v>
      </c>
      <c r="B11" s="16" t="s">
        <v>228</v>
      </c>
      <c r="C11" s="16" t="s">
        <v>110</v>
      </c>
      <c r="D11" s="16"/>
      <c r="E11" s="16"/>
      <c r="F11" s="16" t="s">
        <v>781</v>
      </c>
      <c r="G11" s="16" t="s">
        <v>111</v>
      </c>
      <c r="H11" s="16">
        <v>0.15564629499999999</v>
      </c>
      <c r="I11" s="17">
        <v>1969</v>
      </c>
      <c r="J11" s="17">
        <v>2664</v>
      </c>
      <c r="K11" s="16">
        <v>0.13729835600000001</v>
      </c>
      <c r="L11" s="16" t="s">
        <v>78</v>
      </c>
      <c r="M11" s="17">
        <v>1</v>
      </c>
      <c r="N11" s="17">
        <v>0</v>
      </c>
      <c r="O11" s="16" t="s">
        <v>79</v>
      </c>
      <c r="P11" s="16" t="s">
        <v>80</v>
      </c>
      <c r="Q11" s="18">
        <v>0.44548818662032152</v>
      </c>
      <c r="R11" s="16" t="s">
        <v>874</v>
      </c>
      <c r="S11" s="16" t="s">
        <v>875</v>
      </c>
      <c r="T11" s="16" t="s">
        <v>876</v>
      </c>
      <c r="U11" s="16" t="s">
        <v>877</v>
      </c>
      <c r="V11" s="16"/>
      <c r="W11" s="16" t="s">
        <v>507</v>
      </c>
      <c r="X11" s="16"/>
      <c r="Y11" s="16" t="s">
        <v>786</v>
      </c>
      <c r="Z11" s="16" t="s">
        <v>878</v>
      </c>
      <c r="AA11" s="16"/>
      <c r="AB11" s="16" t="s">
        <v>473</v>
      </c>
      <c r="AC11" s="16" t="s">
        <v>117</v>
      </c>
      <c r="AD11" s="16"/>
      <c r="AE11" s="16"/>
      <c r="AF11" s="16" t="s">
        <v>91</v>
      </c>
      <c r="AG11" s="16" t="s">
        <v>92</v>
      </c>
      <c r="AH11" s="16" t="s">
        <v>802</v>
      </c>
      <c r="AI11" s="17">
        <v>2</v>
      </c>
      <c r="AJ11" s="17">
        <v>0</v>
      </c>
      <c r="AK11" s="16" t="s">
        <v>119</v>
      </c>
      <c r="AL11" s="16">
        <v>1.35</v>
      </c>
      <c r="AM11" s="16"/>
      <c r="AN11" s="16" t="s">
        <v>579</v>
      </c>
      <c r="AO11" s="16" t="s">
        <v>580</v>
      </c>
      <c r="AP11" s="17">
        <v>0</v>
      </c>
      <c r="AQ11" s="17">
        <v>2550</v>
      </c>
      <c r="AR11" s="17">
        <v>0</v>
      </c>
      <c r="AS11" s="16">
        <v>19405.399550999999</v>
      </c>
      <c r="AT11" s="19">
        <v>0</v>
      </c>
      <c r="AU11" s="19">
        <v>0</v>
      </c>
      <c r="AV11" s="19">
        <v>0.13140672488078678</v>
      </c>
      <c r="AW11" s="19">
        <v>5724.076935807072</v>
      </c>
      <c r="AX11" s="20">
        <v>13</v>
      </c>
      <c r="AY11" s="19">
        <v>0.5</v>
      </c>
      <c r="AZ11" s="20">
        <v>60</v>
      </c>
      <c r="BA11" s="19">
        <v>0.05</v>
      </c>
      <c r="BB11" s="19">
        <v>0.5</v>
      </c>
      <c r="BC11" s="20">
        <v>30000</v>
      </c>
      <c r="BD11" s="16">
        <v>552.12437390804132</v>
      </c>
      <c r="BE11" s="16">
        <v>19405.387787397187</v>
      </c>
      <c r="BF11" s="21" t="s">
        <v>96</v>
      </c>
      <c r="BG11" s="23">
        <v>43</v>
      </c>
      <c r="BH11" s="23">
        <v>0.8</v>
      </c>
      <c r="BI11" s="23">
        <v>34</v>
      </c>
      <c r="BJ11" s="16">
        <v>552.12437390804132</v>
      </c>
      <c r="BK11" s="16">
        <v>19405.387787397187</v>
      </c>
      <c r="BL11" s="23">
        <v>0.15</v>
      </c>
      <c r="BM11" s="22">
        <f t="shared" si="0"/>
        <v>15.146598345090933</v>
      </c>
      <c r="BN11" s="22">
        <f t="shared" si="1"/>
        <v>15.146598345090933</v>
      </c>
      <c r="BO11" s="22">
        <f t="shared" si="2"/>
        <v>2.2719897517636398</v>
      </c>
      <c r="BP11" s="22">
        <f t="shared" si="3"/>
        <v>1.2874608593327295</v>
      </c>
      <c r="BQ11" s="22">
        <f t="shared" si="4"/>
        <v>11.587147733994565</v>
      </c>
    </row>
    <row r="12" spans="1:69" ht="12.75" customHeight="1" x14ac:dyDescent="0.25">
      <c r="A12" s="15">
        <v>14711021</v>
      </c>
      <c r="B12" s="16" t="s">
        <v>154</v>
      </c>
      <c r="C12" s="16"/>
      <c r="D12" s="16"/>
      <c r="E12" s="16"/>
      <c r="F12" s="16" t="s">
        <v>781</v>
      </c>
      <c r="G12" s="16" t="s">
        <v>111</v>
      </c>
      <c r="H12" s="16">
        <v>0.12901875600000001</v>
      </c>
      <c r="I12" s="17">
        <v>1944</v>
      </c>
      <c r="J12" s="17">
        <v>2206</v>
      </c>
      <c r="K12" s="16">
        <v>0.114794193</v>
      </c>
      <c r="L12" s="16" t="s">
        <v>78</v>
      </c>
      <c r="M12" s="17">
        <v>1</v>
      </c>
      <c r="N12" s="17">
        <v>0</v>
      </c>
      <c r="O12" s="16" t="s">
        <v>79</v>
      </c>
      <c r="P12" s="16" t="s">
        <v>80</v>
      </c>
      <c r="Q12" s="18">
        <v>0.44117023553094603</v>
      </c>
      <c r="R12" s="16" t="s">
        <v>812</v>
      </c>
      <c r="S12" s="16" t="s">
        <v>813</v>
      </c>
      <c r="T12" s="16" t="s">
        <v>814</v>
      </c>
      <c r="U12" s="16" t="s">
        <v>815</v>
      </c>
      <c r="V12" s="16"/>
      <c r="W12" s="16" t="s">
        <v>507</v>
      </c>
      <c r="X12" s="16"/>
      <c r="Y12" s="16" t="s">
        <v>786</v>
      </c>
      <c r="Z12" s="16" t="s">
        <v>816</v>
      </c>
      <c r="AA12" s="16"/>
      <c r="AB12" s="16"/>
      <c r="AC12" s="16" t="s">
        <v>620</v>
      </c>
      <c r="AD12" s="16" t="s">
        <v>382</v>
      </c>
      <c r="AE12" s="16"/>
      <c r="AF12" s="16" t="s">
        <v>91</v>
      </c>
      <c r="AG12" s="16" t="s">
        <v>92</v>
      </c>
      <c r="AH12" s="16" t="s">
        <v>621</v>
      </c>
      <c r="AI12" s="17">
        <v>3</v>
      </c>
      <c r="AJ12" s="17">
        <v>0</v>
      </c>
      <c r="AK12" s="16" t="s">
        <v>572</v>
      </c>
      <c r="AL12" s="16"/>
      <c r="AM12" s="17">
        <v>43</v>
      </c>
      <c r="AN12" s="16" t="s">
        <v>573</v>
      </c>
      <c r="AO12" s="16" t="s">
        <v>574</v>
      </c>
      <c r="AP12" s="17">
        <v>0</v>
      </c>
      <c r="AQ12" s="17">
        <v>938</v>
      </c>
      <c r="AR12" s="17">
        <v>0</v>
      </c>
      <c r="AS12" s="16">
        <v>19217.312193999998</v>
      </c>
      <c r="AT12" s="19">
        <v>0</v>
      </c>
      <c r="AU12" s="19">
        <v>0</v>
      </c>
      <c r="AV12" s="19">
        <v>4.8810155683106454E-2</v>
      </c>
      <c r="AW12" s="19">
        <v>2126.1703815561173</v>
      </c>
      <c r="AX12" s="20">
        <v>28</v>
      </c>
      <c r="AY12" s="19">
        <v>0.5</v>
      </c>
      <c r="AZ12" s="20">
        <v>43</v>
      </c>
      <c r="BA12" s="19">
        <v>0.05</v>
      </c>
      <c r="BB12" s="19">
        <v>0.5</v>
      </c>
      <c r="BC12" s="20">
        <v>21780</v>
      </c>
      <c r="BD12" s="16">
        <v>559.25972358743627</v>
      </c>
      <c r="BE12" s="16">
        <v>19217.298590303035</v>
      </c>
      <c r="BF12" s="21" t="s">
        <v>96</v>
      </c>
      <c r="BG12" s="22">
        <v>43</v>
      </c>
      <c r="BH12" s="23">
        <v>0.95</v>
      </c>
      <c r="BI12" s="23">
        <v>41</v>
      </c>
      <c r="BJ12" s="16">
        <v>559.25972358743627</v>
      </c>
      <c r="BK12" s="16">
        <v>19217.298590303035</v>
      </c>
      <c r="BL12" s="23">
        <v>0.15</v>
      </c>
      <c r="BM12" s="22">
        <f t="shared" si="0"/>
        <v>18.087979656768788</v>
      </c>
      <c r="BN12" s="22">
        <f t="shared" si="1"/>
        <v>18.087979656768788</v>
      </c>
      <c r="BO12" s="22">
        <f t="shared" si="2"/>
        <v>2.7131969485153182</v>
      </c>
      <c r="BP12" s="22">
        <f t="shared" si="3"/>
        <v>1.5374782708253472</v>
      </c>
      <c r="BQ12" s="22">
        <f t="shared" si="4"/>
        <v>13.837304437428124</v>
      </c>
    </row>
    <row r="13" spans="1:69" ht="12.75" customHeight="1" x14ac:dyDescent="0.25">
      <c r="A13" s="15">
        <v>15007035</v>
      </c>
      <c r="B13" s="16" t="s">
        <v>154</v>
      </c>
      <c r="C13" s="16"/>
      <c r="D13" s="16"/>
      <c r="E13" s="16"/>
      <c r="F13" s="16" t="s">
        <v>2871</v>
      </c>
      <c r="G13" s="16" t="s">
        <v>155</v>
      </c>
      <c r="H13" s="16">
        <v>0.109214652</v>
      </c>
      <c r="I13" s="17">
        <v>1963</v>
      </c>
      <c r="J13" s="17">
        <v>3191</v>
      </c>
      <c r="K13" s="16">
        <v>0.16833720199999999</v>
      </c>
      <c r="L13" s="16" t="s">
        <v>78</v>
      </c>
      <c r="M13" s="17">
        <v>1</v>
      </c>
      <c r="N13" s="17">
        <v>0</v>
      </c>
      <c r="O13" s="16" t="s">
        <v>79</v>
      </c>
      <c r="P13" s="16" t="s">
        <v>80</v>
      </c>
      <c r="Q13" s="18">
        <v>0.43518244260979838</v>
      </c>
      <c r="R13" s="16" t="s">
        <v>3016</v>
      </c>
      <c r="S13" s="16" t="s">
        <v>3017</v>
      </c>
      <c r="T13" s="16" t="s">
        <v>306</v>
      </c>
      <c r="U13" s="16" t="s">
        <v>555</v>
      </c>
      <c r="V13" s="16"/>
      <c r="W13" s="16" t="s">
        <v>129</v>
      </c>
      <c r="X13" s="16"/>
      <c r="Y13" s="16" t="s">
        <v>2875</v>
      </c>
      <c r="Z13" s="16" t="s">
        <v>1063</v>
      </c>
      <c r="AA13" s="16"/>
      <c r="AB13" s="16"/>
      <c r="AC13" s="16" t="s">
        <v>370</v>
      </c>
      <c r="AD13" s="16" t="s">
        <v>152</v>
      </c>
      <c r="AE13" s="16"/>
      <c r="AF13" s="16" t="s">
        <v>91</v>
      </c>
      <c r="AG13" s="16" t="s">
        <v>92</v>
      </c>
      <c r="AH13" s="16" t="s">
        <v>3018</v>
      </c>
      <c r="AI13" s="17">
        <v>1</v>
      </c>
      <c r="AJ13" s="17">
        <v>4</v>
      </c>
      <c r="AK13" s="16" t="s">
        <v>136</v>
      </c>
      <c r="AL13" s="16"/>
      <c r="AM13" s="17">
        <v>25</v>
      </c>
      <c r="AN13" s="16" t="s">
        <v>137</v>
      </c>
      <c r="AO13" s="16" t="s">
        <v>138</v>
      </c>
      <c r="AP13" s="17">
        <v>0</v>
      </c>
      <c r="AQ13" s="17">
        <v>0</v>
      </c>
      <c r="AR13" s="17">
        <v>0</v>
      </c>
      <c r="AS13" s="16">
        <v>18956.492699099999</v>
      </c>
      <c r="AT13" s="19">
        <v>9.1915737138585989</v>
      </c>
      <c r="AU13" s="19">
        <v>0</v>
      </c>
      <c r="AV13" s="19">
        <v>0</v>
      </c>
      <c r="AW13" s="19">
        <v>4595.7868569292996</v>
      </c>
      <c r="AX13" s="20">
        <v>7</v>
      </c>
      <c r="AY13" s="19">
        <v>0</v>
      </c>
      <c r="AZ13" s="20">
        <v>25</v>
      </c>
      <c r="BA13" s="19">
        <v>0</v>
      </c>
      <c r="BB13" s="19">
        <v>0.5</v>
      </c>
      <c r="BC13" s="20">
        <v>12500</v>
      </c>
      <c r="BD13" s="16">
        <v>622.24130998532451</v>
      </c>
      <c r="BE13" s="16">
        <v>18956.471373969838</v>
      </c>
      <c r="BF13" s="21" t="s">
        <v>96</v>
      </c>
      <c r="BG13" s="22">
        <v>25</v>
      </c>
      <c r="BH13" s="23">
        <v>0.7</v>
      </c>
      <c r="BI13" s="23">
        <v>18</v>
      </c>
      <c r="BJ13" s="16">
        <v>622.24130998532451</v>
      </c>
      <c r="BK13" s="16">
        <v>18956.471373969838</v>
      </c>
      <c r="BL13" s="23">
        <v>0.15</v>
      </c>
      <c r="BM13" s="22">
        <f t="shared" si="0"/>
        <v>7.8332839669763707</v>
      </c>
      <c r="BN13" s="22">
        <f t="shared" si="1"/>
        <v>3.8332839669763707</v>
      </c>
      <c r="BO13" s="22">
        <f t="shared" si="2"/>
        <v>0.57499259504645561</v>
      </c>
      <c r="BP13" s="22">
        <f t="shared" si="3"/>
        <v>0.32582913719299156</v>
      </c>
      <c r="BQ13" s="22">
        <f t="shared" si="4"/>
        <v>2.9324622347369238</v>
      </c>
    </row>
    <row r="14" spans="1:69" ht="12.75" customHeight="1" x14ac:dyDescent="0.25">
      <c r="A14" s="15">
        <v>15003020</v>
      </c>
      <c r="B14" s="16" t="s">
        <v>154</v>
      </c>
      <c r="C14" s="16"/>
      <c r="D14" s="16"/>
      <c r="E14" s="16"/>
      <c r="F14" s="16" t="s">
        <v>2871</v>
      </c>
      <c r="G14" s="16" t="s">
        <v>155</v>
      </c>
      <c r="H14" s="16">
        <v>9.9997300999999997E-2</v>
      </c>
      <c r="I14" s="17">
        <v>1964</v>
      </c>
      <c r="J14" s="17">
        <v>2668</v>
      </c>
      <c r="K14" s="16">
        <v>0.14133601700000001</v>
      </c>
      <c r="L14" s="16" t="s">
        <v>78</v>
      </c>
      <c r="M14" s="17">
        <v>1</v>
      </c>
      <c r="N14" s="17">
        <v>0</v>
      </c>
      <c r="O14" s="16" t="s">
        <v>79</v>
      </c>
      <c r="P14" s="16" t="s">
        <v>80</v>
      </c>
      <c r="Q14" s="18">
        <v>0.43337849685488933</v>
      </c>
      <c r="R14" s="16" t="s">
        <v>2992</v>
      </c>
      <c r="S14" s="16" t="s">
        <v>2993</v>
      </c>
      <c r="T14" s="16" t="s">
        <v>1096</v>
      </c>
      <c r="U14" s="16" t="s">
        <v>115</v>
      </c>
      <c r="V14" s="16"/>
      <c r="W14" s="16" t="s">
        <v>129</v>
      </c>
      <c r="X14" s="16"/>
      <c r="Y14" s="16" t="s">
        <v>2875</v>
      </c>
      <c r="Z14" s="16" t="s">
        <v>2994</v>
      </c>
      <c r="AA14" s="16"/>
      <c r="AB14" s="16"/>
      <c r="AC14" s="16" t="s">
        <v>1936</v>
      </c>
      <c r="AD14" s="16" t="s">
        <v>152</v>
      </c>
      <c r="AE14" s="16"/>
      <c r="AF14" s="16" t="s">
        <v>91</v>
      </c>
      <c r="AG14" s="16" t="s">
        <v>92</v>
      </c>
      <c r="AH14" s="16" t="s">
        <v>2995</v>
      </c>
      <c r="AI14" s="17">
        <v>1</v>
      </c>
      <c r="AJ14" s="17">
        <v>4</v>
      </c>
      <c r="AK14" s="16" t="s">
        <v>136</v>
      </c>
      <c r="AL14" s="16"/>
      <c r="AM14" s="17">
        <v>25</v>
      </c>
      <c r="AN14" s="16" t="s">
        <v>137</v>
      </c>
      <c r="AO14" s="16" t="s">
        <v>138</v>
      </c>
      <c r="AP14" s="17">
        <v>0</v>
      </c>
      <c r="AQ14" s="17">
        <v>0</v>
      </c>
      <c r="AR14" s="17">
        <v>0</v>
      </c>
      <c r="AS14" s="16">
        <v>18877.9152933</v>
      </c>
      <c r="AT14" s="19">
        <v>9.2298327062543759</v>
      </c>
      <c r="AU14" s="19">
        <v>0</v>
      </c>
      <c r="AV14" s="19">
        <v>0</v>
      </c>
      <c r="AW14" s="19">
        <v>4614.9163531271879</v>
      </c>
      <c r="AX14" s="20">
        <v>7</v>
      </c>
      <c r="AY14" s="19">
        <v>0</v>
      </c>
      <c r="AZ14" s="20">
        <v>25</v>
      </c>
      <c r="BA14" s="19">
        <v>0</v>
      </c>
      <c r="BB14" s="19">
        <v>0.5</v>
      </c>
      <c r="BC14" s="20">
        <v>12500</v>
      </c>
      <c r="BD14" s="16">
        <v>565.72614744524435</v>
      </c>
      <c r="BE14" s="16">
        <v>18877.891811205194</v>
      </c>
      <c r="BF14" s="21" t="s">
        <v>96</v>
      </c>
      <c r="BG14" s="22">
        <v>25</v>
      </c>
      <c r="BH14" s="23">
        <v>0.7</v>
      </c>
      <c r="BI14" s="23">
        <v>18</v>
      </c>
      <c r="BJ14" s="16">
        <v>565.72614744524435</v>
      </c>
      <c r="BK14" s="16">
        <v>18877.891811205194</v>
      </c>
      <c r="BL14" s="23">
        <v>0.15</v>
      </c>
      <c r="BM14" s="22">
        <f t="shared" si="0"/>
        <v>7.8008129433880082</v>
      </c>
      <c r="BN14" s="22">
        <f t="shared" si="1"/>
        <v>3.8008129433880082</v>
      </c>
      <c r="BO14" s="22">
        <f t="shared" si="2"/>
        <v>0.57012194150820117</v>
      </c>
      <c r="BP14" s="22">
        <f t="shared" si="3"/>
        <v>0.32306910018798074</v>
      </c>
      <c r="BQ14" s="22">
        <f t="shared" si="4"/>
        <v>2.9076219016918263</v>
      </c>
    </row>
    <row r="15" spans="1:69" ht="12.75" customHeight="1" x14ac:dyDescent="0.25">
      <c r="A15" s="15">
        <v>15023006</v>
      </c>
      <c r="B15" s="16" t="s">
        <v>154</v>
      </c>
      <c r="C15" s="16"/>
      <c r="D15" s="16"/>
      <c r="E15" s="16"/>
      <c r="F15" s="16" t="s">
        <v>1264</v>
      </c>
      <c r="G15" s="16" t="s">
        <v>205</v>
      </c>
      <c r="H15" s="16">
        <v>0</v>
      </c>
      <c r="I15" s="17">
        <v>1961</v>
      </c>
      <c r="J15" s="17">
        <v>2654</v>
      </c>
      <c r="K15" s="16">
        <v>0.141305505</v>
      </c>
      <c r="L15" s="16" t="s">
        <v>78</v>
      </c>
      <c r="M15" s="17">
        <v>1</v>
      </c>
      <c r="N15" s="17">
        <v>0</v>
      </c>
      <c r="O15" s="16" t="s">
        <v>79</v>
      </c>
      <c r="P15" s="16" t="s">
        <v>80</v>
      </c>
      <c r="Q15" s="18">
        <v>0.43118287341215233</v>
      </c>
      <c r="R15" s="16" t="s">
        <v>3450</v>
      </c>
      <c r="S15" s="16" t="s">
        <v>3451</v>
      </c>
      <c r="T15" s="16" t="s">
        <v>83</v>
      </c>
      <c r="U15" s="16" t="s">
        <v>232</v>
      </c>
      <c r="V15" s="16"/>
      <c r="W15" s="16" t="s">
        <v>470</v>
      </c>
      <c r="X15" s="16"/>
      <c r="Y15" s="16" t="s">
        <v>3420</v>
      </c>
      <c r="Z15" s="16" t="s">
        <v>1768</v>
      </c>
      <c r="AA15" s="16"/>
      <c r="AB15" s="16"/>
      <c r="AC15" s="16" t="s">
        <v>1531</v>
      </c>
      <c r="AD15" s="16" t="s">
        <v>152</v>
      </c>
      <c r="AE15" s="16"/>
      <c r="AF15" s="16" t="s">
        <v>91</v>
      </c>
      <c r="AG15" s="16" t="s">
        <v>92</v>
      </c>
      <c r="AH15" s="16" t="s">
        <v>1942</v>
      </c>
      <c r="AI15" s="17">
        <v>3</v>
      </c>
      <c r="AJ15" s="17">
        <v>3</v>
      </c>
      <c r="AK15" s="16" t="s">
        <v>136</v>
      </c>
      <c r="AL15" s="16"/>
      <c r="AM15" s="17">
        <v>25</v>
      </c>
      <c r="AN15" s="16" t="s">
        <v>137</v>
      </c>
      <c r="AO15" s="16" t="s">
        <v>138</v>
      </c>
      <c r="AP15" s="17">
        <v>0</v>
      </c>
      <c r="AQ15" s="17">
        <v>0</v>
      </c>
      <c r="AR15" s="17">
        <v>0</v>
      </c>
      <c r="AS15" s="16">
        <v>18782.288434599999</v>
      </c>
      <c r="AT15" s="19">
        <v>6.9576186339075914</v>
      </c>
      <c r="AU15" s="19">
        <v>0</v>
      </c>
      <c r="AV15" s="19">
        <v>0</v>
      </c>
      <c r="AW15" s="19">
        <v>3478.8093169537956</v>
      </c>
      <c r="AX15" s="20">
        <v>7</v>
      </c>
      <c r="AY15" s="19">
        <v>0</v>
      </c>
      <c r="AZ15" s="20">
        <v>25</v>
      </c>
      <c r="BA15" s="19">
        <v>0</v>
      </c>
      <c r="BB15" s="19">
        <v>0.5</v>
      </c>
      <c r="BC15" s="20">
        <v>12500</v>
      </c>
      <c r="BD15" s="16">
        <v>653.79211582970333</v>
      </c>
      <c r="BE15" s="16">
        <v>18782.250836604617</v>
      </c>
      <c r="BF15" s="21" t="s">
        <v>96</v>
      </c>
      <c r="BG15" s="22">
        <v>25</v>
      </c>
      <c r="BH15" s="23">
        <v>0.7</v>
      </c>
      <c r="BI15" s="23">
        <v>18</v>
      </c>
      <c r="BJ15" s="16">
        <v>653.79211582970333</v>
      </c>
      <c r="BK15" s="16">
        <v>18782.250836604617</v>
      </c>
      <c r="BL15" s="23">
        <v>0.15</v>
      </c>
      <c r="BM15" s="22">
        <f t="shared" si="0"/>
        <v>7.7612917214187416</v>
      </c>
      <c r="BN15" s="22">
        <f t="shared" si="1"/>
        <v>4.7612917214187416</v>
      </c>
      <c r="BO15" s="22">
        <f t="shared" si="2"/>
        <v>0.71419375821281117</v>
      </c>
      <c r="BP15" s="22">
        <f t="shared" si="3"/>
        <v>0.40470979632059301</v>
      </c>
      <c r="BQ15" s="22">
        <f t="shared" si="4"/>
        <v>3.6423881668853371</v>
      </c>
    </row>
    <row r="16" spans="1:69" ht="12.75" customHeight="1" x14ac:dyDescent="0.25">
      <c r="A16" s="15">
        <v>16017044</v>
      </c>
      <c r="B16" s="16" t="s">
        <v>75</v>
      </c>
      <c r="C16" s="16"/>
      <c r="D16" s="16"/>
      <c r="E16" s="16"/>
      <c r="F16" s="16" t="s">
        <v>125</v>
      </c>
      <c r="G16" s="16" t="s">
        <v>126</v>
      </c>
      <c r="H16" s="16">
        <v>5.0386406000000002E-2</v>
      </c>
      <c r="I16" s="17">
        <v>1899</v>
      </c>
      <c r="J16" s="16"/>
      <c r="K16" s="16">
        <v>0</v>
      </c>
      <c r="L16" s="16" t="s">
        <v>78</v>
      </c>
      <c r="M16" s="17">
        <v>1</v>
      </c>
      <c r="N16" s="17">
        <v>0</v>
      </c>
      <c r="O16" s="16" t="s">
        <v>79</v>
      </c>
      <c r="P16" s="16" t="s">
        <v>80</v>
      </c>
      <c r="Q16" s="18">
        <v>0.41907899261756881</v>
      </c>
      <c r="R16" s="16" t="s">
        <v>127</v>
      </c>
      <c r="S16" s="16" t="s">
        <v>128</v>
      </c>
      <c r="T16" s="16" t="s">
        <v>83</v>
      </c>
      <c r="U16" s="16" t="s">
        <v>84</v>
      </c>
      <c r="V16" s="16"/>
      <c r="W16" s="16" t="s">
        <v>129</v>
      </c>
      <c r="X16" s="16" t="s">
        <v>130</v>
      </c>
      <c r="Y16" s="16" t="s">
        <v>131</v>
      </c>
      <c r="Z16" s="16" t="s">
        <v>132</v>
      </c>
      <c r="AA16" s="16"/>
      <c r="AB16" s="16" t="s">
        <v>133</v>
      </c>
      <c r="AC16" s="16" t="s">
        <v>134</v>
      </c>
      <c r="AD16" s="16" t="s">
        <v>90</v>
      </c>
      <c r="AE16" s="16"/>
      <c r="AF16" s="16" t="s">
        <v>91</v>
      </c>
      <c r="AG16" s="16" t="s">
        <v>92</v>
      </c>
      <c r="AH16" s="16" t="s">
        <v>135</v>
      </c>
      <c r="AI16" s="17">
        <v>1</v>
      </c>
      <c r="AJ16" s="17">
        <v>1</v>
      </c>
      <c r="AK16" s="16" t="s">
        <v>136</v>
      </c>
      <c r="AL16" s="16"/>
      <c r="AM16" s="17">
        <v>25</v>
      </c>
      <c r="AN16" s="16" t="s">
        <v>137</v>
      </c>
      <c r="AO16" s="16" t="s">
        <v>138</v>
      </c>
      <c r="AP16" s="17">
        <v>0</v>
      </c>
      <c r="AQ16" s="17">
        <v>0</v>
      </c>
      <c r="AR16" s="17">
        <v>0</v>
      </c>
      <c r="AS16" s="16">
        <v>18255.0269639</v>
      </c>
      <c r="AT16" s="19">
        <v>2.3861920382884962</v>
      </c>
      <c r="AU16" s="19">
        <v>0</v>
      </c>
      <c r="AV16" s="19">
        <v>0</v>
      </c>
      <c r="AW16" s="19">
        <v>1193.0960191442482</v>
      </c>
      <c r="AX16" s="20">
        <v>7</v>
      </c>
      <c r="AY16" s="19">
        <v>0</v>
      </c>
      <c r="AZ16" s="20">
        <v>25</v>
      </c>
      <c r="BA16" s="19">
        <v>0</v>
      </c>
      <c r="BB16" s="19">
        <v>0.5</v>
      </c>
      <c r="BC16" s="20">
        <v>12500</v>
      </c>
      <c r="BD16" s="16"/>
      <c r="BE16" s="16"/>
      <c r="BF16" s="21" t="s">
        <v>96</v>
      </c>
      <c r="BG16" s="22">
        <v>25</v>
      </c>
      <c r="BH16" s="23">
        <v>0.7</v>
      </c>
      <c r="BI16" s="23">
        <v>18</v>
      </c>
      <c r="BJ16" s="16">
        <v>657.2860024478108</v>
      </c>
      <c r="BK16" s="16">
        <v>18255.007898170639</v>
      </c>
      <c r="BL16" s="23">
        <v>0.15</v>
      </c>
      <c r="BM16" s="22">
        <f t="shared" si="0"/>
        <v>7.5434218671162387</v>
      </c>
      <c r="BN16" s="22">
        <f t="shared" si="1"/>
        <v>6.5434218671162387</v>
      </c>
      <c r="BO16" s="22">
        <f t="shared" si="2"/>
        <v>0.98151328006743577</v>
      </c>
      <c r="BP16" s="22">
        <f t="shared" si="3"/>
        <v>0.55619085870488039</v>
      </c>
      <c r="BQ16" s="22">
        <f t="shared" si="4"/>
        <v>5.0057177283439227</v>
      </c>
    </row>
    <row r="17" spans="1:69" ht="12.75" customHeight="1" x14ac:dyDescent="0.25">
      <c r="A17" s="15">
        <v>15302007</v>
      </c>
      <c r="B17" s="16" t="s">
        <v>154</v>
      </c>
      <c r="C17" s="16"/>
      <c r="D17" s="16"/>
      <c r="E17" s="16"/>
      <c r="F17" s="16" t="s">
        <v>1264</v>
      </c>
      <c r="G17" s="16" t="s">
        <v>1427</v>
      </c>
      <c r="H17" s="16">
        <v>0.18745503299999999</v>
      </c>
      <c r="I17" s="17">
        <v>1950</v>
      </c>
      <c r="J17" s="17">
        <v>1533</v>
      </c>
      <c r="K17" s="16">
        <v>8.4846137000000002E-2</v>
      </c>
      <c r="L17" s="16" t="s">
        <v>78</v>
      </c>
      <c r="M17" s="17">
        <v>1</v>
      </c>
      <c r="N17" s="17">
        <v>0</v>
      </c>
      <c r="O17" s="16" t="s">
        <v>79</v>
      </c>
      <c r="P17" s="16" t="s">
        <v>80</v>
      </c>
      <c r="Q17" s="18">
        <v>0.4147999023721437</v>
      </c>
      <c r="R17" s="16" t="s">
        <v>1428</v>
      </c>
      <c r="S17" s="16" t="s">
        <v>1429</v>
      </c>
      <c r="T17" s="16" t="s">
        <v>83</v>
      </c>
      <c r="U17" s="16" t="s">
        <v>84</v>
      </c>
      <c r="V17" s="16" t="s">
        <v>1430</v>
      </c>
      <c r="W17" s="16" t="s">
        <v>129</v>
      </c>
      <c r="X17" s="16" t="s">
        <v>1267</v>
      </c>
      <c r="Y17" s="16" t="s">
        <v>1268</v>
      </c>
      <c r="Z17" s="16" t="s">
        <v>1431</v>
      </c>
      <c r="AA17" s="16"/>
      <c r="AB17" s="16"/>
      <c r="AC17" s="16" t="s">
        <v>1432</v>
      </c>
      <c r="AD17" s="16" t="s">
        <v>105</v>
      </c>
      <c r="AE17" s="16"/>
      <c r="AF17" s="16" t="s">
        <v>91</v>
      </c>
      <c r="AG17" s="16" t="s">
        <v>92</v>
      </c>
      <c r="AH17" s="16" t="s">
        <v>1433</v>
      </c>
      <c r="AI17" s="17">
        <v>1</v>
      </c>
      <c r="AJ17" s="17">
        <v>1</v>
      </c>
      <c r="AK17" s="16" t="s">
        <v>136</v>
      </c>
      <c r="AL17" s="16"/>
      <c r="AM17" s="17">
        <v>25</v>
      </c>
      <c r="AN17" s="16" t="s">
        <v>137</v>
      </c>
      <c r="AO17" s="16" t="s">
        <v>138</v>
      </c>
      <c r="AP17" s="17">
        <v>0</v>
      </c>
      <c r="AQ17" s="17">
        <v>0</v>
      </c>
      <c r="AR17" s="17">
        <v>0</v>
      </c>
      <c r="AS17" s="16">
        <v>18068.665722400001</v>
      </c>
      <c r="AT17" s="19">
        <v>2.4108033581028621</v>
      </c>
      <c r="AU17" s="19">
        <v>0</v>
      </c>
      <c r="AV17" s="19">
        <v>0</v>
      </c>
      <c r="AW17" s="19">
        <v>1205.4016790514311</v>
      </c>
      <c r="AX17" s="20">
        <v>7</v>
      </c>
      <c r="AY17" s="19">
        <v>0</v>
      </c>
      <c r="AZ17" s="20">
        <v>25</v>
      </c>
      <c r="BA17" s="19">
        <v>0</v>
      </c>
      <c r="BB17" s="19">
        <v>0.5</v>
      </c>
      <c r="BC17" s="20">
        <v>12500</v>
      </c>
      <c r="BD17" s="16"/>
      <c r="BE17" s="16"/>
      <c r="BF17" s="21" t="s">
        <v>96</v>
      </c>
      <c r="BG17" s="22">
        <v>25</v>
      </c>
      <c r="BH17" s="23">
        <v>0.7</v>
      </c>
      <c r="BI17" s="23">
        <v>18</v>
      </c>
      <c r="BJ17" s="16">
        <v>634.62874259202647</v>
      </c>
      <c r="BK17" s="16">
        <v>18068.611472667861</v>
      </c>
      <c r="BL17" s="23">
        <v>0.15</v>
      </c>
      <c r="BM17" s="22">
        <f t="shared" si="0"/>
        <v>7.4663982426985864</v>
      </c>
      <c r="BN17" s="22">
        <f t="shared" si="1"/>
        <v>6.4663982426985864</v>
      </c>
      <c r="BO17" s="22">
        <f t="shared" si="2"/>
        <v>0.96995973640478794</v>
      </c>
      <c r="BP17" s="22">
        <f t="shared" si="3"/>
        <v>0.54964385062937982</v>
      </c>
      <c r="BQ17" s="22">
        <f t="shared" si="4"/>
        <v>4.9467946556644184</v>
      </c>
    </row>
    <row r="18" spans="1:69" ht="12.75" customHeight="1" x14ac:dyDescent="0.25">
      <c r="A18" s="15">
        <v>16019132</v>
      </c>
      <c r="B18" s="16" t="s">
        <v>75</v>
      </c>
      <c r="C18" s="16"/>
      <c r="D18" s="16"/>
      <c r="E18" s="16"/>
      <c r="F18" s="16" t="s">
        <v>2871</v>
      </c>
      <c r="G18" s="16" t="s">
        <v>126</v>
      </c>
      <c r="H18" s="16">
        <v>0.56108212800000001</v>
      </c>
      <c r="I18" s="17">
        <v>1900</v>
      </c>
      <c r="J18" s="16"/>
      <c r="K18" s="16">
        <v>0</v>
      </c>
      <c r="L18" s="16" t="s">
        <v>78</v>
      </c>
      <c r="M18" s="17">
        <v>1</v>
      </c>
      <c r="N18" s="17">
        <v>0</v>
      </c>
      <c r="O18" s="16" t="s">
        <v>79</v>
      </c>
      <c r="P18" s="16" t="s">
        <v>80</v>
      </c>
      <c r="Q18" s="18">
        <v>0.41433179525664743</v>
      </c>
      <c r="R18" s="16" t="s">
        <v>3051</v>
      </c>
      <c r="S18" s="16" t="s">
        <v>3052</v>
      </c>
      <c r="T18" s="16" t="s">
        <v>83</v>
      </c>
      <c r="U18" s="16" t="s">
        <v>106</v>
      </c>
      <c r="V18" s="16" t="s">
        <v>3053</v>
      </c>
      <c r="W18" s="16" t="s">
        <v>129</v>
      </c>
      <c r="X18" s="16"/>
      <c r="Y18" s="16" t="s">
        <v>2875</v>
      </c>
      <c r="Z18" s="16" t="s">
        <v>3054</v>
      </c>
      <c r="AA18" s="16"/>
      <c r="AB18" s="16" t="s">
        <v>88</v>
      </c>
      <c r="AC18" s="16" t="s">
        <v>89</v>
      </c>
      <c r="AD18" s="16" t="s">
        <v>90</v>
      </c>
      <c r="AE18" s="16"/>
      <c r="AF18" s="16" t="s">
        <v>91</v>
      </c>
      <c r="AG18" s="16" t="s">
        <v>92</v>
      </c>
      <c r="AH18" s="16" t="s">
        <v>3055</v>
      </c>
      <c r="AI18" s="17">
        <v>1</v>
      </c>
      <c r="AJ18" s="17">
        <v>2</v>
      </c>
      <c r="AK18" s="16" t="s">
        <v>136</v>
      </c>
      <c r="AL18" s="16"/>
      <c r="AM18" s="17">
        <v>25</v>
      </c>
      <c r="AN18" s="16" t="s">
        <v>137</v>
      </c>
      <c r="AO18" s="16" t="s">
        <v>138</v>
      </c>
      <c r="AP18" s="17">
        <v>0</v>
      </c>
      <c r="AQ18" s="17">
        <v>0</v>
      </c>
      <c r="AR18" s="17">
        <v>0</v>
      </c>
      <c r="AS18" s="16">
        <v>18048.245297699999</v>
      </c>
      <c r="AT18" s="19">
        <v>4.8270620530131119</v>
      </c>
      <c r="AU18" s="19">
        <v>0</v>
      </c>
      <c r="AV18" s="19">
        <v>0</v>
      </c>
      <c r="AW18" s="19">
        <v>2413.5310265065559</v>
      </c>
      <c r="AX18" s="20">
        <v>7</v>
      </c>
      <c r="AY18" s="19">
        <v>0</v>
      </c>
      <c r="AZ18" s="20">
        <v>25</v>
      </c>
      <c r="BA18" s="19">
        <v>0</v>
      </c>
      <c r="BB18" s="19">
        <v>0.5</v>
      </c>
      <c r="BC18" s="20">
        <v>12500</v>
      </c>
      <c r="BD18" s="16">
        <v>560.94634391789907</v>
      </c>
      <c r="BE18" s="16">
        <v>18048.220808279744</v>
      </c>
      <c r="BF18" s="21" t="s">
        <v>96</v>
      </c>
      <c r="BG18" s="22">
        <v>25</v>
      </c>
      <c r="BH18" s="23">
        <v>0.7</v>
      </c>
      <c r="BI18" s="23">
        <v>18</v>
      </c>
      <c r="BJ18" s="16">
        <v>560.94634391789907</v>
      </c>
      <c r="BK18" s="16">
        <v>18048.220808279744</v>
      </c>
      <c r="BL18" s="23">
        <v>0.15</v>
      </c>
      <c r="BM18" s="22">
        <f t="shared" si="0"/>
        <v>7.4579723146196537</v>
      </c>
      <c r="BN18" s="22">
        <f t="shared" si="1"/>
        <v>5.4579723146196537</v>
      </c>
      <c r="BO18" s="22">
        <f t="shared" si="2"/>
        <v>0.81869584719294808</v>
      </c>
      <c r="BP18" s="22">
        <f t="shared" si="3"/>
        <v>0.46392764674267062</v>
      </c>
      <c r="BQ18" s="22">
        <f t="shared" si="4"/>
        <v>4.1753488206840359</v>
      </c>
    </row>
    <row r="19" spans="1:69" ht="12.75" customHeight="1" x14ac:dyDescent="0.25">
      <c r="A19" s="15">
        <v>15302006</v>
      </c>
      <c r="B19" s="16" t="s">
        <v>154</v>
      </c>
      <c r="C19" s="16"/>
      <c r="D19" s="16"/>
      <c r="E19" s="16"/>
      <c r="F19" s="16" t="s">
        <v>1264</v>
      </c>
      <c r="G19" s="16" t="s">
        <v>1427</v>
      </c>
      <c r="H19" s="16">
        <v>0</v>
      </c>
      <c r="I19" s="17">
        <v>1952</v>
      </c>
      <c r="J19" s="17">
        <v>1024</v>
      </c>
      <c r="K19" s="16">
        <v>5.7002894999999998E-2</v>
      </c>
      <c r="L19" s="16" t="s">
        <v>78</v>
      </c>
      <c r="M19" s="17">
        <v>1</v>
      </c>
      <c r="N19" s="17">
        <v>0</v>
      </c>
      <c r="O19" s="16" t="s">
        <v>79</v>
      </c>
      <c r="P19" s="16" t="s">
        <v>80</v>
      </c>
      <c r="Q19" s="18">
        <v>0.41241237612581083</v>
      </c>
      <c r="R19" s="16" t="s">
        <v>1494</v>
      </c>
      <c r="S19" s="16" t="s">
        <v>1495</v>
      </c>
      <c r="T19" s="16" t="s">
        <v>83</v>
      </c>
      <c r="U19" s="16" t="s">
        <v>84</v>
      </c>
      <c r="V19" s="16" t="s">
        <v>1496</v>
      </c>
      <c r="W19" s="16" t="s">
        <v>129</v>
      </c>
      <c r="X19" s="16" t="s">
        <v>1267</v>
      </c>
      <c r="Y19" s="16" t="s">
        <v>1268</v>
      </c>
      <c r="Z19" s="16" t="s">
        <v>1497</v>
      </c>
      <c r="AA19" s="16"/>
      <c r="AB19" s="16"/>
      <c r="AC19" s="16" t="s">
        <v>1432</v>
      </c>
      <c r="AD19" s="16" t="s">
        <v>105</v>
      </c>
      <c r="AE19" s="16"/>
      <c r="AF19" s="16" t="s">
        <v>91</v>
      </c>
      <c r="AG19" s="16" t="s">
        <v>92</v>
      </c>
      <c r="AH19" s="16" t="s">
        <v>1433</v>
      </c>
      <c r="AI19" s="17">
        <v>1</v>
      </c>
      <c r="AJ19" s="17">
        <v>1</v>
      </c>
      <c r="AK19" s="16" t="s">
        <v>136</v>
      </c>
      <c r="AL19" s="16"/>
      <c r="AM19" s="17">
        <v>25</v>
      </c>
      <c r="AN19" s="16" t="s">
        <v>137</v>
      </c>
      <c r="AO19" s="16" t="s">
        <v>138</v>
      </c>
      <c r="AP19" s="17">
        <v>0</v>
      </c>
      <c r="AQ19" s="17">
        <v>0</v>
      </c>
      <c r="AR19" s="17">
        <v>0</v>
      </c>
      <c r="AS19" s="16">
        <v>17964.627079599999</v>
      </c>
      <c r="AT19" s="19">
        <v>2.4247650567411561</v>
      </c>
      <c r="AU19" s="19">
        <v>0</v>
      </c>
      <c r="AV19" s="19">
        <v>0</v>
      </c>
      <c r="AW19" s="19">
        <v>1212.382528370578</v>
      </c>
      <c r="AX19" s="20">
        <v>7</v>
      </c>
      <c r="AY19" s="19">
        <v>0</v>
      </c>
      <c r="AZ19" s="20">
        <v>25</v>
      </c>
      <c r="BA19" s="19">
        <v>0</v>
      </c>
      <c r="BB19" s="19">
        <v>0.5</v>
      </c>
      <c r="BC19" s="20">
        <v>12500</v>
      </c>
      <c r="BD19" s="16"/>
      <c r="BE19" s="16"/>
      <c r="BF19" s="21" t="s">
        <v>96</v>
      </c>
      <c r="BG19" s="22">
        <v>25</v>
      </c>
      <c r="BH19" s="23">
        <v>0.7</v>
      </c>
      <c r="BI19" s="23">
        <v>18</v>
      </c>
      <c r="BJ19" s="16">
        <v>631.87469399445501</v>
      </c>
      <c r="BK19" s="16">
        <v>17964.611245379758</v>
      </c>
      <c r="BL19" s="23">
        <v>0.15</v>
      </c>
      <c r="BM19" s="22">
        <f t="shared" si="0"/>
        <v>7.4234227702645947</v>
      </c>
      <c r="BN19" s="22">
        <f t="shared" si="1"/>
        <v>6.4234227702645947</v>
      </c>
      <c r="BO19" s="22">
        <f t="shared" si="2"/>
        <v>0.96351341553968917</v>
      </c>
      <c r="BP19" s="22">
        <f t="shared" si="3"/>
        <v>0.54599093547249056</v>
      </c>
      <c r="BQ19" s="22">
        <f t="shared" si="4"/>
        <v>4.9139184192524148</v>
      </c>
    </row>
    <row r="20" spans="1:69" ht="12.75" customHeight="1" x14ac:dyDescent="0.25">
      <c r="A20" s="15">
        <v>19306030</v>
      </c>
      <c r="B20" s="16" t="s">
        <v>237</v>
      </c>
      <c r="C20" s="16"/>
      <c r="D20" s="16"/>
      <c r="E20" s="16"/>
      <c r="F20" s="16" t="s">
        <v>256</v>
      </c>
      <c r="G20" s="16" t="s">
        <v>126</v>
      </c>
      <c r="H20" s="16">
        <v>0.79999180199999997</v>
      </c>
      <c r="I20" s="17">
        <v>1975</v>
      </c>
      <c r="J20" s="17">
        <v>5517</v>
      </c>
      <c r="K20" s="16">
        <v>0.307525084</v>
      </c>
      <c r="L20" s="16" t="s">
        <v>78</v>
      </c>
      <c r="M20" s="17">
        <v>1</v>
      </c>
      <c r="N20" s="17">
        <v>0</v>
      </c>
      <c r="O20" s="16" t="s">
        <v>79</v>
      </c>
      <c r="P20" s="16" t="s">
        <v>80</v>
      </c>
      <c r="Q20" s="18">
        <v>0.41186013541395383</v>
      </c>
      <c r="R20" s="16" t="s">
        <v>317</v>
      </c>
      <c r="S20" s="16" t="s">
        <v>318</v>
      </c>
      <c r="T20" s="16" t="s">
        <v>181</v>
      </c>
      <c r="U20" s="16" t="s">
        <v>319</v>
      </c>
      <c r="V20" s="16" t="s">
        <v>320</v>
      </c>
      <c r="W20" s="16" t="s">
        <v>129</v>
      </c>
      <c r="X20" s="16"/>
      <c r="Y20" s="16" t="s">
        <v>263</v>
      </c>
      <c r="Z20" s="16" t="s">
        <v>321</v>
      </c>
      <c r="AA20" s="16"/>
      <c r="AB20" s="16"/>
      <c r="AC20" s="16" t="s">
        <v>322</v>
      </c>
      <c r="AD20" s="16" t="s">
        <v>152</v>
      </c>
      <c r="AE20" s="16"/>
      <c r="AF20" s="16" t="s">
        <v>91</v>
      </c>
      <c r="AG20" s="16" t="s">
        <v>92</v>
      </c>
      <c r="AH20" s="16" t="s">
        <v>323</v>
      </c>
      <c r="AI20" s="17">
        <v>1</v>
      </c>
      <c r="AJ20" s="17">
        <v>5</v>
      </c>
      <c r="AK20" s="16" t="s">
        <v>136</v>
      </c>
      <c r="AL20" s="16"/>
      <c r="AM20" s="17">
        <v>25</v>
      </c>
      <c r="AN20" s="16" t="s">
        <v>137</v>
      </c>
      <c r="AO20" s="16" t="s">
        <v>138</v>
      </c>
      <c r="AP20" s="17">
        <v>0</v>
      </c>
      <c r="AQ20" s="17">
        <v>0</v>
      </c>
      <c r="AR20" s="17">
        <v>0</v>
      </c>
      <c r="AS20" s="16">
        <v>17940.5390558</v>
      </c>
      <c r="AT20" s="19">
        <v>12.140103445196504</v>
      </c>
      <c r="AU20" s="19">
        <v>0</v>
      </c>
      <c r="AV20" s="19">
        <v>0</v>
      </c>
      <c r="AW20" s="19">
        <v>6070.0517225982521</v>
      </c>
      <c r="AX20" s="20">
        <v>7</v>
      </c>
      <c r="AY20" s="19">
        <v>0</v>
      </c>
      <c r="AZ20" s="20">
        <v>25</v>
      </c>
      <c r="BA20" s="19">
        <v>0</v>
      </c>
      <c r="BB20" s="19">
        <v>0.5</v>
      </c>
      <c r="BC20" s="20">
        <v>12500</v>
      </c>
      <c r="BD20" s="16">
        <v>559.8085503947591</v>
      </c>
      <c r="BE20" s="16">
        <v>17940.555736193593</v>
      </c>
      <c r="BF20" s="21" t="s">
        <v>96</v>
      </c>
      <c r="BG20" s="22">
        <v>25</v>
      </c>
      <c r="BH20" s="23">
        <v>0.7</v>
      </c>
      <c r="BI20" s="23">
        <v>18</v>
      </c>
      <c r="BJ20" s="16">
        <v>559.8085503947591</v>
      </c>
      <c r="BK20" s="16">
        <v>17940.555736193593</v>
      </c>
      <c r="BL20" s="23">
        <v>0.15</v>
      </c>
      <c r="BM20" s="22">
        <f t="shared" si="0"/>
        <v>7.4134824374511687</v>
      </c>
      <c r="BN20" s="22">
        <f t="shared" si="1"/>
        <v>2.4134824374511687</v>
      </c>
      <c r="BO20" s="22">
        <f t="shared" si="2"/>
        <v>0.36202236561767531</v>
      </c>
      <c r="BP20" s="22">
        <f t="shared" si="3"/>
        <v>0.20514600718334935</v>
      </c>
      <c r="BQ20" s="22">
        <f t="shared" si="4"/>
        <v>1.8463140646501441</v>
      </c>
    </row>
    <row r="21" spans="1:69" ht="12.75" customHeight="1" x14ac:dyDescent="0.25">
      <c r="A21" s="15">
        <v>16044002</v>
      </c>
      <c r="B21" s="16" t="s">
        <v>75</v>
      </c>
      <c r="C21" s="16"/>
      <c r="D21" s="16"/>
      <c r="E21" s="16"/>
      <c r="F21" s="16" t="s">
        <v>1264</v>
      </c>
      <c r="G21" s="16" t="s">
        <v>139</v>
      </c>
      <c r="H21" s="16">
        <v>0.87403505299999995</v>
      </c>
      <c r="I21" s="17">
        <v>1910</v>
      </c>
      <c r="J21" s="17">
        <v>1176</v>
      </c>
      <c r="K21" s="16">
        <v>6.5989563000000001E-2</v>
      </c>
      <c r="L21" s="16" t="s">
        <v>78</v>
      </c>
      <c r="M21" s="17">
        <v>1</v>
      </c>
      <c r="N21" s="17">
        <v>0</v>
      </c>
      <c r="O21" s="16" t="s">
        <v>79</v>
      </c>
      <c r="P21" s="16" t="s">
        <v>80</v>
      </c>
      <c r="Q21" s="18">
        <v>0.40913806176840101</v>
      </c>
      <c r="R21" s="16" t="s">
        <v>1555</v>
      </c>
      <c r="S21" s="16" t="s">
        <v>1556</v>
      </c>
      <c r="T21" s="16" t="s">
        <v>181</v>
      </c>
      <c r="U21" s="16" t="s">
        <v>182</v>
      </c>
      <c r="V21" s="16" t="s">
        <v>1557</v>
      </c>
      <c r="W21" s="16" t="s">
        <v>129</v>
      </c>
      <c r="X21" s="16"/>
      <c r="Y21" s="16" t="s">
        <v>1268</v>
      </c>
      <c r="Z21" s="16" t="s">
        <v>1943</v>
      </c>
      <c r="AA21" s="16"/>
      <c r="AB21" s="16"/>
      <c r="AC21" s="16" t="s">
        <v>265</v>
      </c>
      <c r="AD21" s="16" t="s">
        <v>152</v>
      </c>
      <c r="AE21" s="16"/>
      <c r="AF21" s="16" t="s">
        <v>91</v>
      </c>
      <c r="AG21" s="16" t="s">
        <v>92</v>
      </c>
      <c r="AH21" s="16" t="s">
        <v>1944</v>
      </c>
      <c r="AI21" s="17">
        <v>1</v>
      </c>
      <c r="AJ21" s="17">
        <v>1</v>
      </c>
      <c r="AK21" s="16" t="s">
        <v>136</v>
      </c>
      <c r="AL21" s="16"/>
      <c r="AM21" s="17">
        <v>25</v>
      </c>
      <c r="AN21" s="16" t="s">
        <v>137</v>
      </c>
      <c r="AO21" s="16" t="s">
        <v>138</v>
      </c>
      <c r="AP21" s="17">
        <v>0</v>
      </c>
      <c r="AQ21" s="17">
        <v>0</v>
      </c>
      <c r="AR21" s="17">
        <v>0</v>
      </c>
      <c r="AS21" s="16">
        <v>17821.946509000001</v>
      </c>
      <c r="AT21" s="19">
        <v>2.4441774627705453</v>
      </c>
      <c r="AU21" s="19">
        <v>0</v>
      </c>
      <c r="AV21" s="19">
        <v>0</v>
      </c>
      <c r="AW21" s="19">
        <v>1222.0887313852727</v>
      </c>
      <c r="AX21" s="20">
        <v>7</v>
      </c>
      <c r="AY21" s="19">
        <v>0</v>
      </c>
      <c r="AZ21" s="20">
        <v>25</v>
      </c>
      <c r="BA21" s="19">
        <v>0</v>
      </c>
      <c r="BB21" s="19">
        <v>0.5</v>
      </c>
      <c r="BC21" s="20">
        <v>12500</v>
      </c>
      <c r="BD21" s="16">
        <v>598.56932870830622</v>
      </c>
      <c r="BE21" s="16">
        <v>17821.982682486949</v>
      </c>
      <c r="BF21" s="21" t="s">
        <v>96</v>
      </c>
      <c r="BG21" s="22">
        <v>25</v>
      </c>
      <c r="BH21" s="23">
        <v>0.7</v>
      </c>
      <c r="BI21" s="23">
        <v>18</v>
      </c>
      <c r="BJ21" s="16">
        <v>598.56932870830622</v>
      </c>
      <c r="BK21" s="16">
        <v>17821.982682486949</v>
      </c>
      <c r="BL21" s="23">
        <v>0.15</v>
      </c>
      <c r="BM21" s="22">
        <f t="shared" si="0"/>
        <v>7.3644851118312182</v>
      </c>
      <c r="BN21" s="22">
        <f t="shared" si="1"/>
        <v>6.3644851118312182</v>
      </c>
      <c r="BO21" s="22">
        <f t="shared" si="2"/>
        <v>0.95467276677468271</v>
      </c>
      <c r="BP21" s="22">
        <f t="shared" si="3"/>
        <v>0.54098123450565361</v>
      </c>
      <c r="BQ21" s="22">
        <f t="shared" si="4"/>
        <v>4.8688311105508824</v>
      </c>
    </row>
    <row r="22" spans="1:69" ht="12.75" customHeight="1" x14ac:dyDescent="0.25">
      <c r="A22" s="15">
        <v>14821002</v>
      </c>
      <c r="B22" s="16" t="s">
        <v>97</v>
      </c>
      <c r="C22" s="16"/>
      <c r="D22" s="16"/>
      <c r="E22" s="16"/>
      <c r="F22" s="16" t="s">
        <v>781</v>
      </c>
      <c r="G22" s="16" t="s">
        <v>730</v>
      </c>
      <c r="H22" s="16">
        <v>0.85483806799999995</v>
      </c>
      <c r="I22" s="17">
        <v>1988</v>
      </c>
      <c r="J22" s="17">
        <v>4256</v>
      </c>
      <c r="K22" s="16">
        <v>0.23992333299999999</v>
      </c>
      <c r="L22" s="16" t="s">
        <v>78</v>
      </c>
      <c r="M22" s="17">
        <v>1</v>
      </c>
      <c r="N22" s="17">
        <v>0</v>
      </c>
      <c r="O22" s="16" t="s">
        <v>79</v>
      </c>
      <c r="P22" s="16" t="s">
        <v>80</v>
      </c>
      <c r="Q22" s="18">
        <v>0.40730433901808083</v>
      </c>
      <c r="R22" s="16" t="s">
        <v>885</v>
      </c>
      <c r="S22" s="16" t="s">
        <v>886</v>
      </c>
      <c r="T22" s="16" t="s">
        <v>387</v>
      </c>
      <c r="U22" s="16" t="s">
        <v>527</v>
      </c>
      <c r="V22" s="16"/>
      <c r="W22" s="16" t="s">
        <v>507</v>
      </c>
      <c r="X22" s="16"/>
      <c r="Y22" s="16" t="s">
        <v>786</v>
      </c>
      <c r="Z22" s="16" t="s">
        <v>887</v>
      </c>
      <c r="AA22" s="16"/>
      <c r="AB22" s="16" t="s">
        <v>473</v>
      </c>
      <c r="AC22" s="16" t="s">
        <v>117</v>
      </c>
      <c r="AD22" s="16"/>
      <c r="AE22" s="16"/>
      <c r="AF22" s="16" t="s">
        <v>91</v>
      </c>
      <c r="AG22" s="16" t="s">
        <v>92</v>
      </c>
      <c r="AH22" s="16" t="s">
        <v>737</v>
      </c>
      <c r="AI22" s="17">
        <v>1</v>
      </c>
      <c r="AJ22" s="17">
        <v>0</v>
      </c>
      <c r="AK22" s="16" t="s">
        <v>107</v>
      </c>
      <c r="AL22" s="16">
        <v>2.35</v>
      </c>
      <c r="AM22" s="16"/>
      <c r="AN22" s="16" t="s">
        <v>108</v>
      </c>
      <c r="AO22" s="16"/>
      <c r="AP22" s="17">
        <v>0</v>
      </c>
      <c r="AQ22" s="17">
        <v>4256</v>
      </c>
      <c r="AR22" s="17">
        <v>0</v>
      </c>
      <c r="AS22" s="16">
        <v>17742.129331600001</v>
      </c>
      <c r="AT22" s="19">
        <v>0</v>
      </c>
      <c r="AU22" s="19">
        <v>0</v>
      </c>
      <c r="AV22" s="19">
        <v>0.23988101543255913</v>
      </c>
      <c r="AW22" s="19">
        <v>10449.217032242275</v>
      </c>
      <c r="AX22" s="20">
        <v>32</v>
      </c>
      <c r="AY22" s="19">
        <v>0.75</v>
      </c>
      <c r="AZ22" s="20">
        <v>100</v>
      </c>
      <c r="BA22" s="19">
        <v>0.1</v>
      </c>
      <c r="BB22" s="19">
        <v>0.5</v>
      </c>
      <c r="BC22" s="20">
        <v>50000</v>
      </c>
      <c r="BD22" s="16">
        <v>527.26021003945471</v>
      </c>
      <c r="BE22" s="16">
        <v>17742.106038990536</v>
      </c>
      <c r="BF22" s="21" t="s">
        <v>96</v>
      </c>
      <c r="BG22" s="23">
        <v>70</v>
      </c>
      <c r="BH22" s="23">
        <v>0.55000000000000004</v>
      </c>
      <c r="BI22" s="23">
        <v>39</v>
      </c>
      <c r="BJ22" s="16">
        <v>527.26021003945471</v>
      </c>
      <c r="BK22" s="16">
        <v>17742.106038990536</v>
      </c>
      <c r="BL22" s="23">
        <v>0.15</v>
      </c>
      <c r="BM22" s="22">
        <f t="shared" si="0"/>
        <v>15.884869221705152</v>
      </c>
      <c r="BN22" s="22">
        <f t="shared" si="1"/>
        <v>15.884869221705152</v>
      </c>
      <c r="BO22" s="22">
        <f t="shared" si="2"/>
        <v>2.3827303832557729</v>
      </c>
      <c r="BP22" s="22">
        <f t="shared" si="3"/>
        <v>1.350213883844938</v>
      </c>
      <c r="BQ22" s="22">
        <f t="shared" si="4"/>
        <v>12.151924954604443</v>
      </c>
    </row>
    <row r="23" spans="1:69" ht="12.75" customHeight="1" x14ac:dyDescent="0.25">
      <c r="A23" s="15">
        <v>14821005</v>
      </c>
      <c r="B23" s="16" t="s">
        <v>97</v>
      </c>
      <c r="C23" s="16"/>
      <c r="D23" s="16"/>
      <c r="E23" s="16"/>
      <c r="F23" s="16" t="s">
        <v>98</v>
      </c>
      <c r="G23" s="16" t="s">
        <v>730</v>
      </c>
      <c r="H23" s="16">
        <v>0</v>
      </c>
      <c r="I23" s="16"/>
      <c r="J23" s="16"/>
      <c r="K23" s="16">
        <v>0</v>
      </c>
      <c r="L23" s="16" t="s">
        <v>78</v>
      </c>
      <c r="M23" s="17">
        <v>1</v>
      </c>
      <c r="N23" s="17">
        <v>0</v>
      </c>
      <c r="O23" s="16" t="s">
        <v>79</v>
      </c>
      <c r="P23" s="16" t="s">
        <v>80</v>
      </c>
      <c r="Q23" s="18">
        <v>0.40255421918797984</v>
      </c>
      <c r="R23" s="16" t="s">
        <v>731</v>
      </c>
      <c r="S23" s="16" t="s">
        <v>732</v>
      </c>
      <c r="T23" s="16" t="s">
        <v>733</v>
      </c>
      <c r="U23" s="16" t="s">
        <v>734</v>
      </c>
      <c r="V23" s="16"/>
      <c r="W23" s="16" t="s">
        <v>102</v>
      </c>
      <c r="X23" s="16"/>
      <c r="Y23" s="16" t="s">
        <v>735</v>
      </c>
      <c r="Z23" s="16" t="s">
        <v>736</v>
      </c>
      <c r="AA23" s="16"/>
      <c r="AB23" s="16" t="s">
        <v>473</v>
      </c>
      <c r="AC23" s="16" t="s">
        <v>117</v>
      </c>
      <c r="AD23" s="16"/>
      <c r="AE23" s="16"/>
      <c r="AF23" s="16" t="s">
        <v>91</v>
      </c>
      <c r="AG23" s="16" t="s">
        <v>92</v>
      </c>
      <c r="AH23" s="16" t="s">
        <v>737</v>
      </c>
      <c r="AI23" s="17">
        <v>1</v>
      </c>
      <c r="AJ23" s="17">
        <v>0</v>
      </c>
      <c r="AK23" s="16" t="s">
        <v>107</v>
      </c>
      <c r="AL23" s="16">
        <v>2.35</v>
      </c>
      <c r="AM23" s="16"/>
      <c r="AN23" s="16" t="s">
        <v>108</v>
      </c>
      <c r="AO23" s="16"/>
      <c r="AP23" s="17">
        <v>0</v>
      </c>
      <c r="AQ23" s="17">
        <v>0</v>
      </c>
      <c r="AR23" s="17">
        <v>0</v>
      </c>
      <c r="AS23" s="16">
        <v>17535.214370999998</v>
      </c>
      <c r="AT23" s="19">
        <v>0</v>
      </c>
      <c r="AU23" s="19">
        <v>0</v>
      </c>
      <c r="AV23" s="19">
        <v>0</v>
      </c>
      <c r="AW23" s="19">
        <v>0</v>
      </c>
      <c r="AX23" s="20">
        <v>32</v>
      </c>
      <c r="AY23" s="19">
        <v>0.75</v>
      </c>
      <c r="AZ23" s="20">
        <v>100</v>
      </c>
      <c r="BA23" s="19">
        <v>0.1</v>
      </c>
      <c r="BB23" s="19">
        <v>0.5</v>
      </c>
      <c r="BC23" s="20">
        <v>50000</v>
      </c>
      <c r="BD23" s="16">
        <v>569.9287481849716</v>
      </c>
      <c r="BE23" s="16">
        <v>17535.191646851388</v>
      </c>
      <c r="BF23" s="21" t="s">
        <v>96</v>
      </c>
      <c r="BG23" s="23">
        <v>70</v>
      </c>
      <c r="BH23" s="23">
        <v>0.55000000000000004</v>
      </c>
      <c r="BI23" s="23">
        <v>39</v>
      </c>
      <c r="BJ23" s="16">
        <v>569.9287481849716</v>
      </c>
      <c r="BK23" s="16">
        <v>17535.191646851388</v>
      </c>
      <c r="BL23" s="23">
        <v>0.15</v>
      </c>
      <c r="BM23" s="22">
        <f t="shared" si="0"/>
        <v>15.699614548331214</v>
      </c>
      <c r="BN23" s="22">
        <f t="shared" si="1"/>
        <v>15.699614548331214</v>
      </c>
      <c r="BO23" s="22">
        <f t="shared" si="2"/>
        <v>2.3549421822496819</v>
      </c>
      <c r="BP23" s="22">
        <f t="shared" si="3"/>
        <v>1.3344672366081534</v>
      </c>
      <c r="BQ23" s="22">
        <f t="shared" si="4"/>
        <v>12.010205129473379</v>
      </c>
    </row>
    <row r="24" spans="1:69" ht="12.75" customHeight="1" x14ac:dyDescent="0.25">
      <c r="A24" s="15">
        <v>18902031</v>
      </c>
      <c r="B24" s="16" t="s">
        <v>237</v>
      </c>
      <c r="C24" s="16" t="s">
        <v>110</v>
      </c>
      <c r="D24" s="16"/>
      <c r="E24" s="16"/>
      <c r="F24" s="16" t="s">
        <v>781</v>
      </c>
      <c r="G24" s="16" t="s">
        <v>111</v>
      </c>
      <c r="H24" s="16">
        <v>0.81347101399999999</v>
      </c>
      <c r="I24" s="16"/>
      <c r="J24" s="16"/>
      <c r="K24" s="16">
        <v>0</v>
      </c>
      <c r="L24" s="16" t="s">
        <v>78</v>
      </c>
      <c r="M24" s="17">
        <v>1</v>
      </c>
      <c r="N24" s="17">
        <v>0</v>
      </c>
      <c r="O24" s="16" t="s">
        <v>79</v>
      </c>
      <c r="P24" s="16" t="s">
        <v>80</v>
      </c>
      <c r="Q24" s="18">
        <v>0.39826494239638455</v>
      </c>
      <c r="R24" s="16" t="s">
        <v>1211</v>
      </c>
      <c r="S24" s="16" t="s">
        <v>1212</v>
      </c>
      <c r="T24" s="16" t="s">
        <v>274</v>
      </c>
      <c r="U24" s="16" t="s">
        <v>1213</v>
      </c>
      <c r="V24" s="16"/>
      <c r="W24" s="16" t="s">
        <v>507</v>
      </c>
      <c r="X24" s="16"/>
      <c r="Y24" s="16" t="s">
        <v>786</v>
      </c>
      <c r="Z24" s="16" t="s">
        <v>1214</v>
      </c>
      <c r="AA24" s="16"/>
      <c r="AB24" s="16" t="s">
        <v>473</v>
      </c>
      <c r="AC24" s="16" t="s">
        <v>117</v>
      </c>
      <c r="AD24" s="16"/>
      <c r="AE24" s="16"/>
      <c r="AF24" s="16" t="s">
        <v>91</v>
      </c>
      <c r="AG24" s="16" t="s">
        <v>92</v>
      </c>
      <c r="AH24" s="16" t="s">
        <v>1215</v>
      </c>
      <c r="AI24" s="17">
        <v>1</v>
      </c>
      <c r="AJ24" s="17">
        <v>0</v>
      </c>
      <c r="AK24" s="16" t="s">
        <v>119</v>
      </c>
      <c r="AL24" s="16">
        <v>1.85</v>
      </c>
      <c r="AM24" s="16"/>
      <c r="AN24" s="16" t="s">
        <v>120</v>
      </c>
      <c r="AO24" s="16"/>
      <c r="AP24" s="17">
        <v>0</v>
      </c>
      <c r="AQ24" s="17">
        <v>2932</v>
      </c>
      <c r="AR24" s="17">
        <v>0</v>
      </c>
      <c r="AS24" s="16">
        <v>17348.345775900001</v>
      </c>
      <c r="AT24" s="19">
        <v>0</v>
      </c>
      <c r="AU24" s="19">
        <v>0</v>
      </c>
      <c r="AV24" s="19">
        <v>0.16900746837044717</v>
      </c>
      <c r="AW24" s="19">
        <v>7361.9653222166789</v>
      </c>
      <c r="AX24" s="20">
        <v>13</v>
      </c>
      <c r="AY24" s="19">
        <v>0.5</v>
      </c>
      <c r="AZ24" s="20">
        <v>60</v>
      </c>
      <c r="BA24" s="19">
        <v>0.05</v>
      </c>
      <c r="BB24" s="19">
        <v>0.5</v>
      </c>
      <c r="BC24" s="20">
        <v>30000</v>
      </c>
      <c r="BD24" s="16">
        <v>554.00469070756606</v>
      </c>
      <c r="BE24" s="16">
        <v>17348.351497172338</v>
      </c>
      <c r="BF24" s="21" t="s">
        <v>96</v>
      </c>
      <c r="BG24" s="23">
        <v>70</v>
      </c>
      <c r="BH24" s="23">
        <v>0.95</v>
      </c>
      <c r="BI24" s="23">
        <v>67</v>
      </c>
      <c r="BJ24" s="16">
        <v>554.00469070756606</v>
      </c>
      <c r="BK24" s="16">
        <v>17348.351497172338</v>
      </c>
      <c r="BL24" s="23">
        <v>0.15</v>
      </c>
      <c r="BM24" s="22">
        <f t="shared" si="0"/>
        <v>26.683751140557764</v>
      </c>
      <c r="BN24" s="22">
        <f t="shared" si="1"/>
        <v>26.683751140557764</v>
      </c>
      <c r="BO24" s="22">
        <f t="shared" si="2"/>
        <v>4.0025626710836644</v>
      </c>
      <c r="BP24" s="22">
        <f t="shared" si="3"/>
        <v>2.2681188469474103</v>
      </c>
      <c r="BQ24" s="22">
        <f t="shared" si="4"/>
        <v>20.413069622526692</v>
      </c>
    </row>
    <row r="25" spans="1:69" ht="12.75" customHeight="1" x14ac:dyDescent="0.25">
      <c r="A25" s="15">
        <v>19303044</v>
      </c>
      <c r="B25" s="16" t="s">
        <v>237</v>
      </c>
      <c r="C25" s="16" t="s">
        <v>110</v>
      </c>
      <c r="D25" s="16"/>
      <c r="E25" s="16"/>
      <c r="F25" s="16" t="s">
        <v>781</v>
      </c>
      <c r="G25" s="16" t="s">
        <v>111</v>
      </c>
      <c r="H25" s="16">
        <v>0.58339545999999998</v>
      </c>
      <c r="I25" s="17">
        <v>1981</v>
      </c>
      <c r="J25" s="17">
        <v>4500</v>
      </c>
      <c r="K25" s="16">
        <v>0.25959042399999999</v>
      </c>
      <c r="L25" s="16" t="s">
        <v>78</v>
      </c>
      <c r="M25" s="17">
        <v>1</v>
      </c>
      <c r="N25" s="17">
        <v>0</v>
      </c>
      <c r="O25" s="16" t="s">
        <v>79</v>
      </c>
      <c r="P25" s="16" t="s">
        <v>80</v>
      </c>
      <c r="Q25" s="18">
        <v>0.39808421090080465</v>
      </c>
      <c r="R25" s="16" t="s">
        <v>1158</v>
      </c>
      <c r="S25" s="16" t="s">
        <v>1159</v>
      </c>
      <c r="T25" s="16" t="s">
        <v>1160</v>
      </c>
      <c r="U25" s="16" t="s">
        <v>1161</v>
      </c>
      <c r="V25" s="16"/>
      <c r="W25" s="16" t="s">
        <v>507</v>
      </c>
      <c r="X25" s="16"/>
      <c r="Y25" s="16" t="s">
        <v>786</v>
      </c>
      <c r="Z25" s="16" t="s">
        <v>1162</v>
      </c>
      <c r="AA25" s="16"/>
      <c r="AB25" s="16" t="s">
        <v>473</v>
      </c>
      <c r="AC25" s="16" t="s">
        <v>117</v>
      </c>
      <c r="AD25" s="16"/>
      <c r="AE25" s="16"/>
      <c r="AF25" s="16" t="s">
        <v>91</v>
      </c>
      <c r="AG25" s="16" t="s">
        <v>92</v>
      </c>
      <c r="AH25" s="16" t="s">
        <v>1163</v>
      </c>
      <c r="AI25" s="17">
        <v>2</v>
      </c>
      <c r="AJ25" s="17">
        <v>0</v>
      </c>
      <c r="AK25" s="16" t="s">
        <v>119</v>
      </c>
      <c r="AL25" s="16">
        <v>1.35</v>
      </c>
      <c r="AM25" s="16"/>
      <c r="AN25" s="16" t="s">
        <v>579</v>
      </c>
      <c r="AO25" s="16" t="s">
        <v>580</v>
      </c>
      <c r="AP25" s="17">
        <v>0</v>
      </c>
      <c r="AQ25" s="17">
        <v>4500</v>
      </c>
      <c r="AR25" s="17">
        <v>0</v>
      </c>
      <c r="AS25" s="16">
        <v>17340.475127000002</v>
      </c>
      <c r="AT25" s="19">
        <v>0</v>
      </c>
      <c r="AU25" s="19">
        <v>0</v>
      </c>
      <c r="AV25" s="19">
        <v>0.25950846023782076</v>
      </c>
      <c r="AW25" s="19">
        <v>11304.188527959472</v>
      </c>
      <c r="AX25" s="20">
        <v>13</v>
      </c>
      <c r="AY25" s="19">
        <v>0.5</v>
      </c>
      <c r="AZ25" s="20">
        <v>60</v>
      </c>
      <c r="BA25" s="19">
        <v>0.05</v>
      </c>
      <c r="BB25" s="19">
        <v>0.5</v>
      </c>
      <c r="BC25" s="20">
        <v>30000</v>
      </c>
      <c r="BD25" s="16">
        <v>540.4581290576906</v>
      </c>
      <c r="BE25" s="16">
        <v>17340.4788647155</v>
      </c>
      <c r="BF25" s="21" t="s">
        <v>96</v>
      </c>
      <c r="BG25" s="23">
        <v>43</v>
      </c>
      <c r="BH25" s="23">
        <v>0.8</v>
      </c>
      <c r="BI25" s="23">
        <v>34</v>
      </c>
      <c r="BJ25" s="16">
        <v>540.4581290576906</v>
      </c>
      <c r="BK25" s="16">
        <v>17340.4788647155</v>
      </c>
      <c r="BL25" s="23">
        <v>0.15</v>
      </c>
      <c r="BM25" s="22">
        <f t="shared" si="0"/>
        <v>13.534863170627357</v>
      </c>
      <c r="BN25" s="22">
        <f t="shared" si="1"/>
        <v>13.534863170627357</v>
      </c>
      <c r="BO25" s="22">
        <f t="shared" si="2"/>
        <v>2.0302294755941035</v>
      </c>
      <c r="BP25" s="22">
        <f t="shared" si="3"/>
        <v>1.1504633695033255</v>
      </c>
      <c r="BQ25" s="22">
        <f t="shared" si="4"/>
        <v>10.354170325529928</v>
      </c>
    </row>
    <row r="26" spans="1:69" ht="12.75" customHeight="1" x14ac:dyDescent="0.25">
      <c r="A26" s="15">
        <v>19807008</v>
      </c>
      <c r="B26" s="16" t="s">
        <v>109</v>
      </c>
      <c r="C26" s="16" t="s">
        <v>110</v>
      </c>
      <c r="D26" s="16"/>
      <c r="E26" s="16"/>
      <c r="F26" s="16" t="s">
        <v>781</v>
      </c>
      <c r="G26" s="16" t="s">
        <v>111</v>
      </c>
      <c r="H26" s="16">
        <v>2.1451846E-2</v>
      </c>
      <c r="I26" s="17">
        <v>1963</v>
      </c>
      <c r="J26" s="17">
        <v>1021</v>
      </c>
      <c r="K26" s="16">
        <v>5.8973025999999998E-2</v>
      </c>
      <c r="L26" s="16" t="s">
        <v>78</v>
      </c>
      <c r="M26" s="17">
        <v>1</v>
      </c>
      <c r="N26" s="17">
        <v>0</v>
      </c>
      <c r="O26" s="16" t="s">
        <v>79</v>
      </c>
      <c r="P26" s="16" t="s">
        <v>80</v>
      </c>
      <c r="Q26" s="18">
        <v>0.3975643219261934</v>
      </c>
      <c r="R26" s="16" t="s">
        <v>995</v>
      </c>
      <c r="S26" s="16" t="s">
        <v>996</v>
      </c>
      <c r="T26" s="16" t="s">
        <v>83</v>
      </c>
      <c r="U26" s="16" t="s">
        <v>106</v>
      </c>
      <c r="V26" s="16" t="s">
        <v>997</v>
      </c>
      <c r="W26" s="16" t="s">
        <v>507</v>
      </c>
      <c r="X26" s="16"/>
      <c r="Y26" s="16" t="s">
        <v>786</v>
      </c>
      <c r="Z26" s="16" t="s">
        <v>998</v>
      </c>
      <c r="AA26" s="16"/>
      <c r="AB26" s="16" t="s">
        <v>88</v>
      </c>
      <c r="AC26" s="16" t="s">
        <v>117</v>
      </c>
      <c r="AD26" s="16"/>
      <c r="AE26" s="16"/>
      <c r="AF26" s="16" t="s">
        <v>91</v>
      </c>
      <c r="AG26" s="16" t="s">
        <v>92</v>
      </c>
      <c r="AH26" s="16" t="s">
        <v>999</v>
      </c>
      <c r="AI26" s="17">
        <v>1</v>
      </c>
      <c r="AJ26" s="17">
        <v>0</v>
      </c>
      <c r="AK26" s="16" t="s">
        <v>119</v>
      </c>
      <c r="AL26" s="16">
        <v>1.85</v>
      </c>
      <c r="AM26" s="16"/>
      <c r="AN26" s="16" t="s">
        <v>120</v>
      </c>
      <c r="AO26" s="16"/>
      <c r="AP26" s="17">
        <v>0</v>
      </c>
      <c r="AQ26" s="17">
        <v>1021</v>
      </c>
      <c r="AR26" s="17">
        <v>0</v>
      </c>
      <c r="AS26" s="16">
        <v>17317.815947200001</v>
      </c>
      <c r="AT26" s="19">
        <v>0</v>
      </c>
      <c r="AU26" s="19">
        <v>0</v>
      </c>
      <c r="AV26" s="19">
        <v>5.8956626119189039E-2</v>
      </c>
      <c r="AW26" s="19">
        <v>2568.1506337518745</v>
      </c>
      <c r="AX26" s="20">
        <v>13</v>
      </c>
      <c r="AY26" s="19">
        <v>0.5</v>
      </c>
      <c r="AZ26" s="20">
        <v>60</v>
      </c>
      <c r="BA26" s="19">
        <v>0.05</v>
      </c>
      <c r="BB26" s="19">
        <v>0.5</v>
      </c>
      <c r="BC26" s="20">
        <v>30000</v>
      </c>
      <c r="BD26" s="16">
        <v>517.67170056936607</v>
      </c>
      <c r="BE26" s="16">
        <v>17317.832591566799</v>
      </c>
      <c r="BF26" s="21" t="s">
        <v>96</v>
      </c>
      <c r="BG26" s="23">
        <v>70</v>
      </c>
      <c r="BH26" s="23">
        <v>0.95</v>
      </c>
      <c r="BI26" s="23">
        <v>67</v>
      </c>
      <c r="BJ26" s="16">
        <v>517.67170056936607</v>
      </c>
      <c r="BK26" s="16">
        <v>17317.832591566799</v>
      </c>
      <c r="BL26" s="23">
        <v>0.15</v>
      </c>
      <c r="BM26" s="22">
        <f t="shared" si="0"/>
        <v>26.636809569054957</v>
      </c>
      <c r="BN26" s="22">
        <f t="shared" si="1"/>
        <v>26.636809569054957</v>
      </c>
      <c r="BO26" s="22">
        <f t="shared" si="2"/>
        <v>3.9955214353582433</v>
      </c>
      <c r="BP26" s="22">
        <f t="shared" si="3"/>
        <v>2.2641288133696715</v>
      </c>
      <c r="BQ26" s="22">
        <f t="shared" si="4"/>
        <v>20.377159320327046</v>
      </c>
    </row>
    <row r="27" spans="1:69" ht="12.75" customHeight="1" x14ac:dyDescent="0.25">
      <c r="A27" s="15">
        <v>14815021</v>
      </c>
      <c r="B27" s="16" t="s">
        <v>97</v>
      </c>
      <c r="C27" s="16"/>
      <c r="D27" s="16"/>
      <c r="E27" s="16"/>
      <c r="F27" s="16" t="s">
        <v>781</v>
      </c>
      <c r="G27" s="16" t="s">
        <v>111</v>
      </c>
      <c r="H27" s="16">
        <v>0.59037151300000001</v>
      </c>
      <c r="I27" s="17">
        <v>1964</v>
      </c>
      <c r="J27" s="17">
        <v>1848</v>
      </c>
      <c r="K27" s="16">
        <v>0.106783774</v>
      </c>
      <c r="L27" s="16" t="s">
        <v>377</v>
      </c>
      <c r="M27" s="17">
        <v>1</v>
      </c>
      <c r="N27" s="17">
        <v>0</v>
      </c>
      <c r="O27" s="16" t="s">
        <v>3518</v>
      </c>
      <c r="P27" s="16" t="s">
        <v>3481</v>
      </c>
      <c r="Q27" s="18">
        <v>0.3973008511656913</v>
      </c>
      <c r="R27" s="16" t="s">
        <v>3487</v>
      </c>
      <c r="S27" s="16" t="s">
        <v>3488</v>
      </c>
      <c r="T27" s="16" t="s">
        <v>387</v>
      </c>
      <c r="U27" s="16" t="s">
        <v>388</v>
      </c>
      <c r="V27" s="16" t="s">
        <v>3489</v>
      </c>
      <c r="W27" s="16" t="s">
        <v>507</v>
      </c>
      <c r="X27" s="16"/>
      <c r="Y27" s="16" t="s">
        <v>786</v>
      </c>
      <c r="Z27" s="16" t="s">
        <v>3490</v>
      </c>
      <c r="AA27" s="16"/>
      <c r="AB27" s="16"/>
      <c r="AC27" s="16" t="s">
        <v>536</v>
      </c>
      <c r="AD27" s="16" t="s">
        <v>105</v>
      </c>
      <c r="AE27" s="16"/>
      <c r="AF27" s="16" t="s">
        <v>91</v>
      </c>
      <c r="AG27" s="16" t="s">
        <v>92</v>
      </c>
      <c r="AH27" s="16" t="s">
        <v>3491</v>
      </c>
      <c r="AI27" s="17">
        <v>1</v>
      </c>
      <c r="AJ27" s="17">
        <v>0</v>
      </c>
      <c r="AK27" s="16" t="s">
        <v>119</v>
      </c>
      <c r="AL27" s="16">
        <v>1.85</v>
      </c>
      <c r="AM27" s="17"/>
      <c r="AN27" s="16" t="s">
        <v>120</v>
      </c>
      <c r="AO27" s="16"/>
      <c r="AP27" s="17">
        <v>0</v>
      </c>
      <c r="AQ27" s="17">
        <v>1708</v>
      </c>
      <c r="AR27" s="17">
        <v>0</v>
      </c>
      <c r="AS27" s="16">
        <v>17306.397390099999</v>
      </c>
      <c r="AT27" s="19">
        <v>0</v>
      </c>
      <c r="AU27" s="19">
        <v>0</v>
      </c>
      <c r="AV27" s="19">
        <v>9.869182831644957E-2</v>
      </c>
      <c r="AW27" s="19">
        <v>4299.0160414645434</v>
      </c>
      <c r="AX27" s="20">
        <v>13</v>
      </c>
      <c r="AY27" s="19">
        <v>0.5</v>
      </c>
      <c r="AZ27" s="20">
        <v>60</v>
      </c>
      <c r="BA27" s="19">
        <v>0.05</v>
      </c>
      <c r="BB27" s="19">
        <v>0.5</v>
      </c>
      <c r="BC27" s="20">
        <v>30000</v>
      </c>
      <c r="BD27" s="16">
        <v>529.05091492089991</v>
      </c>
      <c r="BE27" s="16">
        <v>17306.355851146429</v>
      </c>
      <c r="BF27" s="21" t="s">
        <v>96</v>
      </c>
      <c r="BG27" s="22">
        <v>70</v>
      </c>
      <c r="BH27" s="23">
        <v>0.95</v>
      </c>
      <c r="BI27" s="23">
        <v>67</v>
      </c>
      <c r="BJ27" s="16">
        <v>529.05091492089991</v>
      </c>
      <c r="BK27" s="16">
        <v>17306.355851146429</v>
      </c>
      <c r="BL27" s="23">
        <v>0.2</v>
      </c>
      <c r="BM27" s="22">
        <v>26.619157028101316</v>
      </c>
      <c r="BN27" s="22">
        <f t="shared" si="1"/>
        <v>26.619157028101316</v>
      </c>
      <c r="BO27" s="22">
        <v>5.3238314056202638</v>
      </c>
      <c r="BP27" s="22">
        <v>2.1295325622481052</v>
      </c>
      <c r="BQ27" s="22">
        <v>19.165793060232946</v>
      </c>
    </row>
    <row r="28" spans="1:69" ht="12.75" customHeight="1" x14ac:dyDescent="0.25">
      <c r="A28" s="15">
        <v>16110002</v>
      </c>
      <c r="B28" s="16" t="s">
        <v>109</v>
      </c>
      <c r="C28" s="16" t="s">
        <v>110</v>
      </c>
      <c r="D28" s="16"/>
      <c r="E28" s="16"/>
      <c r="F28" s="16" t="s">
        <v>502</v>
      </c>
      <c r="G28" s="16" t="s">
        <v>111</v>
      </c>
      <c r="H28" s="16">
        <v>0.79794484799999998</v>
      </c>
      <c r="I28" s="17">
        <v>1990</v>
      </c>
      <c r="J28" s="17">
        <v>3981</v>
      </c>
      <c r="K28" s="16">
        <v>0.23023538299999999</v>
      </c>
      <c r="L28" s="16" t="s">
        <v>78</v>
      </c>
      <c r="M28" s="17">
        <v>1</v>
      </c>
      <c r="N28" s="17">
        <v>0</v>
      </c>
      <c r="O28" s="16" t="s">
        <v>79</v>
      </c>
      <c r="P28" s="16" t="s">
        <v>80</v>
      </c>
      <c r="Q28" s="18">
        <v>0.39696883691856472</v>
      </c>
      <c r="R28" s="16" t="s">
        <v>622</v>
      </c>
      <c r="S28" s="16" t="s">
        <v>623</v>
      </c>
      <c r="T28" s="16" t="s">
        <v>624</v>
      </c>
      <c r="U28" s="16" t="s">
        <v>625</v>
      </c>
      <c r="V28" s="16" t="s">
        <v>626</v>
      </c>
      <c r="W28" s="16" t="s">
        <v>507</v>
      </c>
      <c r="X28" s="16"/>
      <c r="Y28" s="16" t="s">
        <v>509</v>
      </c>
      <c r="Z28" s="16" t="s">
        <v>627</v>
      </c>
      <c r="AA28" s="16"/>
      <c r="AB28" s="16" t="s">
        <v>88</v>
      </c>
      <c r="AC28" s="16" t="s">
        <v>117</v>
      </c>
      <c r="AD28" s="16"/>
      <c r="AE28" s="16"/>
      <c r="AF28" s="16" t="s">
        <v>91</v>
      </c>
      <c r="AG28" s="16" t="s">
        <v>92</v>
      </c>
      <c r="AH28" s="16" t="s">
        <v>628</v>
      </c>
      <c r="AI28" s="17">
        <v>1</v>
      </c>
      <c r="AJ28" s="17">
        <v>0</v>
      </c>
      <c r="AK28" s="16" t="s">
        <v>119</v>
      </c>
      <c r="AL28" s="16">
        <v>1.85</v>
      </c>
      <c r="AM28" s="16"/>
      <c r="AN28" s="16" t="s">
        <v>120</v>
      </c>
      <c r="AO28" s="16"/>
      <c r="AP28" s="17">
        <v>0</v>
      </c>
      <c r="AQ28" s="17">
        <v>4696</v>
      </c>
      <c r="AR28" s="17">
        <v>0</v>
      </c>
      <c r="AS28" s="16">
        <v>17291.9087736</v>
      </c>
      <c r="AT28" s="19">
        <v>0</v>
      </c>
      <c r="AU28" s="19">
        <v>0</v>
      </c>
      <c r="AV28" s="19">
        <v>0.27157210123439368</v>
      </c>
      <c r="AW28" s="19">
        <v>11829.680729770189</v>
      </c>
      <c r="AX28" s="20">
        <v>13</v>
      </c>
      <c r="AY28" s="19">
        <v>0.5</v>
      </c>
      <c r="AZ28" s="20">
        <v>60</v>
      </c>
      <c r="BA28" s="19">
        <v>0.05</v>
      </c>
      <c r="BB28" s="19">
        <v>0.5</v>
      </c>
      <c r="BC28" s="20">
        <v>30000</v>
      </c>
      <c r="BD28" s="16">
        <v>630.19235857174431</v>
      </c>
      <c r="BE28" s="16">
        <v>17291.893368391698</v>
      </c>
      <c r="BF28" s="21" t="s">
        <v>96</v>
      </c>
      <c r="BG28" s="23">
        <v>70</v>
      </c>
      <c r="BH28" s="23">
        <v>0.95</v>
      </c>
      <c r="BI28" s="23">
        <v>67</v>
      </c>
      <c r="BJ28" s="16">
        <v>630.19235857174431</v>
      </c>
      <c r="BK28" s="16">
        <v>17291.893368391698</v>
      </c>
      <c r="BL28" s="23">
        <v>0.15</v>
      </c>
      <c r="BM28" s="22">
        <f t="shared" ref="BM28:BM35" si="5">BI28*Q28</f>
        <v>26.596912073543837</v>
      </c>
      <c r="BN28" s="22">
        <f t="shared" si="1"/>
        <v>26.596912073543837</v>
      </c>
      <c r="BO28" s="22">
        <f t="shared" ref="BO28:BO35" si="6">BN28*BL28</f>
        <v>3.9895368110315754</v>
      </c>
      <c r="BP28" s="22">
        <f t="shared" ref="BP28:BP35" si="7">(BN28-BO28)*0.1</f>
        <v>2.2607375262512264</v>
      </c>
      <c r="BQ28" s="22">
        <f t="shared" ref="BQ28:BQ35" si="8">(BN28-BO28)*0.9</f>
        <v>20.346637736261037</v>
      </c>
    </row>
    <row r="29" spans="1:69" ht="12.75" customHeight="1" x14ac:dyDescent="0.25">
      <c r="A29" s="15">
        <v>18932034</v>
      </c>
      <c r="B29" s="16" t="s">
        <v>237</v>
      </c>
      <c r="C29" s="16"/>
      <c r="D29" s="16"/>
      <c r="E29" s="16"/>
      <c r="F29" s="16" t="s">
        <v>1264</v>
      </c>
      <c r="G29" s="16" t="s">
        <v>1809</v>
      </c>
      <c r="H29" s="16">
        <v>0.21095952800000001</v>
      </c>
      <c r="I29" s="17">
        <v>1946</v>
      </c>
      <c r="J29" s="17">
        <v>2405</v>
      </c>
      <c r="K29" s="16">
        <v>0.14068441100000001</v>
      </c>
      <c r="L29" s="16" t="s">
        <v>78</v>
      </c>
      <c r="M29" s="17">
        <v>1</v>
      </c>
      <c r="N29" s="17">
        <v>0</v>
      </c>
      <c r="O29" s="16" t="s">
        <v>79</v>
      </c>
      <c r="P29" s="16" t="s">
        <v>80</v>
      </c>
      <c r="Q29" s="18">
        <v>0.39360754384780777</v>
      </c>
      <c r="R29" s="16" t="s">
        <v>2342</v>
      </c>
      <c r="S29" s="16" t="s">
        <v>2343</v>
      </c>
      <c r="T29" s="16" t="s">
        <v>83</v>
      </c>
      <c r="U29" s="16" t="s">
        <v>106</v>
      </c>
      <c r="V29" s="16" t="s">
        <v>1812</v>
      </c>
      <c r="W29" s="16" t="s">
        <v>129</v>
      </c>
      <c r="X29" s="16"/>
      <c r="Y29" s="16" t="s">
        <v>1268</v>
      </c>
      <c r="Z29" s="16" t="s">
        <v>2344</v>
      </c>
      <c r="AA29" s="16"/>
      <c r="AB29" s="16"/>
      <c r="AC29" s="16" t="s">
        <v>1814</v>
      </c>
      <c r="AD29" s="16" t="s">
        <v>123</v>
      </c>
      <c r="AE29" s="16"/>
      <c r="AF29" s="16" t="s">
        <v>91</v>
      </c>
      <c r="AG29" s="16" t="s">
        <v>92</v>
      </c>
      <c r="AH29" s="16" t="s">
        <v>1815</v>
      </c>
      <c r="AI29" s="17">
        <v>1</v>
      </c>
      <c r="AJ29" s="17">
        <v>1</v>
      </c>
      <c r="AK29" s="16" t="s">
        <v>245</v>
      </c>
      <c r="AL29" s="16"/>
      <c r="AM29" s="17">
        <v>35</v>
      </c>
      <c r="AN29" s="16" t="s">
        <v>246</v>
      </c>
      <c r="AO29" s="16" t="s">
        <v>247</v>
      </c>
      <c r="AP29" s="17">
        <v>0</v>
      </c>
      <c r="AQ29" s="17">
        <v>0</v>
      </c>
      <c r="AR29" s="17">
        <v>0</v>
      </c>
      <c r="AS29" s="16">
        <v>17145.493680200001</v>
      </c>
      <c r="AT29" s="19">
        <v>2.5406092593474905</v>
      </c>
      <c r="AU29" s="19">
        <v>0</v>
      </c>
      <c r="AV29" s="19">
        <v>0</v>
      </c>
      <c r="AW29" s="19">
        <v>1270.3046296737452</v>
      </c>
      <c r="AX29" s="20">
        <v>4</v>
      </c>
      <c r="AY29" s="19">
        <v>0</v>
      </c>
      <c r="AZ29" s="20">
        <v>35</v>
      </c>
      <c r="BA29" s="19">
        <v>0</v>
      </c>
      <c r="BB29" s="19">
        <v>0.5</v>
      </c>
      <c r="BC29" s="20">
        <v>17500</v>
      </c>
      <c r="BD29" s="16">
        <v>623.89907485418098</v>
      </c>
      <c r="BE29" s="16">
        <v>17145.476027900644</v>
      </c>
      <c r="BF29" s="21" t="s">
        <v>96</v>
      </c>
      <c r="BG29" s="22">
        <v>35</v>
      </c>
      <c r="BH29" s="23">
        <v>0.85</v>
      </c>
      <c r="BI29" s="23">
        <v>30</v>
      </c>
      <c r="BJ29" s="16">
        <v>623.89907485418098</v>
      </c>
      <c r="BK29" s="16">
        <v>17145.476027900644</v>
      </c>
      <c r="BL29" s="23">
        <v>0.15</v>
      </c>
      <c r="BM29" s="22">
        <f t="shared" si="5"/>
        <v>11.808226315434233</v>
      </c>
      <c r="BN29" s="22">
        <f t="shared" si="1"/>
        <v>10.808226315434233</v>
      </c>
      <c r="BO29" s="22">
        <f t="shared" si="6"/>
        <v>1.6212339473151349</v>
      </c>
      <c r="BP29" s="22">
        <f t="shared" si="7"/>
        <v>0.91869923681190979</v>
      </c>
      <c r="BQ29" s="22">
        <f t="shared" si="8"/>
        <v>8.268293131307189</v>
      </c>
    </row>
    <row r="30" spans="1:69" ht="12.75" customHeight="1" x14ac:dyDescent="0.25">
      <c r="A30" s="15">
        <v>19314001</v>
      </c>
      <c r="B30" s="16" t="s">
        <v>237</v>
      </c>
      <c r="C30" s="16" t="s">
        <v>110</v>
      </c>
      <c r="D30" s="16"/>
      <c r="E30" s="16"/>
      <c r="F30" s="16" t="s">
        <v>781</v>
      </c>
      <c r="G30" s="16" t="s">
        <v>111</v>
      </c>
      <c r="H30" s="16">
        <v>0.104631576</v>
      </c>
      <c r="I30" s="17">
        <v>1965</v>
      </c>
      <c r="J30" s="17">
        <v>1620</v>
      </c>
      <c r="K30" s="16">
        <v>9.5383890999999998E-2</v>
      </c>
      <c r="L30" s="16" t="s">
        <v>78</v>
      </c>
      <c r="M30" s="17">
        <v>1</v>
      </c>
      <c r="N30" s="17">
        <v>0</v>
      </c>
      <c r="O30" s="16" t="s">
        <v>79</v>
      </c>
      <c r="P30" s="16" t="s">
        <v>80</v>
      </c>
      <c r="Q30" s="18">
        <v>0.39000081450673707</v>
      </c>
      <c r="R30" s="16" t="s">
        <v>1176</v>
      </c>
      <c r="S30" s="16" t="s">
        <v>1099</v>
      </c>
      <c r="T30" s="16" t="s">
        <v>586</v>
      </c>
      <c r="U30" s="16" t="s">
        <v>587</v>
      </c>
      <c r="V30" s="16"/>
      <c r="W30" s="16" t="s">
        <v>507</v>
      </c>
      <c r="X30" s="16"/>
      <c r="Y30" s="16" t="s">
        <v>786</v>
      </c>
      <c r="Z30" s="16" t="s">
        <v>1177</v>
      </c>
      <c r="AA30" s="16"/>
      <c r="AB30" s="16"/>
      <c r="AC30" s="16" t="s">
        <v>1174</v>
      </c>
      <c r="AD30" s="16" t="s">
        <v>105</v>
      </c>
      <c r="AE30" s="16"/>
      <c r="AF30" s="16" t="s">
        <v>91</v>
      </c>
      <c r="AG30" s="16" t="s">
        <v>92</v>
      </c>
      <c r="AH30" s="16" t="s">
        <v>1178</v>
      </c>
      <c r="AI30" s="17">
        <v>1</v>
      </c>
      <c r="AJ30" s="17">
        <v>0</v>
      </c>
      <c r="AK30" s="16" t="s">
        <v>119</v>
      </c>
      <c r="AL30" s="16">
        <v>1.85</v>
      </c>
      <c r="AM30" s="16"/>
      <c r="AN30" s="16" t="s">
        <v>120</v>
      </c>
      <c r="AO30" s="16"/>
      <c r="AP30" s="17">
        <v>0</v>
      </c>
      <c r="AQ30" s="17">
        <v>1620</v>
      </c>
      <c r="AR30" s="17">
        <v>0</v>
      </c>
      <c r="AS30" s="16">
        <v>16988.3555423</v>
      </c>
      <c r="AT30" s="19">
        <v>0</v>
      </c>
      <c r="AU30" s="19">
        <v>0</v>
      </c>
      <c r="AV30" s="19">
        <v>9.5359435818628588E-2</v>
      </c>
      <c r="AW30" s="19">
        <v>4153.8570242594615</v>
      </c>
      <c r="AX30" s="20">
        <v>13</v>
      </c>
      <c r="AY30" s="19">
        <v>0.5</v>
      </c>
      <c r="AZ30" s="20">
        <v>60</v>
      </c>
      <c r="BA30" s="19">
        <v>0.05</v>
      </c>
      <c r="BB30" s="19">
        <v>0.5</v>
      </c>
      <c r="BC30" s="20">
        <v>30000</v>
      </c>
      <c r="BD30" s="16">
        <v>520.28284237559706</v>
      </c>
      <c r="BE30" s="16">
        <v>16988.367526239497</v>
      </c>
      <c r="BF30" s="21" t="s">
        <v>96</v>
      </c>
      <c r="BG30" s="23">
        <v>70</v>
      </c>
      <c r="BH30" s="23">
        <v>0.95</v>
      </c>
      <c r="BI30" s="23">
        <v>67</v>
      </c>
      <c r="BJ30" s="16">
        <v>520.28284237559706</v>
      </c>
      <c r="BK30" s="16">
        <v>16988.367526239497</v>
      </c>
      <c r="BL30" s="23">
        <v>0.15</v>
      </c>
      <c r="BM30" s="22">
        <f t="shared" si="5"/>
        <v>26.130054571951383</v>
      </c>
      <c r="BN30" s="22">
        <f t="shared" si="1"/>
        <v>26.130054571951383</v>
      </c>
      <c r="BO30" s="22">
        <f t="shared" si="6"/>
        <v>3.9195081857927074</v>
      </c>
      <c r="BP30" s="22">
        <f t="shared" si="7"/>
        <v>2.2210546386158678</v>
      </c>
      <c r="BQ30" s="22">
        <f t="shared" si="8"/>
        <v>19.989491747542807</v>
      </c>
    </row>
    <row r="31" spans="1:69" ht="12.75" customHeight="1" x14ac:dyDescent="0.25">
      <c r="A31" s="15">
        <v>19304006</v>
      </c>
      <c r="B31" s="16" t="s">
        <v>237</v>
      </c>
      <c r="C31" s="16" t="s">
        <v>110</v>
      </c>
      <c r="D31" s="16"/>
      <c r="E31" s="16"/>
      <c r="F31" s="16" t="s">
        <v>781</v>
      </c>
      <c r="G31" s="16" t="s">
        <v>111</v>
      </c>
      <c r="H31" s="16">
        <v>0.85882316000000003</v>
      </c>
      <c r="I31" s="17">
        <v>1959</v>
      </c>
      <c r="J31" s="17">
        <v>1296</v>
      </c>
      <c r="K31" s="16">
        <v>7.6663708999999997E-2</v>
      </c>
      <c r="L31" s="16" t="s">
        <v>78</v>
      </c>
      <c r="M31" s="17">
        <v>1</v>
      </c>
      <c r="N31" s="17">
        <v>0</v>
      </c>
      <c r="O31" s="16" t="s">
        <v>79</v>
      </c>
      <c r="P31" s="16" t="s">
        <v>80</v>
      </c>
      <c r="Q31" s="18">
        <v>0.38836966183933996</v>
      </c>
      <c r="R31" s="16" t="s">
        <v>1193</v>
      </c>
      <c r="S31" s="16" t="s">
        <v>1194</v>
      </c>
      <c r="T31" s="16" t="s">
        <v>373</v>
      </c>
      <c r="U31" s="16" t="s">
        <v>374</v>
      </c>
      <c r="V31" s="16" t="s">
        <v>1195</v>
      </c>
      <c r="W31" s="16" t="s">
        <v>507</v>
      </c>
      <c r="X31" s="16"/>
      <c r="Y31" s="16" t="s">
        <v>786</v>
      </c>
      <c r="Z31" s="16" t="s">
        <v>1196</v>
      </c>
      <c r="AA31" s="16"/>
      <c r="AB31" s="16" t="s">
        <v>473</v>
      </c>
      <c r="AC31" s="16" t="s">
        <v>117</v>
      </c>
      <c r="AD31" s="16"/>
      <c r="AE31" s="16"/>
      <c r="AF31" s="16" t="s">
        <v>91</v>
      </c>
      <c r="AG31" s="16" t="s">
        <v>92</v>
      </c>
      <c r="AH31" s="16" t="s">
        <v>1144</v>
      </c>
      <c r="AI31" s="17">
        <v>1</v>
      </c>
      <c r="AJ31" s="17">
        <v>0</v>
      </c>
      <c r="AK31" s="16" t="s">
        <v>119</v>
      </c>
      <c r="AL31" s="16">
        <v>1.35</v>
      </c>
      <c r="AM31" s="16"/>
      <c r="AN31" s="16" t="s">
        <v>579</v>
      </c>
      <c r="AO31" s="16" t="s">
        <v>580</v>
      </c>
      <c r="AP31" s="17">
        <v>0</v>
      </c>
      <c r="AQ31" s="17">
        <v>1296</v>
      </c>
      <c r="AR31" s="17">
        <v>0</v>
      </c>
      <c r="AS31" s="16">
        <v>16917.299397899998</v>
      </c>
      <c r="AT31" s="19">
        <v>0</v>
      </c>
      <c r="AU31" s="19">
        <v>0</v>
      </c>
      <c r="AV31" s="19">
        <v>7.6607972083350184E-2</v>
      </c>
      <c r="AW31" s="19">
        <v>3337.0432639507339</v>
      </c>
      <c r="AX31" s="20">
        <v>13</v>
      </c>
      <c r="AY31" s="19">
        <v>0.5</v>
      </c>
      <c r="AZ31" s="20">
        <v>60</v>
      </c>
      <c r="BA31" s="19">
        <v>0.05</v>
      </c>
      <c r="BB31" s="19">
        <v>0.5</v>
      </c>
      <c r="BC31" s="20">
        <v>30000</v>
      </c>
      <c r="BD31" s="16">
        <v>542.04433935060024</v>
      </c>
      <c r="BE31" s="16">
        <v>16917.314800259435</v>
      </c>
      <c r="BF31" s="21" t="s">
        <v>96</v>
      </c>
      <c r="BG31" s="23">
        <v>43</v>
      </c>
      <c r="BH31" s="23">
        <v>0.8</v>
      </c>
      <c r="BI31" s="23">
        <v>34</v>
      </c>
      <c r="BJ31" s="16">
        <v>542.04433935060024</v>
      </c>
      <c r="BK31" s="16">
        <v>16917.314800259435</v>
      </c>
      <c r="BL31" s="23">
        <v>0.15</v>
      </c>
      <c r="BM31" s="22">
        <f t="shared" si="5"/>
        <v>13.204568502537558</v>
      </c>
      <c r="BN31" s="22">
        <f t="shared" si="1"/>
        <v>13.204568502537558</v>
      </c>
      <c r="BO31" s="22">
        <f t="shared" si="6"/>
        <v>1.9806852753806337</v>
      </c>
      <c r="BP31" s="22">
        <f t="shared" si="7"/>
        <v>1.1223883227156926</v>
      </c>
      <c r="BQ31" s="22">
        <f t="shared" si="8"/>
        <v>10.101494904441234</v>
      </c>
    </row>
    <row r="32" spans="1:69" ht="12.75" customHeight="1" x14ac:dyDescent="0.25">
      <c r="A32" s="15">
        <v>16010023</v>
      </c>
      <c r="B32" s="16" t="s">
        <v>75</v>
      </c>
      <c r="C32" s="16"/>
      <c r="D32" s="16"/>
      <c r="E32" s="16"/>
      <c r="F32" s="16" t="s">
        <v>2871</v>
      </c>
      <c r="G32" s="16" t="s">
        <v>126</v>
      </c>
      <c r="H32" s="16">
        <v>0.47914974599999999</v>
      </c>
      <c r="I32" s="17">
        <v>1972</v>
      </c>
      <c r="J32" s="17">
        <v>3556</v>
      </c>
      <c r="K32" s="16">
        <v>0.21085087499999999</v>
      </c>
      <c r="L32" s="16" t="s">
        <v>78</v>
      </c>
      <c r="M32" s="17">
        <v>1</v>
      </c>
      <c r="N32" s="17">
        <v>0</v>
      </c>
      <c r="O32" s="16" t="s">
        <v>79</v>
      </c>
      <c r="P32" s="16" t="s">
        <v>80</v>
      </c>
      <c r="Q32" s="18">
        <v>0.38717761654272581</v>
      </c>
      <c r="R32" s="16" t="s">
        <v>2957</v>
      </c>
      <c r="S32" s="16" t="s">
        <v>2958</v>
      </c>
      <c r="T32" s="16" t="s">
        <v>114</v>
      </c>
      <c r="U32" s="16" t="s">
        <v>115</v>
      </c>
      <c r="V32" s="16"/>
      <c r="W32" s="16" t="s">
        <v>129</v>
      </c>
      <c r="X32" s="16"/>
      <c r="Y32" s="16" t="s">
        <v>2875</v>
      </c>
      <c r="Z32" s="16" t="s">
        <v>2959</v>
      </c>
      <c r="AA32" s="16"/>
      <c r="AB32" s="16"/>
      <c r="AC32" s="16" t="s">
        <v>1283</v>
      </c>
      <c r="AD32" s="16" t="s">
        <v>152</v>
      </c>
      <c r="AE32" s="16"/>
      <c r="AF32" s="16" t="s">
        <v>91</v>
      </c>
      <c r="AG32" s="16" t="s">
        <v>92</v>
      </c>
      <c r="AH32" s="16" t="s">
        <v>1357</v>
      </c>
      <c r="AI32" s="17">
        <v>1</v>
      </c>
      <c r="AJ32" s="17">
        <v>4</v>
      </c>
      <c r="AK32" s="16" t="s">
        <v>136</v>
      </c>
      <c r="AL32" s="16"/>
      <c r="AM32" s="17">
        <v>25</v>
      </c>
      <c r="AN32" s="16" t="s">
        <v>137</v>
      </c>
      <c r="AO32" s="16" t="s">
        <v>138</v>
      </c>
      <c r="AP32" s="17">
        <v>0</v>
      </c>
      <c r="AQ32" s="17">
        <v>0</v>
      </c>
      <c r="AR32" s="17">
        <v>0</v>
      </c>
      <c r="AS32" s="16">
        <v>16865.415962899999</v>
      </c>
      <c r="AT32" s="19">
        <v>10.331200865919202</v>
      </c>
      <c r="AU32" s="19">
        <v>0</v>
      </c>
      <c r="AV32" s="19">
        <v>0</v>
      </c>
      <c r="AW32" s="19">
        <v>5165.6004329596008</v>
      </c>
      <c r="AX32" s="20">
        <v>7</v>
      </c>
      <c r="AY32" s="19">
        <v>0</v>
      </c>
      <c r="AZ32" s="20">
        <v>25</v>
      </c>
      <c r="BA32" s="19">
        <v>0</v>
      </c>
      <c r="BB32" s="19">
        <v>0.5</v>
      </c>
      <c r="BC32" s="20">
        <v>12500</v>
      </c>
      <c r="BD32" s="16">
        <v>565.96542349946048</v>
      </c>
      <c r="BE32" s="16">
        <v>16865.389514840688</v>
      </c>
      <c r="BF32" s="21" t="s">
        <v>96</v>
      </c>
      <c r="BG32" s="22">
        <v>25</v>
      </c>
      <c r="BH32" s="23">
        <v>0.7</v>
      </c>
      <c r="BI32" s="23">
        <v>18</v>
      </c>
      <c r="BJ32" s="16">
        <v>565.96542349946048</v>
      </c>
      <c r="BK32" s="16">
        <v>16865.389514840688</v>
      </c>
      <c r="BL32" s="23">
        <v>0.15</v>
      </c>
      <c r="BM32" s="22">
        <f t="shared" si="5"/>
        <v>6.9691970977690643</v>
      </c>
      <c r="BN32" s="22">
        <f t="shared" si="1"/>
        <v>2.9691970977690643</v>
      </c>
      <c r="BO32" s="22">
        <f t="shared" si="6"/>
        <v>0.44537956466535961</v>
      </c>
      <c r="BP32" s="22">
        <f t="shared" si="7"/>
        <v>0.25238175331037044</v>
      </c>
      <c r="BQ32" s="22">
        <f t="shared" si="8"/>
        <v>2.2714357797933342</v>
      </c>
    </row>
    <row r="33" spans="1:69" ht="12.75" customHeight="1" x14ac:dyDescent="0.25">
      <c r="A33" s="15">
        <v>15431056</v>
      </c>
      <c r="B33" s="16" t="s">
        <v>228</v>
      </c>
      <c r="C33" s="16" t="s">
        <v>110</v>
      </c>
      <c r="D33" s="16"/>
      <c r="E33" s="16"/>
      <c r="F33" s="16" t="s">
        <v>781</v>
      </c>
      <c r="G33" s="16" t="s">
        <v>111</v>
      </c>
      <c r="H33" s="16">
        <v>0.235093459</v>
      </c>
      <c r="I33" s="17">
        <v>1949</v>
      </c>
      <c r="J33" s="17">
        <v>2312</v>
      </c>
      <c r="K33" s="16">
        <v>0.13895900899999999</v>
      </c>
      <c r="L33" s="16" t="s">
        <v>78</v>
      </c>
      <c r="M33" s="17">
        <v>1</v>
      </c>
      <c r="N33" s="17">
        <v>0</v>
      </c>
      <c r="O33" s="16" t="s">
        <v>79</v>
      </c>
      <c r="P33" s="16" t="s">
        <v>80</v>
      </c>
      <c r="Q33" s="18">
        <v>0.38197916917350566</v>
      </c>
      <c r="R33" s="16" t="s">
        <v>846</v>
      </c>
      <c r="S33" s="16" t="s">
        <v>847</v>
      </c>
      <c r="T33" s="16" t="s">
        <v>83</v>
      </c>
      <c r="U33" s="16" t="s">
        <v>106</v>
      </c>
      <c r="V33" s="16" t="s">
        <v>848</v>
      </c>
      <c r="W33" s="16" t="s">
        <v>507</v>
      </c>
      <c r="X33" s="16"/>
      <c r="Y33" s="16" t="s">
        <v>786</v>
      </c>
      <c r="Z33" s="16" t="s">
        <v>849</v>
      </c>
      <c r="AA33" s="16"/>
      <c r="AB33" s="16" t="s">
        <v>473</v>
      </c>
      <c r="AC33" s="16" t="s">
        <v>117</v>
      </c>
      <c r="AD33" s="16"/>
      <c r="AE33" s="16"/>
      <c r="AF33" s="16" t="s">
        <v>91</v>
      </c>
      <c r="AG33" s="16" t="s">
        <v>92</v>
      </c>
      <c r="AH33" s="16" t="s">
        <v>850</v>
      </c>
      <c r="AI33" s="17">
        <v>1</v>
      </c>
      <c r="AJ33" s="17">
        <v>0</v>
      </c>
      <c r="AK33" s="16" t="s">
        <v>119</v>
      </c>
      <c r="AL33" s="16">
        <v>1.35</v>
      </c>
      <c r="AM33" s="16"/>
      <c r="AN33" s="16" t="s">
        <v>579</v>
      </c>
      <c r="AO33" s="16" t="s">
        <v>580</v>
      </c>
      <c r="AP33" s="17">
        <v>0</v>
      </c>
      <c r="AQ33" s="17">
        <v>2312</v>
      </c>
      <c r="AR33" s="17">
        <v>0</v>
      </c>
      <c r="AS33" s="16">
        <v>16638.969015999999</v>
      </c>
      <c r="AT33" s="19">
        <v>0</v>
      </c>
      <c r="AU33" s="19">
        <v>0</v>
      </c>
      <c r="AV33" s="19">
        <v>0.13895091683726229</v>
      </c>
      <c r="AW33" s="19">
        <v>6052.7019374311458</v>
      </c>
      <c r="AX33" s="20">
        <v>13</v>
      </c>
      <c r="AY33" s="19">
        <v>0.5</v>
      </c>
      <c r="AZ33" s="20">
        <v>60</v>
      </c>
      <c r="BA33" s="19">
        <v>0.05</v>
      </c>
      <c r="BB33" s="19">
        <v>0.5</v>
      </c>
      <c r="BC33" s="20">
        <v>30000</v>
      </c>
      <c r="BD33" s="16">
        <v>644.15890873773753</v>
      </c>
      <c r="BE33" s="16">
        <v>16638.946053214022</v>
      </c>
      <c r="BF33" s="21" t="s">
        <v>96</v>
      </c>
      <c r="BG33" s="23">
        <v>43</v>
      </c>
      <c r="BH33" s="23">
        <v>0.8</v>
      </c>
      <c r="BI33" s="23">
        <v>34</v>
      </c>
      <c r="BJ33" s="16">
        <v>644.15890873773753</v>
      </c>
      <c r="BK33" s="16">
        <v>16638.946053214022</v>
      </c>
      <c r="BL33" s="23">
        <v>0.15</v>
      </c>
      <c r="BM33" s="22">
        <f t="shared" si="5"/>
        <v>12.987291751899193</v>
      </c>
      <c r="BN33" s="22">
        <f t="shared" si="1"/>
        <v>12.987291751899193</v>
      </c>
      <c r="BO33" s="22">
        <f t="shared" si="6"/>
        <v>1.9480937627848789</v>
      </c>
      <c r="BP33" s="22">
        <f t="shared" si="7"/>
        <v>1.1039197989114313</v>
      </c>
      <c r="BQ33" s="22">
        <f t="shared" si="8"/>
        <v>9.9352781902028831</v>
      </c>
    </row>
    <row r="34" spans="1:69" ht="12.75" customHeight="1" x14ac:dyDescent="0.25">
      <c r="A34" s="15">
        <v>15010012</v>
      </c>
      <c r="B34" s="16" t="s">
        <v>154</v>
      </c>
      <c r="C34" s="16"/>
      <c r="D34" s="16"/>
      <c r="E34" s="16"/>
      <c r="F34" s="16" t="s">
        <v>2871</v>
      </c>
      <c r="G34" s="16" t="s">
        <v>155</v>
      </c>
      <c r="H34" s="16">
        <v>0.53537907500000004</v>
      </c>
      <c r="I34" s="17">
        <v>1976</v>
      </c>
      <c r="J34" s="17">
        <v>4216</v>
      </c>
      <c r="K34" s="16">
        <v>0.25371607400000001</v>
      </c>
      <c r="L34" s="16" t="s">
        <v>78</v>
      </c>
      <c r="M34" s="17">
        <v>1</v>
      </c>
      <c r="N34" s="17">
        <v>0</v>
      </c>
      <c r="O34" s="16" t="s">
        <v>79</v>
      </c>
      <c r="P34" s="16" t="s">
        <v>80</v>
      </c>
      <c r="Q34" s="18">
        <v>0.38157177748662957</v>
      </c>
      <c r="R34" s="16" t="s">
        <v>2922</v>
      </c>
      <c r="S34" s="16" t="s">
        <v>2923</v>
      </c>
      <c r="T34" s="16" t="s">
        <v>274</v>
      </c>
      <c r="U34" s="16" t="s">
        <v>898</v>
      </c>
      <c r="V34" s="16" t="s">
        <v>2924</v>
      </c>
      <c r="W34" s="16" t="s">
        <v>129</v>
      </c>
      <c r="X34" s="16"/>
      <c r="Y34" s="16" t="s">
        <v>2875</v>
      </c>
      <c r="Z34" s="16" t="s">
        <v>2925</v>
      </c>
      <c r="AA34" s="16"/>
      <c r="AB34" s="16"/>
      <c r="AC34" s="16" t="s">
        <v>1473</v>
      </c>
      <c r="AD34" s="16" t="s">
        <v>152</v>
      </c>
      <c r="AE34" s="16"/>
      <c r="AF34" s="16" t="s">
        <v>91</v>
      </c>
      <c r="AG34" s="16" t="s">
        <v>92</v>
      </c>
      <c r="AH34" s="16" t="s">
        <v>2926</v>
      </c>
      <c r="AI34" s="17">
        <v>2</v>
      </c>
      <c r="AJ34" s="17">
        <v>4</v>
      </c>
      <c r="AK34" s="16" t="s">
        <v>136</v>
      </c>
      <c r="AL34" s="16"/>
      <c r="AM34" s="17">
        <v>25</v>
      </c>
      <c r="AN34" s="16" t="s">
        <v>137</v>
      </c>
      <c r="AO34" s="16" t="s">
        <v>138</v>
      </c>
      <c r="AP34" s="17">
        <v>0</v>
      </c>
      <c r="AQ34" s="17">
        <v>0</v>
      </c>
      <c r="AR34" s="17">
        <v>0</v>
      </c>
      <c r="AS34" s="16">
        <v>16621.233848600001</v>
      </c>
      <c r="AT34" s="19">
        <v>10.482976269218193</v>
      </c>
      <c r="AU34" s="19">
        <v>0</v>
      </c>
      <c r="AV34" s="19">
        <v>0</v>
      </c>
      <c r="AW34" s="19">
        <v>5241.488134609097</v>
      </c>
      <c r="AX34" s="20">
        <v>7</v>
      </c>
      <c r="AY34" s="19">
        <v>0</v>
      </c>
      <c r="AZ34" s="20">
        <v>25</v>
      </c>
      <c r="BA34" s="19">
        <v>0</v>
      </c>
      <c r="BB34" s="19">
        <v>0.5</v>
      </c>
      <c r="BC34" s="20">
        <v>12500</v>
      </c>
      <c r="BD34" s="16">
        <v>510.13243623379753</v>
      </c>
      <c r="BE34" s="16">
        <v>16621.200142317557</v>
      </c>
      <c r="BF34" s="21" t="s">
        <v>96</v>
      </c>
      <c r="BG34" s="22">
        <v>25</v>
      </c>
      <c r="BH34" s="23">
        <v>0.7</v>
      </c>
      <c r="BI34" s="23">
        <v>18</v>
      </c>
      <c r="BJ34" s="16">
        <v>510.13243623379753</v>
      </c>
      <c r="BK34" s="16">
        <v>16621.200142317557</v>
      </c>
      <c r="BL34" s="23">
        <v>0.15</v>
      </c>
      <c r="BM34" s="22">
        <f t="shared" si="5"/>
        <v>6.8682919947593319</v>
      </c>
      <c r="BN34" s="22">
        <f t="shared" si="1"/>
        <v>2.8682919947593319</v>
      </c>
      <c r="BO34" s="22">
        <f t="shared" si="6"/>
        <v>0.43024379921389977</v>
      </c>
      <c r="BP34" s="22">
        <f t="shared" si="7"/>
        <v>0.24380481955454322</v>
      </c>
      <c r="BQ34" s="22">
        <f t="shared" si="8"/>
        <v>2.1942433759908888</v>
      </c>
    </row>
    <row r="35" spans="1:69" ht="12.75" customHeight="1" x14ac:dyDescent="0.25">
      <c r="A35" s="15">
        <v>15822028</v>
      </c>
      <c r="B35" s="16" t="s">
        <v>228</v>
      </c>
      <c r="C35" s="16"/>
      <c r="D35" s="16"/>
      <c r="E35" s="16"/>
      <c r="F35" s="16" t="s">
        <v>502</v>
      </c>
      <c r="G35" s="16" t="s">
        <v>126</v>
      </c>
      <c r="H35" s="16">
        <v>0.118633382</v>
      </c>
      <c r="I35" s="17">
        <v>1900</v>
      </c>
      <c r="J35" s="16"/>
      <c r="K35" s="16">
        <v>0</v>
      </c>
      <c r="L35" s="16" t="s">
        <v>78</v>
      </c>
      <c r="M35" s="17">
        <v>1</v>
      </c>
      <c r="N35" s="17">
        <v>0</v>
      </c>
      <c r="O35" s="16" t="s">
        <v>79</v>
      </c>
      <c r="P35" s="16" t="s">
        <v>80</v>
      </c>
      <c r="Q35" s="18">
        <v>0.38001746286716886</v>
      </c>
      <c r="R35" s="16" t="s">
        <v>503</v>
      </c>
      <c r="S35" s="16" t="s">
        <v>504</v>
      </c>
      <c r="T35" s="16" t="s">
        <v>505</v>
      </c>
      <c r="U35" s="16" t="s">
        <v>506</v>
      </c>
      <c r="V35" s="16"/>
      <c r="W35" s="16" t="s">
        <v>507</v>
      </c>
      <c r="X35" s="16" t="s">
        <v>508</v>
      </c>
      <c r="Y35" s="16" t="s">
        <v>509</v>
      </c>
      <c r="Z35" s="16"/>
      <c r="AA35" s="16"/>
      <c r="AB35" s="16"/>
      <c r="AC35" s="16"/>
      <c r="AD35" s="16"/>
      <c r="AE35" s="16"/>
      <c r="AF35" s="16"/>
      <c r="AG35" s="16"/>
      <c r="AH35" s="16"/>
      <c r="AI35" s="17">
        <v>0</v>
      </c>
      <c r="AJ35" s="17">
        <v>0</v>
      </c>
      <c r="AK35" s="16" t="s">
        <v>136</v>
      </c>
      <c r="AL35" s="16"/>
      <c r="AM35" s="17">
        <v>25</v>
      </c>
      <c r="AN35" s="16" t="s">
        <v>137</v>
      </c>
      <c r="AO35" s="16" t="s">
        <v>138</v>
      </c>
      <c r="AP35" s="17">
        <v>0</v>
      </c>
      <c r="AQ35" s="17">
        <v>0</v>
      </c>
      <c r="AR35" s="17">
        <v>0</v>
      </c>
      <c r="AS35" s="16">
        <v>16553.493706400001</v>
      </c>
      <c r="AT35" s="19">
        <v>0</v>
      </c>
      <c r="AU35" s="19">
        <v>0</v>
      </c>
      <c r="AV35" s="19">
        <v>0</v>
      </c>
      <c r="AW35" s="19">
        <v>0</v>
      </c>
      <c r="AX35" s="20">
        <v>7</v>
      </c>
      <c r="AY35" s="19">
        <v>0</v>
      </c>
      <c r="AZ35" s="20">
        <v>25</v>
      </c>
      <c r="BA35" s="19">
        <v>0</v>
      </c>
      <c r="BB35" s="19">
        <v>0.5</v>
      </c>
      <c r="BC35" s="20">
        <v>12500</v>
      </c>
      <c r="BD35" s="16"/>
      <c r="BE35" s="16"/>
      <c r="BF35" s="21" t="s">
        <v>96</v>
      </c>
      <c r="BG35" s="22">
        <v>25</v>
      </c>
      <c r="BH35" s="23">
        <v>0.7</v>
      </c>
      <c r="BI35" s="23">
        <v>18</v>
      </c>
      <c r="BJ35" s="16">
        <v>607.80472864601256</v>
      </c>
      <c r="BK35" s="16">
        <v>16553.494468317356</v>
      </c>
      <c r="BL35" s="23">
        <v>0.15</v>
      </c>
      <c r="BM35" s="22">
        <f t="shared" si="5"/>
        <v>6.84031433160904</v>
      </c>
      <c r="BN35" s="22">
        <f t="shared" si="1"/>
        <v>6.84031433160904</v>
      </c>
      <c r="BO35" s="22">
        <f t="shared" si="6"/>
        <v>1.0260471497413559</v>
      </c>
      <c r="BP35" s="22">
        <f t="shared" si="7"/>
        <v>0.5814267181867685</v>
      </c>
      <c r="BQ35" s="22">
        <f t="shared" si="8"/>
        <v>5.2328404636809163</v>
      </c>
    </row>
    <row r="36" spans="1:69" ht="12.75" customHeight="1" x14ac:dyDescent="0.25">
      <c r="A36" s="15">
        <v>19313030</v>
      </c>
      <c r="B36" s="16" t="s">
        <v>237</v>
      </c>
      <c r="C36" s="16" t="s">
        <v>110</v>
      </c>
      <c r="D36" s="16"/>
      <c r="E36" s="16"/>
      <c r="F36" s="16" t="s">
        <v>288</v>
      </c>
      <c r="G36" s="16" t="s">
        <v>111</v>
      </c>
      <c r="H36" s="16">
        <v>0</v>
      </c>
      <c r="I36" s="17"/>
      <c r="J36" s="17"/>
      <c r="K36" s="16">
        <v>0</v>
      </c>
      <c r="L36" s="16" t="s">
        <v>377</v>
      </c>
      <c r="M36" s="17">
        <v>1</v>
      </c>
      <c r="N36" s="17">
        <v>0</v>
      </c>
      <c r="O36" s="16" t="s">
        <v>3518</v>
      </c>
      <c r="P36" s="16" t="s">
        <v>3481</v>
      </c>
      <c r="Q36" s="18">
        <v>0.37587892260528039</v>
      </c>
      <c r="R36" s="16" t="s">
        <v>3509</v>
      </c>
      <c r="S36" s="16" t="s">
        <v>3510</v>
      </c>
      <c r="T36" s="16" t="s">
        <v>83</v>
      </c>
      <c r="U36" s="16" t="s">
        <v>106</v>
      </c>
      <c r="V36" s="16" t="s">
        <v>2174</v>
      </c>
      <c r="W36" s="16" t="s">
        <v>470</v>
      </c>
      <c r="X36" s="16"/>
      <c r="Y36" s="16" t="s">
        <v>3420</v>
      </c>
      <c r="Z36" s="16" t="s">
        <v>1371</v>
      </c>
      <c r="AA36" s="16"/>
      <c r="AB36" s="16" t="s">
        <v>473</v>
      </c>
      <c r="AC36" s="16" t="s">
        <v>117</v>
      </c>
      <c r="AD36" s="16"/>
      <c r="AE36" s="16"/>
      <c r="AF36" s="16" t="s">
        <v>91</v>
      </c>
      <c r="AG36" s="16" t="s">
        <v>92</v>
      </c>
      <c r="AH36" s="16" t="s">
        <v>3511</v>
      </c>
      <c r="AI36" s="17">
        <v>1</v>
      </c>
      <c r="AJ36" s="17">
        <v>0</v>
      </c>
      <c r="AK36" s="16" t="s">
        <v>119</v>
      </c>
      <c r="AL36" s="16">
        <v>1.85</v>
      </c>
      <c r="AM36" s="17"/>
      <c r="AN36" s="16" t="s">
        <v>120</v>
      </c>
      <c r="AO36" s="16"/>
      <c r="AP36" s="17">
        <v>0</v>
      </c>
      <c r="AQ36" s="17">
        <v>0</v>
      </c>
      <c r="AR36" s="17">
        <v>0</v>
      </c>
      <c r="AS36" s="16">
        <v>16373.232369400001</v>
      </c>
      <c r="AT36" s="19">
        <v>0</v>
      </c>
      <c r="AU36" s="19">
        <v>0</v>
      </c>
      <c r="AV36" s="19">
        <v>0</v>
      </c>
      <c r="AW36" s="19">
        <v>0</v>
      </c>
      <c r="AX36" s="20">
        <v>13</v>
      </c>
      <c r="AY36" s="19">
        <v>0.5</v>
      </c>
      <c r="AZ36" s="20">
        <v>60</v>
      </c>
      <c r="BA36" s="19">
        <v>0.05</v>
      </c>
      <c r="BB36" s="19">
        <v>0.5</v>
      </c>
      <c r="BC36" s="20">
        <v>30000</v>
      </c>
      <c r="BD36" s="16">
        <v>567.1599304904687</v>
      </c>
      <c r="BE36" s="16">
        <v>16373.220375608029</v>
      </c>
      <c r="BF36" s="21" t="s">
        <v>96</v>
      </c>
      <c r="BG36" s="22">
        <v>70</v>
      </c>
      <c r="BH36" s="23">
        <v>0.95</v>
      </c>
      <c r="BI36" s="23">
        <v>67</v>
      </c>
      <c r="BJ36" s="16">
        <v>567.1599304904687</v>
      </c>
      <c r="BK36" s="16">
        <v>16373.220375608029</v>
      </c>
      <c r="BL36" s="23">
        <v>0.2</v>
      </c>
      <c r="BM36" s="22">
        <v>25.183887814553785</v>
      </c>
      <c r="BN36" s="22">
        <f t="shared" si="1"/>
        <v>25.183887814553785</v>
      </c>
      <c r="BO36" s="22">
        <v>5.036777562910757</v>
      </c>
      <c r="BP36" s="22">
        <v>2.0147110251643028</v>
      </c>
      <c r="BQ36" s="22">
        <v>18.132399226478725</v>
      </c>
    </row>
    <row r="37" spans="1:69" ht="12.75" customHeight="1" x14ac:dyDescent="0.25">
      <c r="A37" s="15">
        <v>16041013</v>
      </c>
      <c r="B37" s="16" t="s">
        <v>75</v>
      </c>
      <c r="C37" s="16"/>
      <c r="D37" s="16"/>
      <c r="E37" s="16"/>
      <c r="F37" s="16" t="s">
        <v>2964</v>
      </c>
      <c r="G37" s="16" t="s">
        <v>714</v>
      </c>
      <c r="H37" s="16">
        <v>0.55366587199999995</v>
      </c>
      <c r="I37" s="17">
        <v>1994</v>
      </c>
      <c r="J37" s="17">
        <v>2673</v>
      </c>
      <c r="K37" s="16">
        <v>0.16536748300000001</v>
      </c>
      <c r="L37" s="16" t="s">
        <v>78</v>
      </c>
      <c r="M37" s="17">
        <v>1</v>
      </c>
      <c r="N37" s="17">
        <v>0</v>
      </c>
      <c r="O37" s="16" t="s">
        <v>79</v>
      </c>
      <c r="P37" s="16" t="s">
        <v>80</v>
      </c>
      <c r="Q37" s="18">
        <v>0.37080567786578011</v>
      </c>
      <c r="R37" s="16" t="s">
        <v>3339</v>
      </c>
      <c r="S37" s="16" t="s">
        <v>3340</v>
      </c>
      <c r="T37" s="16" t="s">
        <v>83</v>
      </c>
      <c r="U37" s="16" t="s">
        <v>84</v>
      </c>
      <c r="V37" s="16"/>
      <c r="W37" s="16" t="s">
        <v>129</v>
      </c>
      <c r="X37" s="16"/>
      <c r="Y37" s="16" t="s">
        <v>3060</v>
      </c>
      <c r="Z37" s="16" t="s">
        <v>1028</v>
      </c>
      <c r="AA37" s="16"/>
      <c r="AB37" s="16"/>
      <c r="AC37" s="16" t="s">
        <v>265</v>
      </c>
      <c r="AD37" s="16" t="s">
        <v>152</v>
      </c>
      <c r="AE37" s="16"/>
      <c r="AF37" s="16" t="s">
        <v>91</v>
      </c>
      <c r="AG37" s="16" t="s">
        <v>92</v>
      </c>
      <c r="AH37" s="16" t="s">
        <v>1944</v>
      </c>
      <c r="AI37" s="17">
        <v>2</v>
      </c>
      <c r="AJ37" s="17">
        <v>2</v>
      </c>
      <c r="AK37" s="16" t="s">
        <v>136</v>
      </c>
      <c r="AL37" s="16"/>
      <c r="AM37" s="17">
        <v>25</v>
      </c>
      <c r="AN37" s="16" t="s">
        <v>137</v>
      </c>
      <c r="AO37" s="16" t="s">
        <v>138</v>
      </c>
      <c r="AP37" s="17">
        <v>0</v>
      </c>
      <c r="AQ37" s="17">
        <v>0</v>
      </c>
      <c r="AR37" s="17">
        <v>0</v>
      </c>
      <c r="AS37" s="16">
        <v>16152.225995999999</v>
      </c>
      <c r="AT37" s="19">
        <v>5.3936838192813017</v>
      </c>
      <c r="AU37" s="19">
        <v>0</v>
      </c>
      <c r="AV37" s="19">
        <v>0</v>
      </c>
      <c r="AW37" s="19">
        <v>2696.841909640651</v>
      </c>
      <c r="AX37" s="20">
        <v>7</v>
      </c>
      <c r="AY37" s="19">
        <v>0</v>
      </c>
      <c r="AZ37" s="20">
        <v>25</v>
      </c>
      <c r="BA37" s="19">
        <v>0</v>
      </c>
      <c r="BB37" s="19">
        <v>0.5</v>
      </c>
      <c r="BC37" s="20">
        <v>12500</v>
      </c>
      <c r="BD37" s="16">
        <v>538.69654792581878</v>
      </c>
      <c r="BE37" s="16">
        <v>16152.230718716675</v>
      </c>
      <c r="BF37" s="21" t="s">
        <v>96</v>
      </c>
      <c r="BG37" s="22">
        <v>25</v>
      </c>
      <c r="BH37" s="23">
        <v>0.7</v>
      </c>
      <c r="BI37" s="23">
        <v>18</v>
      </c>
      <c r="BJ37" s="16">
        <v>538.69654792581878</v>
      </c>
      <c r="BK37" s="16">
        <v>16152.230718716675</v>
      </c>
      <c r="BL37" s="23">
        <v>0.15</v>
      </c>
      <c r="BM37" s="22">
        <f t="shared" ref="BM37:BM46" si="9">BI37*Q37</f>
        <v>6.6745022015840423</v>
      </c>
      <c r="BN37" s="22">
        <f t="shared" si="1"/>
        <v>4.6745022015840423</v>
      </c>
      <c r="BO37" s="22">
        <f t="shared" ref="BO37:BO46" si="10">BN37*BL37</f>
        <v>0.70117533023760636</v>
      </c>
      <c r="BP37" s="22">
        <f t="shared" ref="BP37:BP46" si="11">(BN37-BO37)*0.1</f>
        <v>0.39733268713464365</v>
      </c>
      <c r="BQ37" s="22">
        <f t="shared" ref="BQ37:BQ46" si="12">(BN37-BO37)*0.9</f>
        <v>3.5759941842117926</v>
      </c>
    </row>
    <row r="38" spans="1:69" ht="12.75" customHeight="1" x14ac:dyDescent="0.25">
      <c r="A38" s="15">
        <v>15007031</v>
      </c>
      <c r="B38" s="16" t="s">
        <v>154</v>
      </c>
      <c r="C38" s="16"/>
      <c r="D38" s="16"/>
      <c r="E38" s="16"/>
      <c r="F38" s="16" t="s">
        <v>2871</v>
      </c>
      <c r="G38" s="16" t="s">
        <v>155</v>
      </c>
      <c r="H38" s="16">
        <v>0.40816179499999999</v>
      </c>
      <c r="I38" s="17">
        <v>1962</v>
      </c>
      <c r="J38" s="17">
        <v>3521</v>
      </c>
      <c r="K38" s="16">
        <v>0.22015881900000001</v>
      </c>
      <c r="L38" s="16" t="s">
        <v>78</v>
      </c>
      <c r="M38" s="17">
        <v>1</v>
      </c>
      <c r="N38" s="17">
        <v>0</v>
      </c>
      <c r="O38" s="16" t="s">
        <v>79</v>
      </c>
      <c r="P38" s="16" t="s">
        <v>80</v>
      </c>
      <c r="Q38" s="18">
        <v>0.36715380037675344</v>
      </c>
      <c r="R38" s="16" t="s">
        <v>3010</v>
      </c>
      <c r="S38" s="16" t="s">
        <v>3011</v>
      </c>
      <c r="T38" s="16" t="s">
        <v>3012</v>
      </c>
      <c r="U38" s="16" t="s">
        <v>3013</v>
      </c>
      <c r="V38" s="16"/>
      <c r="W38" s="16" t="s">
        <v>129</v>
      </c>
      <c r="X38" s="16"/>
      <c r="Y38" s="16" t="s">
        <v>2875</v>
      </c>
      <c r="Z38" s="16" t="s">
        <v>3014</v>
      </c>
      <c r="AA38" s="16"/>
      <c r="AB38" s="16"/>
      <c r="AC38" s="16" t="s">
        <v>1473</v>
      </c>
      <c r="AD38" s="16" t="s">
        <v>152</v>
      </c>
      <c r="AE38" s="16"/>
      <c r="AF38" s="16" t="s">
        <v>91</v>
      </c>
      <c r="AG38" s="16" t="s">
        <v>92</v>
      </c>
      <c r="AH38" s="16" t="s">
        <v>3015</v>
      </c>
      <c r="AI38" s="17">
        <v>2</v>
      </c>
      <c r="AJ38" s="17">
        <v>4</v>
      </c>
      <c r="AK38" s="16" t="s">
        <v>136</v>
      </c>
      <c r="AL38" s="16"/>
      <c r="AM38" s="17">
        <v>25</v>
      </c>
      <c r="AN38" s="16" t="s">
        <v>137</v>
      </c>
      <c r="AO38" s="16" t="s">
        <v>138</v>
      </c>
      <c r="AP38" s="17">
        <v>0</v>
      </c>
      <c r="AQ38" s="17">
        <v>0</v>
      </c>
      <c r="AR38" s="17">
        <v>0</v>
      </c>
      <c r="AS38" s="16">
        <v>15993.165312700001</v>
      </c>
      <c r="AT38" s="19">
        <v>10.894653847017882</v>
      </c>
      <c r="AU38" s="19">
        <v>0</v>
      </c>
      <c r="AV38" s="19">
        <v>0</v>
      </c>
      <c r="AW38" s="19">
        <v>5447.326923508941</v>
      </c>
      <c r="AX38" s="20">
        <v>7</v>
      </c>
      <c r="AY38" s="19">
        <v>0</v>
      </c>
      <c r="AZ38" s="20">
        <v>25</v>
      </c>
      <c r="BA38" s="19">
        <v>0</v>
      </c>
      <c r="BB38" s="19">
        <v>0.5</v>
      </c>
      <c r="BC38" s="20">
        <v>12500</v>
      </c>
      <c r="BD38" s="16">
        <v>613.17890897457755</v>
      </c>
      <c r="BE38" s="16">
        <v>15993.155571597172</v>
      </c>
      <c r="BF38" s="21" t="s">
        <v>96</v>
      </c>
      <c r="BG38" s="22">
        <v>25</v>
      </c>
      <c r="BH38" s="23">
        <v>0.7</v>
      </c>
      <c r="BI38" s="23">
        <v>18</v>
      </c>
      <c r="BJ38" s="16">
        <v>613.17890897457755</v>
      </c>
      <c r="BK38" s="16">
        <v>15993.155571597172</v>
      </c>
      <c r="BL38" s="23">
        <v>0.15</v>
      </c>
      <c r="BM38" s="22">
        <f t="shared" si="9"/>
        <v>6.6087684067815617</v>
      </c>
      <c r="BN38" s="22">
        <f t="shared" si="1"/>
        <v>2.6087684067815617</v>
      </c>
      <c r="BO38" s="22">
        <f t="shared" si="10"/>
        <v>0.39131526101723424</v>
      </c>
      <c r="BP38" s="22">
        <f t="shared" si="11"/>
        <v>0.22174531457643276</v>
      </c>
      <c r="BQ38" s="22">
        <f t="shared" si="12"/>
        <v>1.9957078311878949</v>
      </c>
    </row>
    <row r="39" spans="1:69" ht="12.75" customHeight="1" x14ac:dyDescent="0.25">
      <c r="A39" s="15">
        <v>17006057</v>
      </c>
      <c r="B39" s="16" t="s">
        <v>237</v>
      </c>
      <c r="C39" s="16" t="s">
        <v>110</v>
      </c>
      <c r="D39" s="16"/>
      <c r="E39" s="16"/>
      <c r="F39" s="16" t="s">
        <v>781</v>
      </c>
      <c r="G39" s="16" t="s">
        <v>111</v>
      </c>
      <c r="H39" s="16">
        <v>7.9918354999999996E-2</v>
      </c>
      <c r="I39" s="16"/>
      <c r="J39" s="16"/>
      <c r="K39" s="16">
        <v>0</v>
      </c>
      <c r="L39" s="16" t="s">
        <v>78</v>
      </c>
      <c r="M39" s="17">
        <v>1</v>
      </c>
      <c r="N39" s="17">
        <v>0</v>
      </c>
      <c r="O39" s="16" t="s">
        <v>79</v>
      </c>
      <c r="P39" s="16" t="s">
        <v>80</v>
      </c>
      <c r="Q39" s="18">
        <v>0.36553918657773521</v>
      </c>
      <c r="R39" s="16" t="s">
        <v>1183</v>
      </c>
      <c r="S39" s="16" t="s">
        <v>1184</v>
      </c>
      <c r="T39" s="16" t="s">
        <v>83</v>
      </c>
      <c r="U39" s="16" t="s">
        <v>84</v>
      </c>
      <c r="V39" s="16" t="s">
        <v>1185</v>
      </c>
      <c r="W39" s="16" t="s">
        <v>507</v>
      </c>
      <c r="X39" s="16"/>
      <c r="Y39" s="16" t="s">
        <v>786</v>
      </c>
      <c r="Z39" s="16"/>
      <c r="AA39" s="16"/>
      <c r="AB39" s="16"/>
      <c r="AC39" s="16"/>
      <c r="AD39" s="16"/>
      <c r="AE39" s="16"/>
      <c r="AF39" s="16"/>
      <c r="AG39" s="16"/>
      <c r="AH39" s="16"/>
      <c r="AI39" s="17">
        <v>0</v>
      </c>
      <c r="AJ39" s="17">
        <v>0</v>
      </c>
      <c r="AK39" s="16" t="s">
        <v>119</v>
      </c>
      <c r="AL39" s="16">
        <v>1.85</v>
      </c>
      <c r="AM39" s="16"/>
      <c r="AN39" s="16" t="s">
        <v>120</v>
      </c>
      <c r="AO39" s="16"/>
      <c r="AP39" s="17">
        <v>0</v>
      </c>
      <c r="AQ39" s="17">
        <v>0</v>
      </c>
      <c r="AR39" s="17">
        <v>0</v>
      </c>
      <c r="AS39" s="16">
        <v>15922.8223547</v>
      </c>
      <c r="AT39" s="19">
        <v>0</v>
      </c>
      <c r="AU39" s="19">
        <v>0</v>
      </c>
      <c r="AV39" s="19">
        <v>0</v>
      </c>
      <c r="AW39" s="19">
        <v>0</v>
      </c>
      <c r="AX39" s="20">
        <v>13</v>
      </c>
      <c r="AY39" s="19">
        <v>0.5</v>
      </c>
      <c r="AZ39" s="20">
        <v>60</v>
      </c>
      <c r="BA39" s="19">
        <v>0.05</v>
      </c>
      <c r="BB39" s="19">
        <v>0.5</v>
      </c>
      <c r="BC39" s="20">
        <v>30000</v>
      </c>
      <c r="BD39" s="16">
        <v>552.29302491586418</v>
      </c>
      <c r="BE39" s="16">
        <v>15922.823275841965</v>
      </c>
      <c r="BF39" s="21" t="s">
        <v>96</v>
      </c>
      <c r="BG39" s="23">
        <v>70</v>
      </c>
      <c r="BH39" s="23">
        <v>0.95</v>
      </c>
      <c r="BI39" s="23">
        <v>67</v>
      </c>
      <c r="BJ39" s="16">
        <v>552.29302491586418</v>
      </c>
      <c r="BK39" s="16">
        <v>15922.823275841965</v>
      </c>
      <c r="BL39" s="23">
        <v>0.15</v>
      </c>
      <c r="BM39" s="22">
        <f t="shared" si="9"/>
        <v>24.491125500708257</v>
      </c>
      <c r="BN39" s="22">
        <f t="shared" si="1"/>
        <v>24.491125500708257</v>
      </c>
      <c r="BO39" s="22">
        <f t="shared" si="10"/>
        <v>3.6736688251062386</v>
      </c>
      <c r="BP39" s="22">
        <f t="shared" si="11"/>
        <v>2.081745667560202</v>
      </c>
      <c r="BQ39" s="22">
        <f t="shared" si="12"/>
        <v>18.735711008041815</v>
      </c>
    </row>
    <row r="40" spans="1:69" ht="12.75" customHeight="1" x14ac:dyDescent="0.25">
      <c r="A40" s="15">
        <v>15009013</v>
      </c>
      <c r="B40" s="16" t="s">
        <v>154</v>
      </c>
      <c r="C40" s="16"/>
      <c r="D40" s="16"/>
      <c r="E40" s="16"/>
      <c r="F40" s="16" t="s">
        <v>2871</v>
      </c>
      <c r="G40" s="16" t="s">
        <v>155</v>
      </c>
      <c r="H40" s="16">
        <v>0.219976216</v>
      </c>
      <c r="I40" s="17">
        <v>1953</v>
      </c>
      <c r="J40" s="17">
        <v>3188</v>
      </c>
      <c r="K40" s="16">
        <v>0.20056621599999999</v>
      </c>
      <c r="L40" s="16" t="s">
        <v>78</v>
      </c>
      <c r="M40" s="17">
        <v>1</v>
      </c>
      <c r="N40" s="17">
        <v>0</v>
      </c>
      <c r="O40" s="16" t="s">
        <v>79</v>
      </c>
      <c r="P40" s="16" t="s">
        <v>80</v>
      </c>
      <c r="Q40" s="18">
        <v>0.36490096462992017</v>
      </c>
      <c r="R40" s="16" t="s">
        <v>2891</v>
      </c>
      <c r="S40" s="16" t="s">
        <v>2892</v>
      </c>
      <c r="T40" s="16" t="s">
        <v>83</v>
      </c>
      <c r="U40" s="16" t="s">
        <v>600</v>
      </c>
      <c r="V40" s="16"/>
      <c r="W40" s="16" t="s">
        <v>129</v>
      </c>
      <c r="X40" s="16"/>
      <c r="Y40" s="16" t="s">
        <v>2875</v>
      </c>
      <c r="Z40" s="16" t="s">
        <v>1943</v>
      </c>
      <c r="AA40" s="16"/>
      <c r="AB40" s="16"/>
      <c r="AC40" s="16" t="s">
        <v>1473</v>
      </c>
      <c r="AD40" s="16" t="s">
        <v>152</v>
      </c>
      <c r="AE40" s="16"/>
      <c r="AF40" s="16" t="s">
        <v>91</v>
      </c>
      <c r="AG40" s="16" t="s">
        <v>92</v>
      </c>
      <c r="AH40" s="16" t="s">
        <v>2893</v>
      </c>
      <c r="AI40" s="17">
        <v>3</v>
      </c>
      <c r="AJ40" s="17">
        <v>5</v>
      </c>
      <c r="AK40" s="16" t="s">
        <v>245</v>
      </c>
      <c r="AL40" s="16"/>
      <c r="AM40" s="17">
        <v>35</v>
      </c>
      <c r="AN40" s="16" t="s">
        <v>246</v>
      </c>
      <c r="AO40" s="16" t="s">
        <v>247</v>
      </c>
      <c r="AP40" s="17">
        <v>0</v>
      </c>
      <c r="AQ40" s="17">
        <v>0</v>
      </c>
      <c r="AR40" s="17">
        <v>0</v>
      </c>
      <c r="AS40" s="16">
        <v>15895.024327900001</v>
      </c>
      <c r="AT40" s="19">
        <v>13.702401173284334</v>
      </c>
      <c r="AU40" s="19">
        <v>0</v>
      </c>
      <c r="AV40" s="19">
        <v>0</v>
      </c>
      <c r="AW40" s="19">
        <v>6851.2005866421669</v>
      </c>
      <c r="AX40" s="20">
        <v>4</v>
      </c>
      <c r="AY40" s="19">
        <v>0</v>
      </c>
      <c r="AZ40" s="20">
        <v>35</v>
      </c>
      <c r="BA40" s="19">
        <v>0</v>
      </c>
      <c r="BB40" s="19">
        <v>0.5</v>
      </c>
      <c r="BC40" s="20">
        <v>17500</v>
      </c>
      <c r="BD40" s="16">
        <v>619.48926583245725</v>
      </c>
      <c r="BE40" s="16">
        <v>15895.022438998822</v>
      </c>
      <c r="BF40" s="21" t="s">
        <v>96</v>
      </c>
      <c r="BG40" s="22">
        <v>35</v>
      </c>
      <c r="BH40" s="23">
        <v>0.85</v>
      </c>
      <c r="BI40" s="23">
        <v>30</v>
      </c>
      <c r="BJ40" s="16">
        <v>619.48926583245725</v>
      </c>
      <c r="BK40" s="16">
        <v>15895.022438998822</v>
      </c>
      <c r="BL40" s="23">
        <v>0.15</v>
      </c>
      <c r="BM40" s="22">
        <f t="shared" si="9"/>
        <v>10.947028938897605</v>
      </c>
      <c r="BN40" s="22">
        <f t="shared" si="1"/>
        <v>5.9470289388976045</v>
      </c>
      <c r="BO40" s="22">
        <f t="shared" si="10"/>
        <v>0.89205434083464064</v>
      </c>
      <c r="BP40" s="22">
        <f t="shared" si="11"/>
        <v>0.50549745980629646</v>
      </c>
      <c r="BQ40" s="22">
        <f t="shared" si="12"/>
        <v>4.5494771382566679</v>
      </c>
    </row>
    <row r="41" spans="1:69" ht="12.75" customHeight="1" x14ac:dyDescent="0.25">
      <c r="A41" s="15">
        <v>15435010</v>
      </c>
      <c r="B41" s="16" t="s">
        <v>228</v>
      </c>
      <c r="C41" s="16" t="s">
        <v>110</v>
      </c>
      <c r="D41" s="16"/>
      <c r="E41" s="16"/>
      <c r="F41" s="16" t="s">
        <v>781</v>
      </c>
      <c r="G41" s="16" t="s">
        <v>111</v>
      </c>
      <c r="H41" s="16">
        <v>0.26315524000000001</v>
      </c>
      <c r="I41" s="17">
        <v>1990</v>
      </c>
      <c r="J41" s="17">
        <v>3300</v>
      </c>
      <c r="K41" s="16">
        <v>0.208136235</v>
      </c>
      <c r="L41" s="16" t="s">
        <v>78</v>
      </c>
      <c r="M41" s="17">
        <v>1</v>
      </c>
      <c r="N41" s="17">
        <v>0</v>
      </c>
      <c r="O41" s="16" t="s">
        <v>79</v>
      </c>
      <c r="P41" s="16" t="s">
        <v>80</v>
      </c>
      <c r="Q41" s="18">
        <v>0.3639911730009508</v>
      </c>
      <c r="R41" s="16" t="s">
        <v>908</v>
      </c>
      <c r="S41" s="16" t="s">
        <v>909</v>
      </c>
      <c r="T41" s="16" t="s">
        <v>181</v>
      </c>
      <c r="U41" s="16" t="s">
        <v>182</v>
      </c>
      <c r="V41" s="16" t="s">
        <v>910</v>
      </c>
      <c r="W41" s="16" t="s">
        <v>507</v>
      </c>
      <c r="X41" s="16"/>
      <c r="Y41" s="16" t="s">
        <v>786</v>
      </c>
      <c r="Z41" s="16" t="s">
        <v>911</v>
      </c>
      <c r="AA41" s="16"/>
      <c r="AB41" s="16" t="s">
        <v>473</v>
      </c>
      <c r="AC41" s="16" t="s">
        <v>117</v>
      </c>
      <c r="AD41" s="16"/>
      <c r="AE41" s="16"/>
      <c r="AF41" s="16" t="s">
        <v>91</v>
      </c>
      <c r="AG41" s="16" t="s">
        <v>92</v>
      </c>
      <c r="AH41" s="16" t="s">
        <v>912</v>
      </c>
      <c r="AI41" s="17">
        <v>1</v>
      </c>
      <c r="AJ41" s="17">
        <v>0</v>
      </c>
      <c r="AK41" s="16" t="s">
        <v>119</v>
      </c>
      <c r="AL41" s="16">
        <v>1.85</v>
      </c>
      <c r="AM41" s="16"/>
      <c r="AN41" s="16" t="s">
        <v>120</v>
      </c>
      <c r="AO41" s="16"/>
      <c r="AP41" s="17">
        <v>0</v>
      </c>
      <c r="AQ41" s="17">
        <v>3300</v>
      </c>
      <c r="AR41" s="17">
        <v>0</v>
      </c>
      <c r="AS41" s="16">
        <v>15855.4156231</v>
      </c>
      <c r="AT41" s="19">
        <v>0</v>
      </c>
      <c r="AU41" s="19">
        <v>0</v>
      </c>
      <c r="AV41" s="19">
        <v>0.20813077868436189</v>
      </c>
      <c r="AW41" s="19">
        <v>9066.1767194908043</v>
      </c>
      <c r="AX41" s="20">
        <v>13</v>
      </c>
      <c r="AY41" s="19">
        <v>0.5</v>
      </c>
      <c r="AZ41" s="20">
        <v>60</v>
      </c>
      <c r="BA41" s="19">
        <v>0.05</v>
      </c>
      <c r="BB41" s="19">
        <v>0.5</v>
      </c>
      <c r="BC41" s="20">
        <v>30000</v>
      </c>
      <c r="BD41" s="16">
        <v>517.55374195086631</v>
      </c>
      <c r="BE41" s="16">
        <v>15855.392074162852</v>
      </c>
      <c r="BF41" s="21" t="s">
        <v>96</v>
      </c>
      <c r="BG41" s="23">
        <v>70</v>
      </c>
      <c r="BH41" s="23">
        <v>0.95</v>
      </c>
      <c r="BI41" s="23">
        <v>67</v>
      </c>
      <c r="BJ41" s="16">
        <v>517.55374195086631</v>
      </c>
      <c r="BK41" s="16">
        <v>15855.392074162852</v>
      </c>
      <c r="BL41" s="23">
        <v>0.15</v>
      </c>
      <c r="BM41" s="22">
        <f t="shared" si="9"/>
        <v>24.387408591063704</v>
      </c>
      <c r="BN41" s="22">
        <f t="shared" si="1"/>
        <v>24.387408591063704</v>
      </c>
      <c r="BO41" s="22">
        <f t="shared" si="10"/>
        <v>3.6581112886595553</v>
      </c>
      <c r="BP41" s="22">
        <f t="shared" si="11"/>
        <v>2.072929730240415</v>
      </c>
      <c r="BQ41" s="22">
        <f t="shared" si="12"/>
        <v>18.656367572163735</v>
      </c>
    </row>
    <row r="42" spans="1:69" ht="12.75" customHeight="1" x14ac:dyDescent="0.25">
      <c r="A42" s="15">
        <v>19741072</v>
      </c>
      <c r="B42" s="16" t="s">
        <v>109</v>
      </c>
      <c r="C42" s="16"/>
      <c r="D42" s="16"/>
      <c r="E42" s="16"/>
      <c r="F42" s="16" t="s">
        <v>502</v>
      </c>
      <c r="G42" s="16" t="s">
        <v>565</v>
      </c>
      <c r="H42" s="16">
        <v>3.5569759999999999E-3</v>
      </c>
      <c r="I42" s="16"/>
      <c r="J42" s="16"/>
      <c r="K42" s="16">
        <v>0</v>
      </c>
      <c r="L42" s="16" t="s">
        <v>78</v>
      </c>
      <c r="M42" s="17">
        <v>1</v>
      </c>
      <c r="N42" s="17">
        <v>0</v>
      </c>
      <c r="O42" s="16" t="s">
        <v>79</v>
      </c>
      <c r="P42" s="16" t="s">
        <v>80</v>
      </c>
      <c r="Q42" s="18">
        <v>0.36290351237656754</v>
      </c>
      <c r="R42" s="16" t="s">
        <v>678</v>
      </c>
      <c r="S42" s="16" t="s">
        <v>679</v>
      </c>
      <c r="T42" s="16" t="s">
        <v>680</v>
      </c>
      <c r="U42" s="16" t="s">
        <v>681</v>
      </c>
      <c r="V42" s="16"/>
      <c r="W42" s="16" t="s">
        <v>507</v>
      </c>
      <c r="X42" s="16"/>
      <c r="Y42" s="16" t="s">
        <v>509</v>
      </c>
      <c r="Z42" s="16" t="s">
        <v>682</v>
      </c>
      <c r="AA42" s="16"/>
      <c r="AB42" s="16"/>
      <c r="AC42" s="16" t="s">
        <v>570</v>
      </c>
      <c r="AD42" s="16" t="s">
        <v>90</v>
      </c>
      <c r="AE42" s="16"/>
      <c r="AF42" s="16" t="s">
        <v>91</v>
      </c>
      <c r="AG42" s="16" t="s">
        <v>92</v>
      </c>
      <c r="AH42" s="16" t="s">
        <v>683</v>
      </c>
      <c r="AI42" s="17">
        <v>1</v>
      </c>
      <c r="AJ42" s="17">
        <v>0</v>
      </c>
      <c r="AK42" s="16" t="s">
        <v>572</v>
      </c>
      <c r="AL42" s="16"/>
      <c r="AM42" s="17">
        <v>43</v>
      </c>
      <c r="AN42" s="16" t="s">
        <v>573</v>
      </c>
      <c r="AO42" s="16" t="s">
        <v>574</v>
      </c>
      <c r="AP42" s="17">
        <v>0</v>
      </c>
      <c r="AQ42" s="17">
        <v>0</v>
      </c>
      <c r="AR42" s="17">
        <v>0</v>
      </c>
      <c r="AS42" s="16">
        <v>15808.043906299999</v>
      </c>
      <c r="AT42" s="19">
        <v>0</v>
      </c>
      <c r="AU42" s="19">
        <v>0</v>
      </c>
      <c r="AV42" s="19">
        <v>0</v>
      </c>
      <c r="AW42" s="19">
        <v>0</v>
      </c>
      <c r="AX42" s="20">
        <v>28</v>
      </c>
      <c r="AY42" s="19">
        <v>0.5</v>
      </c>
      <c r="AZ42" s="20">
        <v>43</v>
      </c>
      <c r="BA42" s="19">
        <v>0.05</v>
      </c>
      <c r="BB42" s="19">
        <v>0.5</v>
      </c>
      <c r="BC42" s="20">
        <v>21780</v>
      </c>
      <c r="BD42" s="16">
        <v>550.12201842738659</v>
      </c>
      <c r="BE42" s="16">
        <v>15808.013766878514</v>
      </c>
      <c r="BF42" s="21" t="s">
        <v>96</v>
      </c>
      <c r="BG42" s="22">
        <v>43</v>
      </c>
      <c r="BH42" s="23">
        <v>0.95</v>
      </c>
      <c r="BI42" s="23">
        <v>41</v>
      </c>
      <c r="BJ42" s="16">
        <v>550.12201842738659</v>
      </c>
      <c r="BK42" s="16">
        <v>15808.013766878514</v>
      </c>
      <c r="BL42" s="23">
        <v>0.15</v>
      </c>
      <c r="BM42" s="22">
        <f t="shared" si="9"/>
        <v>14.879044007439269</v>
      </c>
      <c r="BN42" s="22">
        <f t="shared" si="1"/>
        <v>14.879044007439269</v>
      </c>
      <c r="BO42" s="22">
        <f t="shared" si="10"/>
        <v>2.2318566011158905</v>
      </c>
      <c r="BP42" s="22">
        <f t="shared" si="11"/>
        <v>1.2647187406323379</v>
      </c>
      <c r="BQ42" s="22">
        <f t="shared" si="12"/>
        <v>11.382468665691041</v>
      </c>
    </row>
    <row r="43" spans="1:69" ht="12.75" customHeight="1" x14ac:dyDescent="0.25">
      <c r="A43" s="15">
        <v>15801001</v>
      </c>
      <c r="B43" s="16" t="s">
        <v>228</v>
      </c>
      <c r="C43" s="16" t="s">
        <v>110</v>
      </c>
      <c r="D43" s="16"/>
      <c r="E43" s="16"/>
      <c r="F43" s="16" t="s">
        <v>781</v>
      </c>
      <c r="G43" s="16" t="s">
        <v>111</v>
      </c>
      <c r="H43" s="16">
        <v>0.67360923500000003</v>
      </c>
      <c r="I43" s="17">
        <v>1965</v>
      </c>
      <c r="J43" s="17">
        <v>4975</v>
      </c>
      <c r="K43" s="16">
        <v>0.31527249699999998</v>
      </c>
      <c r="L43" s="16" t="s">
        <v>78</v>
      </c>
      <c r="M43" s="17">
        <v>1</v>
      </c>
      <c r="N43" s="17">
        <v>0</v>
      </c>
      <c r="O43" s="16" t="s">
        <v>79</v>
      </c>
      <c r="P43" s="16" t="s">
        <v>80</v>
      </c>
      <c r="Q43" s="18">
        <v>0.3622868681490734</v>
      </c>
      <c r="R43" s="16" t="s">
        <v>844</v>
      </c>
      <c r="S43" s="16" t="s">
        <v>824</v>
      </c>
      <c r="T43" s="16" t="s">
        <v>505</v>
      </c>
      <c r="U43" s="16" t="s">
        <v>825</v>
      </c>
      <c r="V43" s="16" t="s">
        <v>826</v>
      </c>
      <c r="W43" s="16" t="s">
        <v>507</v>
      </c>
      <c r="X43" s="16"/>
      <c r="Y43" s="16" t="s">
        <v>786</v>
      </c>
      <c r="Z43" s="16" t="s">
        <v>845</v>
      </c>
      <c r="AA43" s="16"/>
      <c r="AB43" s="16" t="s">
        <v>473</v>
      </c>
      <c r="AC43" s="16" t="s">
        <v>117</v>
      </c>
      <c r="AD43" s="16"/>
      <c r="AE43" s="16"/>
      <c r="AF43" s="16" t="s">
        <v>91</v>
      </c>
      <c r="AG43" s="16" t="s">
        <v>92</v>
      </c>
      <c r="AH43" s="16" t="s">
        <v>106</v>
      </c>
      <c r="AI43" s="17">
        <v>3</v>
      </c>
      <c r="AJ43" s="17">
        <v>0</v>
      </c>
      <c r="AK43" s="16" t="s">
        <v>119</v>
      </c>
      <c r="AL43" s="16">
        <v>1.85</v>
      </c>
      <c r="AM43" s="16"/>
      <c r="AN43" s="16" t="s">
        <v>120</v>
      </c>
      <c r="AO43" s="16"/>
      <c r="AP43" s="17">
        <v>0</v>
      </c>
      <c r="AQ43" s="17">
        <v>4975</v>
      </c>
      <c r="AR43" s="17">
        <v>0</v>
      </c>
      <c r="AS43" s="16">
        <v>15781.1471738</v>
      </c>
      <c r="AT43" s="19">
        <v>0</v>
      </c>
      <c r="AU43" s="19">
        <v>0</v>
      </c>
      <c r="AV43" s="19">
        <v>0.31524957883033616</v>
      </c>
      <c r="AW43" s="19">
        <v>13732.271653849442</v>
      </c>
      <c r="AX43" s="20">
        <v>13</v>
      </c>
      <c r="AY43" s="19">
        <v>0.5</v>
      </c>
      <c r="AZ43" s="20">
        <v>60</v>
      </c>
      <c r="BA43" s="19">
        <v>0.05</v>
      </c>
      <c r="BB43" s="19">
        <v>0.5</v>
      </c>
      <c r="BC43" s="20">
        <v>30000</v>
      </c>
      <c r="BD43" s="16">
        <v>505.15194998587731</v>
      </c>
      <c r="BE43" s="16">
        <v>15781.152851772853</v>
      </c>
      <c r="BF43" s="21" t="s">
        <v>96</v>
      </c>
      <c r="BG43" s="23">
        <v>70</v>
      </c>
      <c r="BH43" s="23">
        <v>0.95</v>
      </c>
      <c r="BI43" s="23">
        <v>67</v>
      </c>
      <c r="BJ43" s="16">
        <v>505.15194998587731</v>
      </c>
      <c r="BK43" s="16">
        <v>15781.152851772853</v>
      </c>
      <c r="BL43" s="23">
        <v>0.15</v>
      </c>
      <c r="BM43" s="22">
        <f t="shared" si="9"/>
        <v>24.273220165987919</v>
      </c>
      <c r="BN43" s="22">
        <f t="shared" si="1"/>
        <v>24.273220165987919</v>
      </c>
      <c r="BO43" s="22">
        <f t="shared" si="10"/>
        <v>3.6409830248981878</v>
      </c>
      <c r="BP43" s="22">
        <f t="shared" si="11"/>
        <v>2.0632237141089731</v>
      </c>
      <c r="BQ43" s="22">
        <f t="shared" si="12"/>
        <v>18.56901342698076</v>
      </c>
    </row>
    <row r="44" spans="1:69" ht="12.75" customHeight="1" x14ac:dyDescent="0.25">
      <c r="A44" s="15">
        <v>15305036</v>
      </c>
      <c r="B44" s="16" t="s">
        <v>154</v>
      </c>
      <c r="C44" s="16"/>
      <c r="D44" s="16"/>
      <c r="E44" s="16"/>
      <c r="F44" s="16" t="s">
        <v>2871</v>
      </c>
      <c r="G44" s="16" t="s">
        <v>155</v>
      </c>
      <c r="H44" s="16">
        <v>0.242852387</v>
      </c>
      <c r="I44" s="17">
        <v>1963</v>
      </c>
      <c r="J44" s="17">
        <v>2704</v>
      </c>
      <c r="K44" s="16">
        <v>0.17350015999999999</v>
      </c>
      <c r="L44" s="16" t="s">
        <v>78</v>
      </c>
      <c r="M44" s="17">
        <v>1</v>
      </c>
      <c r="N44" s="17">
        <v>0</v>
      </c>
      <c r="O44" s="16" t="s">
        <v>79</v>
      </c>
      <c r="P44" s="16" t="s">
        <v>80</v>
      </c>
      <c r="Q44" s="18">
        <v>0.35778651431531605</v>
      </c>
      <c r="R44" s="16" t="s">
        <v>2979</v>
      </c>
      <c r="S44" s="16" t="s">
        <v>2980</v>
      </c>
      <c r="T44" s="16" t="s">
        <v>347</v>
      </c>
      <c r="U44" s="16" t="s">
        <v>348</v>
      </c>
      <c r="V44" s="16" t="s">
        <v>2981</v>
      </c>
      <c r="W44" s="16" t="s">
        <v>129</v>
      </c>
      <c r="X44" s="16"/>
      <c r="Y44" s="16" t="s">
        <v>2875</v>
      </c>
      <c r="Z44" s="16" t="s">
        <v>2982</v>
      </c>
      <c r="AA44" s="16"/>
      <c r="AB44" s="16"/>
      <c r="AC44" s="16" t="s">
        <v>1473</v>
      </c>
      <c r="AD44" s="16" t="s">
        <v>152</v>
      </c>
      <c r="AE44" s="16"/>
      <c r="AF44" s="16" t="s">
        <v>91</v>
      </c>
      <c r="AG44" s="16" t="s">
        <v>92</v>
      </c>
      <c r="AH44" s="16" t="s">
        <v>1474</v>
      </c>
      <c r="AI44" s="17">
        <v>1</v>
      </c>
      <c r="AJ44" s="17">
        <v>3</v>
      </c>
      <c r="AK44" s="16" t="s">
        <v>136</v>
      </c>
      <c r="AL44" s="16"/>
      <c r="AM44" s="17">
        <v>25</v>
      </c>
      <c r="AN44" s="16" t="s">
        <v>137</v>
      </c>
      <c r="AO44" s="16" t="s">
        <v>138</v>
      </c>
      <c r="AP44" s="17">
        <v>0</v>
      </c>
      <c r="AQ44" s="17">
        <v>0</v>
      </c>
      <c r="AR44" s="17">
        <v>0</v>
      </c>
      <c r="AS44" s="16">
        <v>15585.1271136</v>
      </c>
      <c r="AT44" s="19">
        <v>8.3849171743979642</v>
      </c>
      <c r="AU44" s="19">
        <v>0</v>
      </c>
      <c r="AV44" s="19">
        <v>0</v>
      </c>
      <c r="AW44" s="19">
        <v>4192.4585871989821</v>
      </c>
      <c r="AX44" s="20">
        <v>7</v>
      </c>
      <c r="AY44" s="19">
        <v>0</v>
      </c>
      <c r="AZ44" s="20">
        <v>25</v>
      </c>
      <c r="BA44" s="19">
        <v>0</v>
      </c>
      <c r="BB44" s="19">
        <v>0.5</v>
      </c>
      <c r="BC44" s="20">
        <v>12500</v>
      </c>
      <c r="BD44" s="16">
        <v>621.4979247517565</v>
      </c>
      <c r="BE44" s="16">
        <v>15585.118222915251</v>
      </c>
      <c r="BF44" s="21" t="s">
        <v>96</v>
      </c>
      <c r="BG44" s="22">
        <v>25</v>
      </c>
      <c r="BH44" s="23">
        <v>0.7</v>
      </c>
      <c r="BI44" s="23">
        <v>18</v>
      </c>
      <c r="BJ44" s="16">
        <v>621.4979247517565</v>
      </c>
      <c r="BK44" s="16">
        <v>15585.118222915251</v>
      </c>
      <c r="BL44" s="23">
        <v>0.15</v>
      </c>
      <c r="BM44" s="22">
        <f t="shared" si="9"/>
        <v>6.4401572576756889</v>
      </c>
      <c r="BN44" s="22">
        <f t="shared" si="1"/>
        <v>3.4401572576756889</v>
      </c>
      <c r="BO44" s="22">
        <f t="shared" si="10"/>
        <v>0.51602358865135334</v>
      </c>
      <c r="BP44" s="22">
        <f t="shared" si="11"/>
        <v>0.29241336690243358</v>
      </c>
      <c r="BQ44" s="22">
        <f t="shared" si="12"/>
        <v>2.6317203021219022</v>
      </c>
    </row>
    <row r="45" spans="1:69" ht="12.75" customHeight="1" x14ac:dyDescent="0.25">
      <c r="A45" s="15">
        <v>15436002</v>
      </c>
      <c r="B45" s="16" t="s">
        <v>97</v>
      </c>
      <c r="C45" s="16"/>
      <c r="D45" s="16"/>
      <c r="E45" s="16"/>
      <c r="F45" s="16" t="s">
        <v>502</v>
      </c>
      <c r="G45" s="16" t="s">
        <v>238</v>
      </c>
      <c r="H45" s="16">
        <v>0.18112413899999999</v>
      </c>
      <c r="I45" s="17">
        <v>1982</v>
      </c>
      <c r="J45" s="17">
        <v>4866</v>
      </c>
      <c r="K45" s="16">
        <v>0.31278524099999999</v>
      </c>
      <c r="L45" s="16" t="s">
        <v>78</v>
      </c>
      <c r="M45" s="17">
        <v>1</v>
      </c>
      <c r="N45" s="17">
        <v>0</v>
      </c>
      <c r="O45" s="16" t="s">
        <v>79</v>
      </c>
      <c r="P45" s="16" t="s">
        <v>80</v>
      </c>
      <c r="Q45" s="18">
        <v>0.35716213852645645</v>
      </c>
      <c r="R45" s="16" t="s">
        <v>719</v>
      </c>
      <c r="S45" s="16" t="s">
        <v>720</v>
      </c>
      <c r="T45" s="16" t="s">
        <v>83</v>
      </c>
      <c r="U45" s="16" t="s">
        <v>106</v>
      </c>
      <c r="V45" s="16" t="s">
        <v>721</v>
      </c>
      <c r="W45" s="16" t="s">
        <v>507</v>
      </c>
      <c r="X45" s="16" t="s">
        <v>508</v>
      </c>
      <c r="Y45" s="16" t="s">
        <v>509</v>
      </c>
      <c r="Z45" s="16" t="s">
        <v>722</v>
      </c>
      <c r="AA45" s="16"/>
      <c r="AB45" s="16"/>
      <c r="AC45" s="16" t="s">
        <v>104</v>
      </c>
      <c r="AD45" s="16" t="s">
        <v>105</v>
      </c>
      <c r="AE45" s="16"/>
      <c r="AF45" s="16" t="s">
        <v>91</v>
      </c>
      <c r="AG45" s="16" t="s">
        <v>92</v>
      </c>
      <c r="AH45" s="16" t="s">
        <v>723</v>
      </c>
      <c r="AI45" s="17">
        <v>1</v>
      </c>
      <c r="AJ45" s="17">
        <v>0</v>
      </c>
      <c r="AK45" s="16" t="s">
        <v>245</v>
      </c>
      <c r="AL45" s="16"/>
      <c r="AM45" s="17">
        <v>35</v>
      </c>
      <c r="AN45" s="16" t="s">
        <v>246</v>
      </c>
      <c r="AO45" s="16" t="s">
        <v>247</v>
      </c>
      <c r="AP45" s="16"/>
      <c r="AQ45" s="16"/>
      <c r="AR45" s="16"/>
      <c r="AS45" s="16"/>
      <c r="AT45" s="19"/>
      <c r="AU45" s="19"/>
      <c r="AV45" s="19"/>
      <c r="AW45" s="19"/>
      <c r="AX45" s="19"/>
      <c r="AY45" s="19"/>
      <c r="AZ45" s="19"/>
      <c r="BA45" s="19"/>
      <c r="BB45" s="19"/>
      <c r="BC45" s="19"/>
      <c r="BD45" s="16">
        <v>502.10972205431955</v>
      </c>
      <c r="BE45" s="16">
        <v>15557.920522343655</v>
      </c>
      <c r="BF45" s="21"/>
      <c r="BG45" s="22">
        <v>35</v>
      </c>
      <c r="BH45" s="23">
        <v>0.85</v>
      </c>
      <c r="BI45" s="23">
        <v>30</v>
      </c>
      <c r="BJ45" s="16">
        <v>502.10972205431955</v>
      </c>
      <c r="BK45" s="16">
        <v>15557.920522343655</v>
      </c>
      <c r="BL45" s="23">
        <v>0.15</v>
      </c>
      <c r="BM45" s="22">
        <f t="shared" si="9"/>
        <v>10.714864155793693</v>
      </c>
      <c r="BN45" s="22">
        <f t="shared" si="1"/>
        <v>10.714864155793693</v>
      </c>
      <c r="BO45" s="22">
        <f t="shared" si="10"/>
        <v>1.607229623369054</v>
      </c>
      <c r="BP45" s="22">
        <f t="shared" si="11"/>
        <v>0.91076345324246388</v>
      </c>
      <c r="BQ45" s="22">
        <f t="shared" si="12"/>
        <v>8.1968710791821753</v>
      </c>
    </row>
    <row r="46" spans="1:69" ht="12.75" customHeight="1" x14ac:dyDescent="0.25">
      <c r="A46" s="15">
        <v>15807017</v>
      </c>
      <c r="B46" s="16" t="s">
        <v>228</v>
      </c>
      <c r="C46" s="16" t="s">
        <v>110</v>
      </c>
      <c r="D46" s="16"/>
      <c r="E46" s="16" t="s">
        <v>358</v>
      </c>
      <c r="F46" s="16" t="s">
        <v>781</v>
      </c>
      <c r="G46" s="16" t="s">
        <v>111</v>
      </c>
      <c r="H46" s="16">
        <v>0.58600787099999996</v>
      </c>
      <c r="I46" s="17">
        <v>1990</v>
      </c>
      <c r="J46" s="17">
        <v>4682</v>
      </c>
      <c r="K46" s="16">
        <v>0.30452032499999998</v>
      </c>
      <c r="L46" s="16" t="s">
        <v>78</v>
      </c>
      <c r="M46" s="17">
        <v>1</v>
      </c>
      <c r="N46" s="17">
        <v>0</v>
      </c>
      <c r="O46" s="16" t="s">
        <v>79</v>
      </c>
      <c r="P46" s="16" t="s">
        <v>80</v>
      </c>
      <c r="Q46" s="18">
        <v>0.35310650741900279</v>
      </c>
      <c r="R46" s="16" t="s">
        <v>851</v>
      </c>
      <c r="S46" s="16" t="s">
        <v>852</v>
      </c>
      <c r="T46" s="16" t="s">
        <v>347</v>
      </c>
      <c r="U46" s="16" t="s">
        <v>348</v>
      </c>
      <c r="V46" s="16" t="s">
        <v>853</v>
      </c>
      <c r="W46" s="16" t="s">
        <v>507</v>
      </c>
      <c r="X46" s="16"/>
      <c r="Y46" s="16" t="s">
        <v>786</v>
      </c>
      <c r="Z46" s="16" t="s">
        <v>854</v>
      </c>
      <c r="AA46" s="16"/>
      <c r="AB46" s="16" t="s">
        <v>473</v>
      </c>
      <c r="AC46" s="16" t="s">
        <v>117</v>
      </c>
      <c r="AD46" s="16"/>
      <c r="AE46" s="16"/>
      <c r="AF46" s="16" t="s">
        <v>91</v>
      </c>
      <c r="AG46" s="16" t="s">
        <v>92</v>
      </c>
      <c r="AH46" s="16" t="s">
        <v>541</v>
      </c>
      <c r="AI46" s="17">
        <v>1</v>
      </c>
      <c r="AJ46" s="17">
        <v>0</v>
      </c>
      <c r="AK46" s="16" t="s">
        <v>119</v>
      </c>
      <c r="AL46" s="16">
        <v>1.85</v>
      </c>
      <c r="AM46" s="16"/>
      <c r="AN46" s="16" t="s">
        <v>120</v>
      </c>
      <c r="AO46" s="16"/>
      <c r="AP46" s="17">
        <v>0</v>
      </c>
      <c r="AQ46" s="17">
        <v>4682</v>
      </c>
      <c r="AR46" s="17">
        <v>0</v>
      </c>
      <c r="AS46" s="16">
        <v>15381.267639</v>
      </c>
      <c r="AT46" s="19">
        <v>0</v>
      </c>
      <c r="AU46" s="19">
        <v>0</v>
      </c>
      <c r="AV46" s="19">
        <v>0.30439623767605128</v>
      </c>
      <c r="AW46" s="19">
        <v>13259.500113168793</v>
      </c>
      <c r="AX46" s="20">
        <v>13</v>
      </c>
      <c r="AY46" s="19">
        <v>0.5</v>
      </c>
      <c r="AZ46" s="20">
        <v>60</v>
      </c>
      <c r="BA46" s="19">
        <v>0.05</v>
      </c>
      <c r="BB46" s="19">
        <v>0.5</v>
      </c>
      <c r="BC46" s="20">
        <v>30000</v>
      </c>
      <c r="BD46" s="16">
        <v>505.78109312664799</v>
      </c>
      <c r="BE46" s="16">
        <v>15381.25793795543</v>
      </c>
      <c r="BF46" s="21" t="s">
        <v>96</v>
      </c>
      <c r="BG46" s="23">
        <v>70</v>
      </c>
      <c r="BH46" s="23">
        <v>0.95</v>
      </c>
      <c r="BI46" s="23">
        <v>67</v>
      </c>
      <c r="BJ46" s="16">
        <v>505.78109312664799</v>
      </c>
      <c r="BK46" s="16">
        <v>15381.25793795543</v>
      </c>
      <c r="BL46" s="23">
        <v>0.15</v>
      </c>
      <c r="BM46" s="22">
        <f t="shared" si="9"/>
        <v>23.658135997073188</v>
      </c>
      <c r="BN46" s="22">
        <f t="shared" si="1"/>
        <v>23.658135997073188</v>
      </c>
      <c r="BO46" s="22">
        <f t="shared" si="10"/>
        <v>3.548720399560978</v>
      </c>
      <c r="BP46" s="22">
        <f t="shared" si="11"/>
        <v>2.0109415597512212</v>
      </c>
      <c r="BQ46" s="22">
        <f t="shared" si="12"/>
        <v>18.09847403776099</v>
      </c>
    </row>
    <row r="47" spans="1:69" ht="12.75" customHeight="1" x14ac:dyDescent="0.25">
      <c r="A47" s="15">
        <v>19313010</v>
      </c>
      <c r="B47" s="16" t="s">
        <v>237</v>
      </c>
      <c r="C47" s="16" t="s">
        <v>110</v>
      </c>
      <c r="D47" s="16"/>
      <c r="E47" s="16"/>
      <c r="F47" s="16" t="s">
        <v>288</v>
      </c>
      <c r="G47" s="16" t="s">
        <v>111</v>
      </c>
      <c r="H47" s="16">
        <v>0</v>
      </c>
      <c r="I47" s="17"/>
      <c r="J47" s="17"/>
      <c r="K47" s="16">
        <v>0</v>
      </c>
      <c r="L47" s="16" t="s">
        <v>377</v>
      </c>
      <c r="M47" s="17">
        <v>1</v>
      </c>
      <c r="N47" s="17">
        <v>0</v>
      </c>
      <c r="O47" s="16" t="s">
        <v>3518</v>
      </c>
      <c r="P47" s="16" t="s">
        <v>3508</v>
      </c>
      <c r="Q47" s="18">
        <v>0.35274372043868263</v>
      </c>
      <c r="R47" s="16" t="s">
        <v>3509</v>
      </c>
      <c r="S47" s="16" t="s">
        <v>3510</v>
      </c>
      <c r="T47" s="16" t="s">
        <v>83</v>
      </c>
      <c r="U47" s="16" t="s">
        <v>106</v>
      </c>
      <c r="V47" s="16" t="s">
        <v>2174</v>
      </c>
      <c r="W47" s="16" t="s">
        <v>470</v>
      </c>
      <c r="X47" s="16"/>
      <c r="Y47" s="16" t="s">
        <v>3420</v>
      </c>
      <c r="Z47" s="16"/>
      <c r="AA47" s="16"/>
      <c r="AB47" s="16" t="s">
        <v>473</v>
      </c>
      <c r="AC47" s="16" t="s">
        <v>117</v>
      </c>
      <c r="AD47" s="16"/>
      <c r="AE47" s="16"/>
      <c r="AF47" s="16" t="s">
        <v>91</v>
      </c>
      <c r="AG47" s="16" t="s">
        <v>92</v>
      </c>
      <c r="AH47" s="16" t="s">
        <v>873</v>
      </c>
      <c r="AI47" s="17">
        <v>1</v>
      </c>
      <c r="AJ47" s="17">
        <v>0</v>
      </c>
      <c r="AK47" s="16" t="s">
        <v>119</v>
      </c>
      <c r="AL47" s="16">
        <v>1.85</v>
      </c>
      <c r="AM47" s="17"/>
      <c r="AN47" s="16" t="s">
        <v>120</v>
      </c>
      <c r="AO47" s="16"/>
      <c r="AP47" s="17">
        <v>0</v>
      </c>
      <c r="AQ47" s="17">
        <v>0</v>
      </c>
      <c r="AR47" s="17">
        <v>0</v>
      </c>
      <c r="AS47" s="16">
        <v>15365.4273505</v>
      </c>
      <c r="AT47" s="19">
        <v>0</v>
      </c>
      <c r="AU47" s="19">
        <v>0</v>
      </c>
      <c r="AV47" s="19">
        <v>0</v>
      </c>
      <c r="AW47" s="19">
        <v>0</v>
      </c>
      <c r="AX47" s="20">
        <v>13</v>
      </c>
      <c r="AY47" s="19">
        <v>0.5</v>
      </c>
      <c r="AZ47" s="20">
        <v>60</v>
      </c>
      <c r="BA47" s="19">
        <v>0.05</v>
      </c>
      <c r="BB47" s="19">
        <v>0.5</v>
      </c>
      <c r="BC47" s="20">
        <v>30000</v>
      </c>
      <c r="BD47" s="16">
        <v>619.61505149519508</v>
      </c>
      <c r="BE47" s="16">
        <v>15365.455000304624</v>
      </c>
      <c r="BF47" s="21" t="s">
        <v>96</v>
      </c>
      <c r="BG47" s="22">
        <v>70</v>
      </c>
      <c r="BH47" s="23">
        <v>0.95</v>
      </c>
      <c r="BI47" s="23">
        <v>67</v>
      </c>
      <c r="BJ47" s="16">
        <v>619.61505149519508</v>
      </c>
      <c r="BK47" s="16">
        <v>15365.455000304624</v>
      </c>
      <c r="BL47" s="23">
        <v>0.2</v>
      </c>
      <c r="BM47" s="22">
        <v>23.633829269391736</v>
      </c>
      <c r="BN47" s="22">
        <f t="shared" si="1"/>
        <v>23.633829269391736</v>
      </c>
      <c r="BO47" s="22">
        <v>4.726765853878347</v>
      </c>
      <c r="BP47" s="22">
        <v>1.890706341551339</v>
      </c>
      <c r="BQ47" s="22">
        <v>17.016357073962048</v>
      </c>
    </row>
    <row r="48" spans="1:69" ht="12.75" customHeight="1" x14ac:dyDescent="0.25">
      <c r="A48" s="15">
        <v>15811045</v>
      </c>
      <c r="B48" s="16" t="s">
        <v>228</v>
      </c>
      <c r="C48" s="16"/>
      <c r="D48" s="16"/>
      <c r="E48" s="16" t="s">
        <v>358</v>
      </c>
      <c r="F48" s="16" t="s">
        <v>256</v>
      </c>
      <c r="G48" s="16" t="s">
        <v>359</v>
      </c>
      <c r="H48" s="16">
        <v>0.629622919</v>
      </c>
      <c r="I48" s="17">
        <v>1915</v>
      </c>
      <c r="J48" s="17">
        <v>4024</v>
      </c>
      <c r="K48" s="16">
        <v>0.26433685899999998</v>
      </c>
      <c r="L48" s="16" t="s">
        <v>78</v>
      </c>
      <c r="M48" s="17">
        <v>1</v>
      </c>
      <c r="N48" s="17">
        <v>0</v>
      </c>
      <c r="O48" s="16" t="s">
        <v>79</v>
      </c>
      <c r="P48" s="16" t="s">
        <v>80</v>
      </c>
      <c r="Q48" s="18">
        <v>0.34948321867468424</v>
      </c>
      <c r="R48" s="16" t="s">
        <v>360</v>
      </c>
      <c r="S48" s="16" t="s">
        <v>361</v>
      </c>
      <c r="T48" s="16" t="s">
        <v>181</v>
      </c>
      <c r="U48" s="16" t="s">
        <v>182</v>
      </c>
      <c r="V48" s="16" t="s">
        <v>362</v>
      </c>
      <c r="W48" s="16" t="s">
        <v>129</v>
      </c>
      <c r="X48" s="16"/>
      <c r="Y48" s="16" t="s">
        <v>263</v>
      </c>
      <c r="Z48" s="16" t="s">
        <v>363</v>
      </c>
      <c r="AA48" s="16"/>
      <c r="AB48" s="16"/>
      <c r="AC48" s="16" t="s">
        <v>364</v>
      </c>
      <c r="AD48" s="16" t="s">
        <v>105</v>
      </c>
      <c r="AE48" s="16"/>
      <c r="AF48" s="16" t="s">
        <v>91</v>
      </c>
      <c r="AG48" s="16" t="s">
        <v>92</v>
      </c>
      <c r="AH48" s="16" t="s">
        <v>365</v>
      </c>
      <c r="AI48" s="17">
        <v>5</v>
      </c>
      <c r="AJ48" s="17">
        <v>5</v>
      </c>
      <c r="AK48" s="16" t="s">
        <v>245</v>
      </c>
      <c r="AL48" s="16"/>
      <c r="AM48" s="17">
        <v>35</v>
      </c>
      <c r="AN48" s="16" t="s">
        <v>246</v>
      </c>
      <c r="AO48" s="16" t="s">
        <v>247</v>
      </c>
      <c r="AP48" s="17">
        <v>0</v>
      </c>
      <c r="AQ48" s="17">
        <v>0</v>
      </c>
      <c r="AR48" s="17">
        <v>0</v>
      </c>
      <c r="AS48" s="16">
        <v>15223.430156799999</v>
      </c>
      <c r="AT48" s="19">
        <v>14.306893896886512</v>
      </c>
      <c r="AU48" s="19">
        <v>0</v>
      </c>
      <c r="AV48" s="19">
        <v>0</v>
      </c>
      <c r="AW48" s="19">
        <v>7153.4469484432557</v>
      </c>
      <c r="AX48" s="20">
        <v>4</v>
      </c>
      <c r="AY48" s="19">
        <v>0</v>
      </c>
      <c r="AZ48" s="20">
        <v>35</v>
      </c>
      <c r="BA48" s="19">
        <v>0</v>
      </c>
      <c r="BB48" s="19">
        <v>0.5</v>
      </c>
      <c r="BC48" s="20">
        <v>17500</v>
      </c>
      <c r="BD48" s="16">
        <v>503.43579291739223</v>
      </c>
      <c r="BE48" s="16">
        <v>15223.428111574114</v>
      </c>
      <c r="BF48" s="21" t="s">
        <v>96</v>
      </c>
      <c r="BG48" s="22">
        <v>35</v>
      </c>
      <c r="BH48" s="23">
        <v>0.85</v>
      </c>
      <c r="BI48" s="23">
        <v>30</v>
      </c>
      <c r="BJ48" s="16">
        <v>503.43579291739223</v>
      </c>
      <c r="BK48" s="16">
        <v>15223.428111574114</v>
      </c>
      <c r="BL48" s="23">
        <v>0.15</v>
      </c>
      <c r="BM48" s="22">
        <f t="shared" ref="BM48:BM79" si="13">BI48*Q48</f>
        <v>10.484496560240528</v>
      </c>
      <c r="BN48" s="22">
        <f t="shared" si="1"/>
        <v>5.4844965602405278</v>
      </c>
      <c r="BO48" s="22">
        <f t="shared" ref="BO48:BO79" si="14">BN48*BL48</f>
        <v>0.82267448403607912</v>
      </c>
      <c r="BP48" s="22">
        <f t="shared" ref="BP48:BP79" si="15">(BN48-BO48)*0.1</f>
        <v>0.46618220762044493</v>
      </c>
      <c r="BQ48" s="22">
        <f t="shared" ref="BQ48:BQ79" si="16">(BN48-BO48)*0.9</f>
        <v>4.1956398685840037</v>
      </c>
    </row>
    <row r="49" spans="1:69" ht="12.75" customHeight="1" x14ac:dyDescent="0.25">
      <c r="A49" s="15">
        <v>15423010</v>
      </c>
      <c r="B49" s="16" t="s">
        <v>228</v>
      </c>
      <c r="C49" s="16"/>
      <c r="D49" s="16"/>
      <c r="E49" s="16"/>
      <c r="F49" s="16" t="s">
        <v>1264</v>
      </c>
      <c r="G49" s="16" t="s">
        <v>126</v>
      </c>
      <c r="H49" s="16">
        <v>0.42856823900000002</v>
      </c>
      <c r="I49" s="17">
        <v>1950</v>
      </c>
      <c r="J49" s="17">
        <v>1939</v>
      </c>
      <c r="K49" s="16">
        <v>0.12854680499999999</v>
      </c>
      <c r="L49" s="16" t="s">
        <v>78</v>
      </c>
      <c r="M49" s="17">
        <v>1</v>
      </c>
      <c r="N49" s="17">
        <v>0</v>
      </c>
      <c r="O49" s="16" t="s">
        <v>79</v>
      </c>
      <c r="P49" s="16" t="s">
        <v>80</v>
      </c>
      <c r="Q49" s="18">
        <v>0.34629897068751353</v>
      </c>
      <c r="R49" s="16" t="s">
        <v>1584</v>
      </c>
      <c r="S49" s="16" t="s">
        <v>1585</v>
      </c>
      <c r="T49" s="16" t="s">
        <v>1586</v>
      </c>
      <c r="U49" s="16" t="s">
        <v>1587</v>
      </c>
      <c r="V49" s="16"/>
      <c r="W49" s="16" t="s">
        <v>129</v>
      </c>
      <c r="X49" s="16" t="s">
        <v>1267</v>
      </c>
      <c r="Y49" s="16" t="s">
        <v>1268</v>
      </c>
      <c r="Z49" s="16" t="s">
        <v>1588</v>
      </c>
      <c r="AA49" s="16"/>
      <c r="AB49" s="16"/>
      <c r="AC49" s="16" t="s">
        <v>1589</v>
      </c>
      <c r="AD49" s="16" t="s">
        <v>152</v>
      </c>
      <c r="AE49" s="16"/>
      <c r="AF49" s="16" t="s">
        <v>91</v>
      </c>
      <c r="AG49" s="16" t="s">
        <v>92</v>
      </c>
      <c r="AH49" s="16" t="s">
        <v>1590</v>
      </c>
      <c r="AI49" s="17">
        <v>1</v>
      </c>
      <c r="AJ49" s="17">
        <v>1</v>
      </c>
      <c r="AK49" s="16" t="s">
        <v>136</v>
      </c>
      <c r="AL49" s="16"/>
      <c r="AM49" s="17">
        <v>25</v>
      </c>
      <c r="AN49" s="16" t="s">
        <v>137</v>
      </c>
      <c r="AO49" s="16" t="s">
        <v>138</v>
      </c>
      <c r="AP49" s="17">
        <v>0</v>
      </c>
      <c r="AQ49" s="17">
        <v>0</v>
      </c>
      <c r="AR49" s="17">
        <v>0</v>
      </c>
      <c r="AS49" s="16">
        <v>15084.696735699999</v>
      </c>
      <c r="AT49" s="19">
        <v>2.8876947785704767</v>
      </c>
      <c r="AU49" s="19">
        <v>0</v>
      </c>
      <c r="AV49" s="19">
        <v>0</v>
      </c>
      <c r="AW49" s="19">
        <v>1443.8473892852385</v>
      </c>
      <c r="AX49" s="20">
        <v>7</v>
      </c>
      <c r="AY49" s="19">
        <v>0</v>
      </c>
      <c r="AZ49" s="20">
        <v>25</v>
      </c>
      <c r="BA49" s="19">
        <v>0</v>
      </c>
      <c r="BB49" s="19">
        <v>0.5</v>
      </c>
      <c r="BC49" s="20">
        <v>12500</v>
      </c>
      <c r="BD49" s="16"/>
      <c r="BE49" s="16"/>
      <c r="BF49" s="21" t="s">
        <v>96</v>
      </c>
      <c r="BG49" s="22">
        <v>25</v>
      </c>
      <c r="BH49" s="23">
        <v>0.7</v>
      </c>
      <c r="BI49" s="23">
        <v>18</v>
      </c>
      <c r="BJ49" s="16">
        <v>552.79399177690527</v>
      </c>
      <c r="BK49" s="16">
        <v>15084.722824075772</v>
      </c>
      <c r="BL49" s="23">
        <v>0.15</v>
      </c>
      <c r="BM49" s="22">
        <f t="shared" si="13"/>
        <v>6.2333814723752434</v>
      </c>
      <c r="BN49" s="22">
        <f t="shared" si="1"/>
        <v>5.2333814723752434</v>
      </c>
      <c r="BO49" s="22">
        <f t="shared" si="14"/>
        <v>0.78500722085628649</v>
      </c>
      <c r="BP49" s="22">
        <f t="shared" si="15"/>
        <v>0.44483742515189573</v>
      </c>
      <c r="BQ49" s="22">
        <f t="shared" si="16"/>
        <v>4.0035368263670614</v>
      </c>
    </row>
    <row r="50" spans="1:69" ht="12.75" customHeight="1" x14ac:dyDescent="0.25">
      <c r="A50" s="15">
        <v>15431035</v>
      </c>
      <c r="B50" s="16" t="s">
        <v>228</v>
      </c>
      <c r="C50" s="16" t="s">
        <v>110</v>
      </c>
      <c r="D50" s="16" t="s">
        <v>581</v>
      </c>
      <c r="E50" s="16"/>
      <c r="F50" s="16" t="s">
        <v>1264</v>
      </c>
      <c r="G50" s="16" t="s">
        <v>178</v>
      </c>
      <c r="H50" s="16">
        <v>0.11131336</v>
      </c>
      <c r="I50" s="17">
        <v>1956</v>
      </c>
      <c r="J50" s="17">
        <v>881</v>
      </c>
      <c r="K50" s="16">
        <v>5.8988951999999997E-2</v>
      </c>
      <c r="L50" s="16" t="s">
        <v>78</v>
      </c>
      <c r="M50" s="17">
        <v>1</v>
      </c>
      <c r="N50" s="17">
        <v>0</v>
      </c>
      <c r="O50" s="16" t="s">
        <v>79</v>
      </c>
      <c r="P50" s="16" t="s">
        <v>80</v>
      </c>
      <c r="Q50" s="18">
        <v>0.3428622730076259</v>
      </c>
      <c r="R50" s="16" t="s">
        <v>1755</v>
      </c>
      <c r="S50" s="16" t="s">
        <v>1756</v>
      </c>
      <c r="T50" s="16" t="s">
        <v>83</v>
      </c>
      <c r="U50" s="16" t="s">
        <v>232</v>
      </c>
      <c r="V50" s="16" t="s">
        <v>1757</v>
      </c>
      <c r="W50" s="16" t="s">
        <v>129</v>
      </c>
      <c r="X50" s="16" t="s">
        <v>1267</v>
      </c>
      <c r="Y50" s="16" t="s">
        <v>1268</v>
      </c>
      <c r="Z50" s="16" t="s">
        <v>1758</v>
      </c>
      <c r="AA50" s="16"/>
      <c r="AB50" s="16"/>
      <c r="AC50" s="16" t="s">
        <v>297</v>
      </c>
      <c r="AD50" s="16" t="s">
        <v>152</v>
      </c>
      <c r="AE50" s="16"/>
      <c r="AF50" s="16" t="s">
        <v>91</v>
      </c>
      <c r="AG50" s="16" t="s">
        <v>92</v>
      </c>
      <c r="AH50" s="16" t="s">
        <v>1759</v>
      </c>
      <c r="AI50" s="17">
        <v>1</v>
      </c>
      <c r="AJ50" s="17">
        <v>1</v>
      </c>
      <c r="AK50" s="16" t="s">
        <v>136</v>
      </c>
      <c r="AL50" s="16"/>
      <c r="AM50" s="17">
        <v>25</v>
      </c>
      <c r="AN50" s="16" t="s">
        <v>137</v>
      </c>
      <c r="AO50" s="16" t="s">
        <v>138</v>
      </c>
      <c r="AP50" s="17">
        <v>0</v>
      </c>
      <c r="AQ50" s="17">
        <v>0</v>
      </c>
      <c r="AR50" s="17">
        <v>0</v>
      </c>
      <c r="AS50" s="16">
        <v>14935.029701699999</v>
      </c>
      <c r="AT50" s="19">
        <v>2.9166329675957541</v>
      </c>
      <c r="AU50" s="19">
        <v>0</v>
      </c>
      <c r="AV50" s="19">
        <v>0</v>
      </c>
      <c r="AW50" s="19">
        <v>1458.316483797877</v>
      </c>
      <c r="AX50" s="20">
        <v>7</v>
      </c>
      <c r="AY50" s="19">
        <v>0</v>
      </c>
      <c r="AZ50" s="20">
        <v>25</v>
      </c>
      <c r="BA50" s="19">
        <v>0</v>
      </c>
      <c r="BB50" s="19">
        <v>0.5</v>
      </c>
      <c r="BC50" s="20">
        <v>12500</v>
      </c>
      <c r="BD50" s="16"/>
      <c r="BE50" s="16"/>
      <c r="BF50" s="21" t="s">
        <v>96</v>
      </c>
      <c r="BG50" s="22">
        <v>25</v>
      </c>
      <c r="BH50" s="23">
        <v>0.7</v>
      </c>
      <c r="BI50" s="23">
        <v>18</v>
      </c>
      <c r="BJ50" s="16">
        <v>498.71087356995292</v>
      </c>
      <c r="BK50" s="16">
        <v>14935.020871949471</v>
      </c>
      <c r="BL50" s="23">
        <v>0.15</v>
      </c>
      <c r="BM50" s="22">
        <f t="shared" si="13"/>
        <v>6.1715209141372664</v>
      </c>
      <c r="BN50" s="22">
        <f t="shared" si="1"/>
        <v>5.1715209141372664</v>
      </c>
      <c r="BO50" s="22">
        <f t="shared" si="14"/>
        <v>0.77572813712058997</v>
      </c>
      <c r="BP50" s="22">
        <f t="shared" si="15"/>
        <v>0.43957927770166771</v>
      </c>
      <c r="BQ50" s="22">
        <f t="shared" si="16"/>
        <v>3.9562134993150093</v>
      </c>
    </row>
    <row r="51" spans="1:69" ht="12.75" customHeight="1" x14ac:dyDescent="0.25">
      <c r="A51" s="15">
        <v>16069002</v>
      </c>
      <c r="B51" s="16" t="s">
        <v>75</v>
      </c>
      <c r="C51" s="16"/>
      <c r="D51" s="16"/>
      <c r="E51" s="16"/>
      <c r="F51" s="16" t="s">
        <v>1264</v>
      </c>
      <c r="G51" s="16" t="s">
        <v>77</v>
      </c>
      <c r="H51" s="16">
        <v>0.89340162599999995</v>
      </c>
      <c r="I51" s="17">
        <v>1947</v>
      </c>
      <c r="J51" s="17">
        <v>1540</v>
      </c>
      <c r="K51" s="16">
        <v>0.103473762</v>
      </c>
      <c r="L51" s="16" t="s">
        <v>78</v>
      </c>
      <c r="M51" s="17">
        <v>1</v>
      </c>
      <c r="N51" s="17">
        <v>0</v>
      </c>
      <c r="O51" s="16" t="s">
        <v>79</v>
      </c>
      <c r="P51" s="16" t="s">
        <v>80</v>
      </c>
      <c r="Q51" s="18">
        <v>0.34168696591871234</v>
      </c>
      <c r="R51" s="16" t="s">
        <v>2051</v>
      </c>
      <c r="S51" s="16" t="s">
        <v>2052</v>
      </c>
      <c r="T51" s="16" t="s">
        <v>83</v>
      </c>
      <c r="U51" s="16" t="s">
        <v>84</v>
      </c>
      <c r="V51" s="16" t="s">
        <v>562</v>
      </c>
      <c r="W51" s="16" t="s">
        <v>129</v>
      </c>
      <c r="X51" s="16"/>
      <c r="Y51" s="16" t="s">
        <v>1268</v>
      </c>
      <c r="Z51" s="16" t="s">
        <v>2053</v>
      </c>
      <c r="AA51" s="16"/>
      <c r="AB51" s="16" t="s">
        <v>133</v>
      </c>
      <c r="AC51" s="16" t="s">
        <v>134</v>
      </c>
      <c r="AD51" s="16" t="s">
        <v>90</v>
      </c>
      <c r="AE51" s="16"/>
      <c r="AF51" s="16" t="s">
        <v>91</v>
      </c>
      <c r="AG51" s="16" t="s">
        <v>92</v>
      </c>
      <c r="AH51" s="16" t="s">
        <v>564</v>
      </c>
      <c r="AI51" s="17">
        <v>1</v>
      </c>
      <c r="AJ51" s="17">
        <v>1</v>
      </c>
      <c r="AK51" s="16" t="s">
        <v>136</v>
      </c>
      <c r="AL51" s="16"/>
      <c r="AM51" s="17">
        <v>25</v>
      </c>
      <c r="AN51" s="16" t="s">
        <v>137</v>
      </c>
      <c r="AO51" s="16" t="s">
        <v>138</v>
      </c>
      <c r="AP51" s="17">
        <v>0</v>
      </c>
      <c r="AQ51" s="17">
        <v>0</v>
      </c>
      <c r="AR51" s="17">
        <v>0</v>
      </c>
      <c r="AS51" s="16">
        <v>14883.7929415</v>
      </c>
      <c r="AT51" s="19">
        <v>2.9266733400021345</v>
      </c>
      <c r="AU51" s="19">
        <v>0</v>
      </c>
      <c r="AV51" s="19">
        <v>0</v>
      </c>
      <c r="AW51" s="19">
        <v>1463.3366700010672</v>
      </c>
      <c r="AX51" s="20">
        <v>7</v>
      </c>
      <c r="AY51" s="19">
        <v>0</v>
      </c>
      <c r="AZ51" s="20">
        <v>25</v>
      </c>
      <c r="BA51" s="19">
        <v>0</v>
      </c>
      <c r="BB51" s="19">
        <v>0.5</v>
      </c>
      <c r="BC51" s="20">
        <v>12500</v>
      </c>
      <c r="BD51" s="16">
        <v>520.67569403896118</v>
      </c>
      <c r="BE51" s="16">
        <v>14883.824699941699</v>
      </c>
      <c r="BF51" s="21" t="s">
        <v>96</v>
      </c>
      <c r="BG51" s="22">
        <v>25</v>
      </c>
      <c r="BH51" s="23">
        <v>0.7</v>
      </c>
      <c r="BI51" s="23">
        <v>18</v>
      </c>
      <c r="BJ51" s="16">
        <v>520.67569403896118</v>
      </c>
      <c r="BK51" s="16">
        <v>14883.824699941699</v>
      </c>
      <c r="BL51" s="23">
        <v>0.15</v>
      </c>
      <c r="BM51" s="22">
        <f t="shared" si="13"/>
        <v>6.150365386536822</v>
      </c>
      <c r="BN51" s="22">
        <f t="shared" si="1"/>
        <v>5.150365386536822</v>
      </c>
      <c r="BO51" s="22">
        <f t="shared" si="14"/>
        <v>0.77255480798052323</v>
      </c>
      <c r="BP51" s="22">
        <f t="shared" si="15"/>
        <v>0.43778105785562993</v>
      </c>
      <c r="BQ51" s="22">
        <f t="shared" si="16"/>
        <v>3.9400295207006693</v>
      </c>
    </row>
    <row r="52" spans="1:69" ht="12.75" customHeight="1" x14ac:dyDescent="0.25">
      <c r="A52" s="15">
        <v>14718033</v>
      </c>
      <c r="B52" s="16" t="s">
        <v>154</v>
      </c>
      <c r="C52" s="16"/>
      <c r="D52" s="16"/>
      <c r="E52" s="16"/>
      <c r="F52" s="16" t="s">
        <v>2871</v>
      </c>
      <c r="G52" s="16" t="s">
        <v>178</v>
      </c>
      <c r="H52" s="16">
        <v>0.43790817700000001</v>
      </c>
      <c r="I52" s="17">
        <v>1963</v>
      </c>
      <c r="J52" s="17">
        <v>3180</v>
      </c>
      <c r="K52" s="16">
        <v>0.214531471</v>
      </c>
      <c r="L52" s="16" t="s">
        <v>78</v>
      </c>
      <c r="M52" s="17">
        <v>1</v>
      </c>
      <c r="N52" s="17">
        <v>0</v>
      </c>
      <c r="O52" s="16" t="s">
        <v>79</v>
      </c>
      <c r="P52" s="16" t="s">
        <v>80</v>
      </c>
      <c r="Q52" s="18">
        <v>0.34029565071979223</v>
      </c>
      <c r="R52" s="16" t="s">
        <v>1341</v>
      </c>
      <c r="S52" s="16" t="s">
        <v>1342</v>
      </c>
      <c r="T52" s="16" t="s">
        <v>306</v>
      </c>
      <c r="U52" s="16" t="s">
        <v>555</v>
      </c>
      <c r="V52" s="16"/>
      <c r="W52" s="16" t="s">
        <v>129</v>
      </c>
      <c r="X52" s="16"/>
      <c r="Y52" s="16" t="s">
        <v>2875</v>
      </c>
      <c r="Z52" s="16" t="s">
        <v>2967</v>
      </c>
      <c r="AA52" s="16"/>
      <c r="AB52" s="16"/>
      <c r="AC52" s="16" t="s">
        <v>2898</v>
      </c>
      <c r="AD52" s="16" t="s">
        <v>152</v>
      </c>
      <c r="AE52" s="16"/>
      <c r="AF52" s="16" t="s">
        <v>91</v>
      </c>
      <c r="AG52" s="16" t="s">
        <v>92</v>
      </c>
      <c r="AH52" s="16" t="s">
        <v>2968</v>
      </c>
      <c r="AI52" s="17">
        <v>1</v>
      </c>
      <c r="AJ52" s="17">
        <v>4</v>
      </c>
      <c r="AK52" s="16" t="s">
        <v>136</v>
      </c>
      <c r="AL52" s="16"/>
      <c r="AM52" s="17">
        <v>25</v>
      </c>
      <c r="AN52" s="16" t="s">
        <v>137</v>
      </c>
      <c r="AO52" s="16" t="s">
        <v>138</v>
      </c>
      <c r="AP52" s="17">
        <v>0</v>
      </c>
      <c r="AQ52" s="17">
        <v>0</v>
      </c>
      <c r="AR52" s="17">
        <v>0</v>
      </c>
      <c r="AS52" s="16">
        <v>14823.2290562</v>
      </c>
      <c r="AT52" s="19">
        <v>11.754523885409567</v>
      </c>
      <c r="AU52" s="19">
        <v>0</v>
      </c>
      <c r="AV52" s="19">
        <v>0</v>
      </c>
      <c r="AW52" s="19">
        <v>5877.261942704783</v>
      </c>
      <c r="AX52" s="20">
        <v>7</v>
      </c>
      <c r="AY52" s="19">
        <v>0</v>
      </c>
      <c r="AZ52" s="20">
        <v>25</v>
      </c>
      <c r="BA52" s="19">
        <v>0</v>
      </c>
      <c r="BB52" s="19">
        <v>0.5</v>
      </c>
      <c r="BC52" s="20">
        <v>12500</v>
      </c>
      <c r="BD52" s="16">
        <v>491.09750073120239</v>
      </c>
      <c r="BE52" s="16">
        <v>14823.219252299257</v>
      </c>
      <c r="BF52" s="21" t="s">
        <v>96</v>
      </c>
      <c r="BG52" s="22">
        <v>25</v>
      </c>
      <c r="BH52" s="23">
        <v>0.7</v>
      </c>
      <c r="BI52" s="23">
        <v>18</v>
      </c>
      <c r="BJ52" s="16">
        <v>491.09750073120239</v>
      </c>
      <c r="BK52" s="16">
        <v>14823.219252299257</v>
      </c>
      <c r="BL52" s="23">
        <v>0.15</v>
      </c>
      <c r="BM52" s="22">
        <f t="shared" si="13"/>
        <v>6.1253217129562598</v>
      </c>
      <c r="BN52" s="22">
        <f t="shared" si="1"/>
        <v>2.1253217129562598</v>
      </c>
      <c r="BO52" s="22">
        <f t="shared" si="14"/>
        <v>0.31879825694343894</v>
      </c>
      <c r="BP52" s="22">
        <f t="shared" si="15"/>
        <v>0.1806523456012821</v>
      </c>
      <c r="BQ52" s="22">
        <f t="shared" si="16"/>
        <v>1.6258711104115389</v>
      </c>
    </row>
    <row r="53" spans="1:69" ht="12.75" customHeight="1" x14ac:dyDescent="0.25">
      <c r="A53" s="15">
        <v>16069003</v>
      </c>
      <c r="B53" s="16" t="s">
        <v>75</v>
      </c>
      <c r="C53" s="16"/>
      <c r="D53" s="16"/>
      <c r="E53" s="16"/>
      <c r="F53" s="16" t="s">
        <v>1264</v>
      </c>
      <c r="G53" s="16" t="s">
        <v>77</v>
      </c>
      <c r="H53" s="16">
        <v>0.249999</v>
      </c>
      <c r="I53" s="17">
        <v>1954</v>
      </c>
      <c r="J53" s="17">
        <v>1642</v>
      </c>
      <c r="K53" s="16">
        <v>0.11208191100000001</v>
      </c>
      <c r="L53" s="16" t="s">
        <v>78</v>
      </c>
      <c r="M53" s="17">
        <v>1</v>
      </c>
      <c r="N53" s="17">
        <v>0</v>
      </c>
      <c r="O53" s="16" t="s">
        <v>79</v>
      </c>
      <c r="P53" s="16" t="s">
        <v>80</v>
      </c>
      <c r="Q53" s="18">
        <v>0.33638755254861508</v>
      </c>
      <c r="R53" s="16" t="s">
        <v>2169</v>
      </c>
      <c r="S53" s="16" t="s">
        <v>2170</v>
      </c>
      <c r="T53" s="16" t="s">
        <v>83</v>
      </c>
      <c r="U53" s="16" t="s">
        <v>84</v>
      </c>
      <c r="V53" s="16" t="s">
        <v>183</v>
      </c>
      <c r="W53" s="16" t="s">
        <v>129</v>
      </c>
      <c r="X53" s="16"/>
      <c r="Y53" s="16" t="s">
        <v>1268</v>
      </c>
      <c r="Z53" s="16" t="s">
        <v>2171</v>
      </c>
      <c r="AA53" s="16"/>
      <c r="AB53" s="16" t="s">
        <v>133</v>
      </c>
      <c r="AC53" s="16" t="s">
        <v>134</v>
      </c>
      <c r="AD53" s="16" t="s">
        <v>90</v>
      </c>
      <c r="AE53" s="16"/>
      <c r="AF53" s="16" t="s">
        <v>91</v>
      </c>
      <c r="AG53" s="16" t="s">
        <v>92</v>
      </c>
      <c r="AH53" s="16" t="s">
        <v>564</v>
      </c>
      <c r="AI53" s="17">
        <v>1</v>
      </c>
      <c r="AJ53" s="17">
        <v>1</v>
      </c>
      <c r="AK53" s="16" t="s">
        <v>136</v>
      </c>
      <c r="AL53" s="16"/>
      <c r="AM53" s="17">
        <v>25</v>
      </c>
      <c r="AN53" s="16" t="s">
        <v>137</v>
      </c>
      <c r="AO53" s="16" t="s">
        <v>138</v>
      </c>
      <c r="AP53" s="17">
        <v>0</v>
      </c>
      <c r="AQ53" s="17">
        <v>0</v>
      </c>
      <c r="AR53" s="17">
        <v>0</v>
      </c>
      <c r="AS53" s="16">
        <v>14652.979485600001</v>
      </c>
      <c r="AT53" s="19">
        <v>2.9727742431365543</v>
      </c>
      <c r="AU53" s="19">
        <v>0</v>
      </c>
      <c r="AV53" s="19">
        <v>0</v>
      </c>
      <c r="AW53" s="19">
        <v>1486.3871215682771</v>
      </c>
      <c r="AX53" s="20">
        <v>7</v>
      </c>
      <c r="AY53" s="19">
        <v>0</v>
      </c>
      <c r="AZ53" s="20">
        <v>25</v>
      </c>
      <c r="BA53" s="19">
        <v>0</v>
      </c>
      <c r="BB53" s="19">
        <v>0.5</v>
      </c>
      <c r="BC53" s="20">
        <v>12500</v>
      </c>
      <c r="BD53" s="16">
        <v>509.96458620352291</v>
      </c>
      <c r="BE53" s="16">
        <v>14652.983176909125</v>
      </c>
      <c r="BF53" s="21" t="s">
        <v>96</v>
      </c>
      <c r="BG53" s="22">
        <v>25</v>
      </c>
      <c r="BH53" s="23">
        <v>0.7</v>
      </c>
      <c r="BI53" s="23">
        <v>18</v>
      </c>
      <c r="BJ53" s="16">
        <v>509.96458620352291</v>
      </c>
      <c r="BK53" s="16">
        <v>14652.983176909125</v>
      </c>
      <c r="BL53" s="23">
        <v>0.15</v>
      </c>
      <c r="BM53" s="22">
        <f t="shared" si="13"/>
        <v>6.0549759458750714</v>
      </c>
      <c r="BN53" s="22">
        <f t="shared" si="1"/>
        <v>5.0549759458750714</v>
      </c>
      <c r="BO53" s="22">
        <f t="shared" si="14"/>
        <v>0.75824639188126064</v>
      </c>
      <c r="BP53" s="22">
        <f t="shared" si="15"/>
        <v>0.42967295539938111</v>
      </c>
      <c r="BQ53" s="22">
        <f t="shared" si="16"/>
        <v>3.8670565985944299</v>
      </c>
    </row>
    <row r="54" spans="1:69" ht="12.75" customHeight="1" x14ac:dyDescent="0.25">
      <c r="A54" s="15">
        <v>15007004</v>
      </c>
      <c r="B54" s="16" t="s">
        <v>154</v>
      </c>
      <c r="C54" s="16"/>
      <c r="D54" s="16"/>
      <c r="E54" s="16"/>
      <c r="F54" s="16"/>
      <c r="G54" s="16" t="s">
        <v>155</v>
      </c>
      <c r="H54" s="16">
        <v>0</v>
      </c>
      <c r="I54" s="16"/>
      <c r="J54" s="16"/>
      <c r="K54" s="16">
        <v>0</v>
      </c>
      <c r="L54" s="16" t="s">
        <v>78</v>
      </c>
      <c r="M54" s="17">
        <v>1</v>
      </c>
      <c r="N54" s="17">
        <v>0</v>
      </c>
      <c r="O54" s="16" t="s">
        <v>79</v>
      </c>
      <c r="P54" s="16" t="s">
        <v>80</v>
      </c>
      <c r="Q54" s="18">
        <v>0.33517412185951789</v>
      </c>
      <c r="R54" s="16" t="s">
        <v>598</v>
      </c>
      <c r="S54" s="16" t="s">
        <v>3476</v>
      </c>
      <c r="T54" s="16" t="s">
        <v>83</v>
      </c>
      <c r="U54" s="16" t="s">
        <v>84</v>
      </c>
      <c r="V54" s="16"/>
      <c r="W54" s="16"/>
      <c r="X54" s="16"/>
      <c r="Y54" s="16"/>
      <c r="Z54" s="16"/>
      <c r="AA54" s="16"/>
      <c r="AB54" s="16"/>
      <c r="AC54" s="16"/>
      <c r="AD54" s="16"/>
      <c r="AE54" s="16"/>
      <c r="AF54" s="16"/>
      <c r="AG54" s="16"/>
      <c r="AH54" s="16"/>
      <c r="AI54" s="17">
        <v>0</v>
      </c>
      <c r="AJ54" s="17">
        <v>0</v>
      </c>
      <c r="AK54" s="16" t="s">
        <v>136</v>
      </c>
      <c r="AL54" s="16"/>
      <c r="AM54" s="17">
        <v>25</v>
      </c>
      <c r="AN54" s="16" t="s">
        <v>137</v>
      </c>
      <c r="AO54" s="16" t="s">
        <v>138</v>
      </c>
      <c r="AP54" s="16"/>
      <c r="AQ54" s="16"/>
      <c r="AR54" s="16"/>
      <c r="AS54" s="16"/>
      <c r="AT54" s="19"/>
      <c r="AU54" s="19"/>
      <c r="AV54" s="19"/>
      <c r="AW54" s="19"/>
      <c r="AX54" s="19"/>
      <c r="AY54" s="19"/>
      <c r="AZ54" s="19"/>
      <c r="BA54" s="19"/>
      <c r="BB54" s="19"/>
      <c r="BC54" s="19"/>
      <c r="BD54" s="16">
        <v>785.01202712499708</v>
      </c>
      <c r="BE54" s="16">
        <v>14600.126347520003</v>
      </c>
      <c r="BF54" s="21"/>
      <c r="BG54" s="22">
        <v>25</v>
      </c>
      <c r="BH54" s="23">
        <v>0.7</v>
      </c>
      <c r="BI54" s="23">
        <v>18</v>
      </c>
      <c r="BJ54" s="16">
        <v>785.01202712499708</v>
      </c>
      <c r="BK54" s="16">
        <v>14600.126347520003</v>
      </c>
      <c r="BL54" s="23">
        <v>0.15</v>
      </c>
      <c r="BM54" s="22">
        <f t="shared" si="13"/>
        <v>6.0331341934713221</v>
      </c>
      <c r="BN54" s="22">
        <f t="shared" si="1"/>
        <v>6.0331341934713221</v>
      </c>
      <c r="BO54" s="22">
        <f t="shared" si="14"/>
        <v>0.90497012902069829</v>
      </c>
      <c r="BP54" s="22">
        <f t="shared" si="15"/>
        <v>0.51281640644506232</v>
      </c>
      <c r="BQ54" s="22">
        <f t="shared" si="16"/>
        <v>4.615347658005561</v>
      </c>
    </row>
    <row r="55" spans="1:69" ht="12.75" customHeight="1" x14ac:dyDescent="0.25">
      <c r="A55" s="15">
        <v>16019134</v>
      </c>
      <c r="B55" s="16" t="s">
        <v>75</v>
      </c>
      <c r="C55" s="16"/>
      <c r="D55" s="16"/>
      <c r="E55" s="16"/>
      <c r="F55" s="16"/>
      <c r="G55" s="16"/>
      <c r="H55" s="16"/>
      <c r="I55" s="16"/>
      <c r="J55" s="16"/>
      <c r="K55" s="16"/>
      <c r="L55" s="16"/>
      <c r="M55" s="16"/>
      <c r="N55" s="16"/>
      <c r="O55" s="16"/>
      <c r="P55" s="16"/>
      <c r="Q55" s="18">
        <v>0.33481444257157567</v>
      </c>
      <c r="R55" s="16" t="s">
        <v>2976</v>
      </c>
      <c r="S55" s="16" t="s">
        <v>2977</v>
      </c>
      <c r="T55" s="16" t="s">
        <v>347</v>
      </c>
      <c r="U55" s="16" t="s">
        <v>348</v>
      </c>
      <c r="V55" s="16"/>
      <c r="W55" s="16" t="s">
        <v>129</v>
      </c>
      <c r="X55" s="16"/>
      <c r="Y55" s="16" t="s">
        <v>2875</v>
      </c>
      <c r="Z55" s="16" t="s">
        <v>2459</v>
      </c>
      <c r="AA55" s="16"/>
      <c r="AB55" s="16" t="s">
        <v>88</v>
      </c>
      <c r="AC55" s="16" t="s">
        <v>89</v>
      </c>
      <c r="AD55" s="16" t="s">
        <v>90</v>
      </c>
      <c r="AE55" s="16"/>
      <c r="AF55" s="16" t="s">
        <v>91</v>
      </c>
      <c r="AG55" s="16" t="s">
        <v>92</v>
      </c>
      <c r="AH55" s="16" t="s">
        <v>2978</v>
      </c>
      <c r="AI55" s="17">
        <v>1</v>
      </c>
      <c r="AJ55" s="17">
        <v>3</v>
      </c>
      <c r="AK55" s="16" t="s">
        <v>136</v>
      </c>
      <c r="AL55" s="16"/>
      <c r="AM55" s="17">
        <v>25</v>
      </c>
      <c r="AN55" s="16" t="s">
        <v>137</v>
      </c>
      <c r="AO55" s="16" t="s">
        <v>138</v>
      </c>
      <c r="AP55" s="17">
        <v>0</v>
      </c>
      <c r="AQ55" s="17">
        <v>0</v>
      </c>
      <c r="AR55" s="17">
        <v>0</v>
      </c>
      <c r="AS55" s="16">
        <v>14584.436113199999</v>
      </c>
      <c r="AT55" s="19">
        <v>8.9602367198636408</v>
      </c>
      <c r="AU55" s="19">
        <v>0</v>
      </c>
      <c r="AV55" s="19">
        <v>0</v>
      </c>
      <c r="AW55" s="19">
        <v>4480.1183599318201</v>
      </c>
      <c r="AX55" s="20">
        <v>7</v>
      </c>
      <c r="AY55" s="19">
        <v>0</v>
      </c>
      <c r="AZ55" s="20">
        <v>25</v>
      </c>
      <c r="BA55" s="19">
        <v>0</v>
      </c>
      <c r="BB55" s="19">
        <v>0.5</v>
      </c>
      <c r="BC55" s="20">
        <v>12500</v>
      </c>
      <c r="BD55" s="16">
        <v>493.85831669846618</v>
      </c>
      <c r="BE55" s="16">
        <v>14584.458780407696</v>
      </c>
      <c r="BF55" s="21" t="s">
        <v>96</v>
      </c>
      <c r="BG55" s="22">
        <v>25</v>
      </c>
      <c r="BH55" s="23">
        <v>0.7</v>
      </c>
      <c r="BI55" s="23">
        <v>18</v>
      </c>
      <c r="BJ55" s="16">
        <v>493.85831669846618</v>
      </c>
      <c r="BK55" s="16">
        <v>14584.458780407696</v>
      </c>
      <c r="BL55" s="23">
        <v>0.15</v>
      </c>
      <c r="BM55" s="22">
        <f t="shared" si="13"/>
        <v>6.0266599662883618</v>
      </c>
      <c r="BN55" s="22">
        <f t="shared" si="1"/>
        <v>3.0266599662883618</v>
      </c>
      <c r="BO55" s="22">
        <f t="shared" si="14"/>
        <v>0.45399899494325424</v>
      </c>
      <c r="BP55" s="22">
        <f t="shared" si="15"/>
        <v>0.25726609713451076</v>
      </c>
      <c r="BQ55" s="22">
        <f t="shared" si="16"/>
        <v>2.3153948742105968</v>
      </c>
    </row>
    <row r="56" spans="1:69" ht="12.75" customHeight="1" x14ac:dyDescent="0.25">
      <c r="A56" s="15">
        <v>15010002</v>
      </c>
      <c r="B56" s="16" t="s">
        <v>154</v>
      </c>
      <c r="C56" s="16"/>
      <c r="D56" s="16"/>
      <c r="E56" s="16"/>
      <c r="F56" s="16" t="s">
        <v>3409</v>
      </c>
      <c r="G56" s="16" t="s">
        <v>155</v>
      </c>
      <c r="H56" s="16">
        <v>0</v>
      </c>
      <c r="I56" s="16"/>
      <c r="J56" s="16"/>
      <c r="K56" s="16">
        <v>0</v>
      </c>
      <c r="L56" s="16" t="s">
        <v>78</v>
      </c>
      <c r="M56" s="17">
        <v>1</v>
      </c>
      <c r="N56" s="17">
        <v>0</v>
      </c>
      <c r="O56" s="16" t="s">
        <v>79</v>
      </c>
      <c r="P56" s="16" t="s">
        <v>80</v>
      </c>
      <c r="Q56" s="18">
        <v>0.33239075010621366</v>
      </c>
      <c r="R56" s="16" t="s">
        <v>3417</v>
      </c>
      <c r="S56" s="16" t="s">
        <v>3411</v>
      </c>
      <c r="T56" s="16" t="s">
        <v>340</v>
      </c>
      <c r="U56" s="16" t="s">
        <v>3412</v>
      </c>
      <c r="V56" s="16"/>
      <c r="W56" s="16" t="s">
        <v>2868</v>
      </c>
      <c r="X56" s="16" t="s">
        <v>3413</v>
      </c>
      <c r="Y56" s="16" t="s">
        <v>3414</v>
      </c>
      <c r="Z56" s="16"/>
      <c r="AA56" s="16"/>
      <c r="AB56" s="16"/>
      <c r="AC56" s="16" t="s">
        <v>3418</v>
      </c>
      <c r="AD56" s="16" t="s">
        <v>152</v>
      </c>
      <c r="AE56" s="16"/>
      <c r="AF56" s="16" t="s">
        <v>91</v>
      </c>
      <c r="AG56" s="16" t="s">
        <v>92</v>
      </c>
      <c r="AH56" s="16" t="s">
        <v>84</v>
      </c>
      <c r="AI56" s="17">
        <v>1</v>
      </c>
      <c r="AJ56" s="17">
        <v>0</v>
      </c>
      <c r="AK56" s="16" t="s">
        <v>136</v>
      </c>
      <c r="AL56" s="16"/>
      <c r="AM56" s="17">
        <v>25</v>
      </c>
      <c r="AN56" s="16" t="s">
        <v>137</v>
      </c>
      <c r="AO56" s="16" t="s">
        <v>138</v>
      </c>
      <c r="AP56" s="16"/>
      <c r="AQ56" s="16"/>
      <c r="AR56" s="16"/>
      <c r="AS56" s="16"/>
      <c r="AT56" s="19"/>
      <c r="AU56" s="19"/>
      <c r="AV56" s="19"/>
      <c r="AW56" s="19"/>
      <c r="AX56" s="19"/>
      <c r="AY56" s="19"/>
      <c r="AZ56" s="19"/>
      <c r="BA56" s="19"/>
      <c r="BB56" s="19"/>
      <c r="BC56" s="19"/>
      <c r="BD56" s="16">
        <v>563.34867746563441</v>
      </c>
      <c r="BE56" s="16">
        <v>14478.883158920282</v>
      </c>
      <c r="BF56" s="21"/>
      <c r="BG56" s="22">
        <v>25</v>
      </c>
      <c r="BH56" s="23">
        <v>0.7</v>
      </c>
      <c r="BI56" s="23">
        <v>18</v>
      </c>
      <c r="BJ56" s="16">
        <v>563.34867746563441</v>
      </c>
      <c r="BK56" s="16">
        <v>14478.883158920282</v>
      </c>
      <c r="BL56" s="23">
        <v>0.15</v>
      </c>
      <c r="BM56" s="22">
        <f t="shared" si="13"/>
        <v>5.9830335019118461</v>
      </c>
      <c r="BN56" s="22">
        <f t="shared" si="1"/>
        <v>5.9830335019118461</v>
      </c>
      <c r="BO56" s="22">
        <f t="shared" si="14"/>
        <v>0.8974550252867769</v>
      </c>
      <c r="BP56" s="22">
        <f t="shared" si="15"/>
        <v>0.50855784766250689</v>
      </c>
      <c r="BQ56" s="22">
        <f t="shared" si="16"/>
        <v>4.5770206289625621</v>
      </c>
    </row>
    <row r="57" spans="1:69" ht="12.75" customHeight="1" x14ac:dyDescent="0.25">
      <c r="A57" s="15">
        <v>15434007</v>
      </c>
      <c r="B57" s="16" t="s">
        <v>228</v>
      </c>
      <c r="C57" s="16"/>
      <c r="D57" s="16"/>
      <c r="E57" s="16"/>
      <c r="F57" s="16" t="s">
        <v>2871</v>
      </c>
      <c r="G57" s="16" t="s">
        <v>178</v>
      </c>
      <c r="H57" s="16">
        <v>0.30434631200000001</v>
      </c>
      <c r="I57" s="16"/>
      <c r="J57" s="16"/>
      <c r="K57" s="16">
        <v>0</v>
      </c>
      <c r="L57" s="16" t="s">
        <v>78</v>
      </c>
      <c r="M57" s="17">
        <v>1</v>
      </c>
      <c r="N57" s="17">
        <v>0</v>
      </c>
      <c r="O57" s="16" t="s">
        <v>79</v>
      </c>
      <c r="P57" s="16" t="s">
        <v>80</v>
      </c>
      <c r="Q57" s="18">
        <v>0.32872635454513738</v>
      </c>
      <c r="R57" s="16" t="s">
        <v>2911</v>
      </c>
      <c r="S57" s="16" t="s">
        <v>2912</v>
      </c>
      <c r="T57" s="16" t="s">
        <v>347</v>
      </c>
      <c r="U57" s="16" t="s">
        <v>348</v>
      </c>
      <c r="V57" s="16" t="s">
        <v>2913</v>
      </c>
      <c r="W57" s="16" t="s">
        <v>129</v>
      </c>
      <c r="X57" s="16"/>
      <c r="Y57" s="16" t="s">
        <v>2875</v>
      </c>
      <c r="Z57" s="16" t="s">
        <v>2914</v>
      </c>
      <c r="AA57" s="16"/>
      <c r="AB57" s="16"/>
      <c r="AC57" s="16" t="s">
        <v>1564</v>
      </c>
      <c r="AD57" s="16" t="s">
        <v>152</v>
      </c>
      <c r="AE57" s="16" t="s">
        <v>2915</v>
      </c>
      <c r="AF57" s="16" t="s">
        <v>91</v>
      </c>
      <c r="AG57" s="16" t="s">
        <v>92</v>
      </c>
      <c r="AH57" s="16" t="s">
        <v>2017</v>
      </c>
      <c r="AI57" s="17">
        <v>1</v>
      </c>
      <c r="AJ57" s="17">
        <v>4</v>
      </c>
      <c r="AK57" s="16" t="s">
        <v>136</v>
      </c>
      <c r="AL57" s="16"/>
      <c r="AM57" s="17">
        <v>25</v>
      </c>
      <c r="AN57" s="16" t="s">
        <v>137</v>
      </c>
      <c r="AO57" s="16" t="s">
        <v>138</v>
      </c>
      <c r="AP57" s="17">
        <v>0</v>
      </c>
      <c r="AQ57" s="17">
        <v>0</v>
      </c>
      <c r="AR57" s="17">
        <v>0</v>
      </c>
      <c r="AS57" s="16">
        <v>14319.261417199999</v>
      </c>
      <c r="AT57" s="19">
        <v>12.168225366058792</v>
      </c>
      <c r="AU57" s="19">
        <v>0</v>
      </c>
      <c r="AV57" s="19">
        <v>0</v>
      </c>
      <c r="AW57" s="19">
        <v>6084.1126830293961</v>
      </c>
      <c r="AX57" s="20">
        <v>7</v>
      </c>
      <c r="AY57" s="19">
        <v>0</v>
      </c>
      <c r="AZ57" s="20">
        <v>25</v>
      </c>
      <c r="BA57" s="19">
        <v>0</v>
      </c>
      <c r="BB57" s="19">
        <v>0.5</v>
      </c>
      <c r="BC57" s="20">
        <v>12500</v>
      </c>
      <c r="BD57" s="16">
        <v>558.07741320192736</v>
      </c>
      <c r="BE57" s="16">
        <v>14319.262726763442</v>
      </c>
      <c r="BF57" s="21" t="s">
        <v>96</v>
      </c>
      <c r="BG57" s="22">
        <v>25</v>
      </c>
      <c r="BH57" s="23">
        <v>0.7</v>
      </c>
      <c r="BI57" s="23">
        <v>18</v>
      </c>
      <c r="BJ57" s="16">
        <v>558.07741320192736</v>
      </c>
      <c r="BK57" s="16">
        <v>14319.262726763442</v>
      </c>
      <c r="BL57" s="23">
        <v>0.15</v>
      </c>
      <c r="BM57" s="22">
        <f t="shared" si="13"/>
        <v>5.9170743818124727</v>
      </c>
      <c r="BN57" s="22">
        <f t="shared" si="1"/>
        <v>1.9170743818124727</v>
      </c>
      <c r="BO57" s="22">
        <f t="shared" si="14"/>
        <v>0.28756115727187087</v>
      </c>
      <c r="BP57" s="22">
        <f t="shared" si="15"/>
        <v>0.16295132245406019</v>
      </c>
      <c r="BQ57" s="22">
        <f t="shared" si="16"/>
        <v>1.4665619020865417</v>
      </c>
    </row>
    <row r="58" spans="1:69" ht="12.75" customHeight="1" x14ac:dyDescent="0.25">
      <c r="A58" s="15">
        <v>14807029</v>
      </c>
      <c r="B58" s="16" t="s">
        <v>97</v>
      </c>
      <c r="C58" s="16"/>
      <c r="D58" s="16"/>
      <c r="E58" s="16"/>
      <c r="F58" s="16" t="s">
        <v>1264</v>
      </c>
      <c r="G58" s="16" t="s">
        <v>139</v>
      </c>
      <c r="H58" s="16">
        <v>0.190464889</v>
      </c>
      <c r="I58" s="17">
        <v>1955</v>
      </c>
      <c r="J58" s="17">
        <v>1516</v>
      </c>
      <c r="K58" s="16">
        <v>0.10600657300000001</v>
      </c>
      <c r="L58" s="16" t="s">
        <v>78</v>
      </c>
      <c r="M58" s="17">
        <v>1</v>
      </c>
      <c r="N58" s="17">
        <v>0</v>
      </c>
      <c r="O58" s="16" t="s">
        <v>79</v>
      </c>
      <c r="P58" s="16" t="s">
        <v>80</v>
      </c>
      <c r="Q58" s="18">
        <v>0.32821792200699418</v>
      </c>
      <c r="R58" s="16" t="s">
        <v>1863</v>
      </c>
      <c r="S58" s="16" t="s">
        <v>1864</v>
      </c>
      <c r="T58" s="16" t="s">
        <v>114</v>
      </c>
      <c r="U58" s="16" t="s">
        <v>618</v>
      </c>
      <c r="V58" s="16"/>
      <c r="W58" s="16" t="s">
        <v>129</v>
      </c>
      <c r="X58" s="16" t="s">
        <v>1267</v>
      </c>
      <c r="Y58" s="16" t="s">
        <v>1268</v>
      </c>
      <c r="Z58" s="16" t="s">
        <v>480</v>
      </c>
      <c r="AA58" s="16"/>
      <c r="AB58" s="16"/>
      <c r="AC58" s="16" t="s">
        <v>1855</v>
      </c>
      <c r="AD58" s="16" t="s">
        <v>123</v>
      </c>
      <c r="AE58" s="16"/>
      <c r="AF58" s="16" t="s">
        <v>91</v>
      </c>
      <c r="AG58" s="16" t="s">
        <v>92</v>
      </c>
      <c r="AH58" s="16" t="s">
        <v>1865</v>
      </c>
      <c r="AI58" s="17">
        <v>1</v>
      </c>
      <c r="AJ58" s="17">
        <v>1</v>
      </c>
      <c r="AK58" s="16" t="s">
        <v>136</v>
      </c>
      <c r="AL58" s="16"/>
      <c r="AM58" s="17">
        <v>25</v>
      </c>
      <c r="AN58" s="16" t="s">
        <v>137</v>
      </c>
      <c r="AO58" s="16" t="s">
        <v>138</v>
      </c>
      <c r="AP58" s="17">
        <v>0</v>
      </c>
      <c r="AQ58" s="17">
        <v>0</v>
      </c>
      <c r="AR58" s="17">
        <v>0</v>
      </c>
      <c r="AS58" s="16">
        <v>14297.171964700001</v>
      </c>
      <c r="AT58" s="19">
        <v>3.0467563870358765</v>
      </c>
      <c r="AU58" s="19">
        <v>0</v>
      </c>
      <c r="AV58" s="19">
        <v>0</v>
      </c>
      <c r="AW58" s="19">
        <v>1523.3781935179381</v>
      </c>
      <c r="AX58" s="20">
        <v>7</v>
      </c>
      <c r="AY58" s="19">
        <v>0</v>
      </c>
      <c r="AZ58" s="20">
        <v>25</v>
      </c>
      <c r="BA58" s="19">
        <v>0</v>
      </c>
      <c r="BB58" s="19">
        <v>0.5</v>
      </c>
      <c r="BC58" s="20">
        <v>12500</v>
      </c>
      <c r="BD58" s="16"/>
      <c r="BE58" s="16"/>
      <c r="BF58" s="21" t="s">
        <v>96</v>
      </c>
      <c r="BG58" s="22">
        <v>25</v>
      </c>
      <c r="BH58" s="23">
        <v>0.7</v>
      </c>
      <c r="BI58" s="23">
        <v>18</v>
      </c>
      <c r="BJ58" s="16">
        <v>593.84345246544444</v>
      </c>
      <c r="BK58" s="16">
        <v>14297.115493991121</v>
      </c>
      <c r="BL58" s="23">
        <v>0.15</v>
      </c>
      <c r="BM58" s="22">
        <f t="shared" si="13"/>
        <v>5.9079225961258954</v>
      </c>
      <c r="BN58" s="22">
        <f t="shared" si="1"/>
        <v>4.9079225961258954</v>
      </c>
      <c r="BO58" s="22">
        <f t="shared" si="14"/>
        <v>0.73618838941888431</v>
      </c>
      <c r="BP58" s="22">
        <f t="shared" si="15"/>
        <v>0.41717342067070118</v>
      </c>
      <c r="BQ58" s="22">
        <f t="shared" si="16"/>
        <v>3.7545607860363104</v>
      </c>
    </row>
    <row r="59" spans="1:69" ht="12.75" customHeight="1" x14ac:dyDescent="0.25">
      <c r="A59" s="15">
        <v>17006058</v>
      </c>
      <c r="B59" s="16" t="s">
        <v>237</v>
      </c>
      <c r="C59" s="16" t="s">
        <v>110</v>
      </c>
      <c r="D59" s="16"/>
      <c r="E59" s="16"/>
      <c r="F59" s="16" t="s">
        <v>475</v>
      </c>
      <c r="G59" s="16" t="s">
        <v>111</v>
      </c>
      <c r="H59" s="16">
        <v>7.4907327999999995E-2</v>
      </c>
      <c r="I59" s="17">
        <v>1984</v>
      </c>
      <c r="J59" s="16"/>
      <c r="K59" s="16">
        <v>0</v>
      </c>
      <c r="L59" s="16" t="s">
        <v>78</v>
      </c>
      <c r="M59" s="17">
        <v>1</v>
      </c>
      <c r="N59" s="17">
        <v>0</v>
      </c>
      <c r="O59" s="16" t="s">
        <v>79</v>
      </c>
      <c r="P59" s="16" t="s">
        <v>80</v>
      </c>
      <c r="Q59" s="18">
        <v>0.32404960273286348</v>
      </c>
      <c r="R59" s="16" t="s">
        <v>488</v>
      </c>
      <c r="S59" s="16" t="s">
        <v>489</v>
      </c>
      <c r="T59" s="16" t="s">
        <v>306</v>
      </c>
      <c r="U59" s="16" t="s">
        <v>307</v>
      </c>
      <c r="V59" s="16"/>
      <c r="W59" s="16" t="s">
        <v>102</v>
      </c>
      <c r="X59" s="16"/>
      <c r="Y59" s="16" t="s">
        <v>479</v>
      </c>
      <c r="Z59" s="16" t="s">
        <v>490</v>
      </c>
      <c r="AA59" s="16"/>
      <c r="AB59" s="16" t="s">
        <v>473</v>
      </c>
      <c r="AC59" s="16" t="s">
        <v>117</v>
      </c>
      <c r="AD59" s="16"/>
      <c r="AE59" s="16"/>
      <c r="AF59" s="16" t="s">
        <v>91</v>
      </c>
      <c r="AG59" s="16" t="s">
        <v>92</v>
      </c>
      <c r="AH59" s="16" t="s">
        <v>491</v>
      </c>
      <c r="AI59" s="17">
        <v>1</v>
      </c>
      <c r="AJ59" s="17">
        <v>0</v>
      </c>
      <c r="AK59" s="16" t="s">
        <v>119</v>
      </c>
      <c r="AL59" s="16">
        <v>1.85</v>
      </c>
      <c r="AM59" s="16"/>
      <c r="AN59" s="16" t="s">
        <v>120</v>
      </c>
      <c r="AO59" s="16"/>
      <c r="AP59" s="17">
        <v>0</v>
      </c>
      <c r="AQ59" s="17">
        <v>0</v>
      </c>
      <c r="AR59" s="17">
        <v>0</v>
      </c>
      <c r="AS59" s="16">
        <v>14115.5517762</v>
      </c>
      <c r="AT59" s="19">
        <v>0</v>
      </c>
      <c r="AU59" s="19">
        <v>0</v>
      </c>
      <c r="AV59" s="19">
        <v>0</v>
      </c>
      <c r="AW59" s="19">
        <v>0</v>
      </c>
      <c r="AX59" s="20">
        <v>13</v>
      </c>
      <c r="AY59" s="19">
        <v>0.5</v>
      </c>
      <c r="AZ59" s="20">
        <v>60</v>
      </c>
      <c r="BA59" s="19">
        <v>0.05</v>
      </c>
      <c r="BB59" s="19">
        <v>0.5</v>
      </c>
      <c r="BC59" s="20">
        <v>30000</v>
      </c>
      <c r="BD59" s="16">
        <v>455.57649692730797</v>
      </c>
      <c r="BE59" s="16">
        <v>14115.544232697213</v>
      </c>
      <c r="BF59" s="21" t="s">
        <v>96</v>
      </c>
      <c r="BG59" s="23">
        <v>70</v>
      </c>
      <c r="BH59" s="23">
        <v>0.95</v>
      </c>
      <c r="BI59" s="23">
        <v>67</v>
      </c>
      <c r="BJ59" s="16">
        <v>455.57649692730797</v>
      </c>
      <c r="BK59" s="16">
        <v>14115.544232697213</v>
      </c>
      <c r="BL59" s="23">
        <v>0.15</v>
      </c>
      <c r="BM59" s="22">
        <f t="shared" si="13"/>
        <v>21.711323383101853</v>
      </c>
      <c r="BN59" s="22">
        <f t="shared" si="1"/>
        <v>21.711323383101853</v>
      </c>
      <c r="BO59" s="22">
        <f t="shared" si="14"/>
        <v>3.2566985074652779</v>
      </c>
      <c r="BP59" s="22">
        <f t="shared" si="15"/>
        <v>1.8454624875636576</v>
      </c>
      <c r="BQ59" s="22">
        <f t="shared" si="16"/>
        <v>16.609162388072917</v>
      </c>
    </row>
    <row r="60" spans="1:69" ht="12.75" customHeight="1" x14ac:dyDescent="0.25">
      <c r="A60" s="15">
        <v>15813053</v>
      </c>
      <c r="B60" s="16" t="s">
        <v>228</v>
      </c>
      <c r="C60" s="16"/>
      <c r="D60" s="16"/>
      <c r="E60" s="16" t="s">
        <v>358</v>
      </c>
      <c r="F60" s="16" t="s">
        <v>781</v>
      </c>
      <c r="G60" s="16" t="s">
        <v>359</v>
      </c>
      <c r="H60" s="16">
        <v>0.81999043900000002</v>
      </c>
      <c r="I60" s="17">
        <v>1968</v>
      </c>
      <c r="J60" s="17">
        <v>8050</v>
      </c>
      <c r="K60" s="16">
        <v>0.57430263299999995</v>
      </c>
      <c r="L60" s="16" t="s">
        <v>78</v>
      </c>
      <c r="M60" s="17">
        <v>1</v>
      </c>
      <c r="N60" s="17">
        <v>0</v>
      </c>
      <c r="O60" s="16" t="s">
        <v>79</v>
      </c>
      <c r="P60" s="16" t="s">
        <v>80</v>
      </c>
      <c r="Q60" s="18">
        <v>0.32195042145448077</v>
      </c>
      <c r="R60" s="16" t="s">
        <v>986</v>
      </c>
      <c r="S60" s="16" t="s">
        <v>987</v>
      </c>
      <c r="T60" s="16" t="s">
        <v>387</v>
      </c>
      <c r="U60" s="16" t="s">
        <v>527</v>
      </c>
      <c r="V60" s="16" t="s">
        <v>988</v>
      </c>
      <c r="W60" s="16" t="s">
        <v>507</v>
      </c>
      <c r="X60" s="16"/>
      <c r="Y60" s="16" t="s">
        <v>786</v>
      </c>
      <c r="Z60" s="16" t="s">
        <v>989</v>
      </c>
      <c r="AA60" s="16"/>
      <c r="AB60" s="16"/>
      <c r="AC60" s="16" t="s">
        <v>614</v>
      </c>
      <c r="AD60" s="16" t="s">
        <v>105</v>
      </c>
      <c r="AE60" s="16"/>
      <c r="AF60" s="16" t="s">
        <v>91</v>
      </c>
      <c r="AG60" s="16" t="s">
        <v>92</v>
      </c>
      <c r="AH60" s="16" t="s">
        <v>967</v>
      </c>
      <c r="AI60" s="17">
        <v>1</v>
      </c>
      <c r="AJ60" s="17">
        <v>0</v>
      </c>
      <c r="AK60" s="16" t="s">
        <v>523</v>
      </c>
      <c r="AL60" s="16"/>
      <c r="AM60" s="17">
        <v>50</v>
      </c>
      <c r="AN60" s="16" t="s">
        <v>524</v>
      </c>
      <c r="AO60" s="16"/>
      <c r="AP60" s="17">
        <v>0</v>
      </c>
      <c r="AQ60" s="17">
        <v>8050</v>
      </c>
      <c r="AR60" s="17">
        <v>0</v>
      </c>
      <c r="AS60" s="16">
        <v>14024.105280899999</v>
      </c>
      <c r="AT60" s="19">
        <v>0</v>
      </c>
      <c r="AU60" s="19">
        <v>0</v>
      </c>
      <c r="AV60" s="19">
        <v>0.57401166340098886</v>
      </c>
      <c r="AW60" s="19">
        <v>25003.948057747075</v>
      </c>
      <c r="AX60" s="20">
        <v>9</v>
      </c>
      <c r="AY60" s="19">
        <v>3</v>
      </c>
      <c r="AZ60" s="20">
        <v>0</v>
      </c>
      <c r="BA60" s="19">
        <v>0.1</v>
      </c>
      <c r="BB60" s="19">
        <v>0</v>
      </c>
      <c r="BC60" s="20">
        <v>130680</v>
      </c>
      <c r="BD60" s="16">
        <v>487.15135478274215</v>
      </c>
      <c r="BE60" s="16">
        <v>14024.104261971841</v>
      </c>
      <c r="BF60" s="21" t="s">
        <v>96</v>
      </c>
      <c r="BG60" s="23">
        <v>50</v>
      </c>
      <c r="BH60" s="23">
        <v>0.5</v>
      </c>
      <c r="BI60" s="23">
        <f>BG60*BH60</f>
        <v>25</v>
      </c>
      <c r="BJ60" s="16">
        <v>487.15135478274215</v>
      </c>
      <c r="BK60" s="16">
        <v>14024.104261971841</v>
      </c>
      <c r="BL60" s="23">
        <v>0.15</v>
      </c>
      <c r="BM60" s="22">
        <f t="shared" si="13"/>
        <v>8.0487605363620194</v>
      </c>
      <c r="BN60" s="22">
        <f t="shared" si="1"/>
        <v>8.0487605363620194</v>
      </c>
      <c r="BO60" s="22">
        <f t="shared" si="14"/>
        <v>1.2073140804543028</v>
      </c>
      <c r="BP60" s="22">
        <f t="shared" si="15"/>
        <v>0.68414464559077171</v>
      </c>
      <c r="BQ60" s="22">
        <f t="shared" si="16"/>
        <v>6.1573018103169446</v>
      </c>
    </row>
    <row r="61" spans="1:69" ht="12.75" customHeight="1" x14ac:dyDescent="0.25">
      <c r="A61" s="15">
        <v>15304017</v>
      </c>
      <c r="B61" s="16" t="s">
        <v>154</v>
      </c>
      <c r="C61" s="16"/>
      <c r="D61" s="16"/>
      <c r="E61" s="16"/>
      <c r="F61" s="16" t="s">
        <v>1264</v>
      </c>
      <c r="G61" s="16" t="s">
        <v>126</v>
      </c>
      <c r="H61" s="16">
        <v>0</v>
      </c>
      <c r="I61" s="17">
        <v>1958</v>
      </c>
      <c r="J61" s="17">
        <v>2013</v>
      </c>
      <c r="K61" s="16">
        <v>0.143590841</v>
      </c>
      <c r="L61" s="16" t="s">
        <v>78</v>
      </c>
      <c r="M61" s="17">
        <v>1</v>
      </c>
      <c r="N61" s="17">
        <v>0</v>
      </c>
      <c r="O61" s="16" t="s">
        <v>79</v>
      </c>
      <c r="P61" s="16" t="s">
        <v>80</v>
      </c>
      <c r="Q61" s="18">
        <v>0.32184949433792076</v>
      </c>
      <c r="R61" s="16" t="s">
        <v>2511</v>
      </c>
      <c r="S61" s="16" t="s">
        <v>2517</v>
      </c>
      <c r="T61" s="16" t="s">
        <v>347</v>
      </c>
      <c r="U61" s="16" t="s">
        <v>348</v>
      </c>
      <c r="V61" s="16"/>
      <c r="W61" s="16" t="s">
        <v>129</v>
      </c>
      <c r="X61" s="16" t="s">
        <v>1267</v>
      </c>
      <c r="Y61" s="16" t="s">
        <v>1268</v>
      </c>
      <c r="Z61" s="16" t="s">
        <v>2518</v>
      </c>
      <c r="AA61" s="16"/>
      <c r="AB61" s="16"/>
      <c r="AC61" s="16" t="s">
        <v>780</v>
      </c>
      <c r="AD61" s="16" t="s">
        <v>105</v>
      </c>
      <c r="AE61" s="16"/>
      <c r="AF61" s="16" t="s">
        <v>91</v>
      </c>
      <c r="AG61" s="16" t="s">
        <v>92</v>
      </c>
      <c r="AH61" s="16" t="s">
        <v>204</v>
      </c>
      <c r="AI61" s="17">
        <v>1</v>
      </c>
      <c r="AJ61" s="17">
        <v>1</v>
      </c>
      <c r="AK61" s="16" t="s">
        <v>136</v>
      </c>
      <c r="AL61" s="16"/>
      <c r="AM61" s="17">
        <v>25</v>
      </c>
      <c r="AN61" s="16" t="s">
        <v>137</v>
      </c>
      <c r="AO61" s="16" t="s">
        <v>138</v>
      </c>
      <c r="AP61" s="16"/>
      <c r="AQ61" s="16"/>
      <c r="AR61" s="16"/>
      <c r="AS61" s="16"/>
      <c r="AT61" s="19"/>
      <c r="AU61" s="19"/>
      <c r="AV61" s="19"/>
      <c r="AW61" s="19"/>
      <c r="AX61" s="19"/>
      <c r="AY61" s="19"/>
      <c r="AZ61" s="19"/>
      <c r="BA61" s="19"/>
      <c r="BB61" s="19"/>
      <c r="BC61" s="19"/>
      <c r="BD61" s="16">
        <v>596.2620209837155</v>
      </c>
      <c r="BE61" s="16">
        <v>14019.70789436001</v>
      </c>
      <c r="BF61" s="21"/>
      <c r="BG61" s="22">
        <v>25</v>
      </c>
      <c r="BH61" s="23">
        <v>0.7</v>
      </c>
      <c r="BI61" s="23">
        <v>18</v>
      </c>
      <c r="BJ61" s="16">
        <v>596.2620209837155</v>
      </c>
      <c r="BK61" s="16">
        <v>14019.70789436001</v>
      </c>
      <c r="BL61" s="23">
        <v>0.15</v>
      </c>
      <c r="BM61" s="22">
        <f t="shared" si="13"/>
        <v>5.7932908980825735</v>
      </c>
      <c r="BN61" s="22">
        <f t="shared" si="1"/>
        <v>4.7932908980825735</v>
      </c>
      <c r="BO61" s="22">
        <f t="shared" si="14"/>
        <v>0.71899363471238598</v>
      </c>
      <c r="BP61" s="22">
        <f t="shared" si="15"/>
        <v>0.40742972633701879</v>
      </c>
      <c r="BQ61" s="22">
        <f t="shared" si="16"/>
        <v>3.6668675370331689</v>
      </c>
    </row>
    <row r="62" spans="1:69" ht="12.75" customHeight="1" x14ac:dyDescent="0.25">
      <c r="A62" s="15">
        <v>16069005</v>
      </c>
      <c r="B62" s="16" t="s">
        <v>75</v>
      </c>
      <c r="C62" s="16"/>
      <c r="D62" s="16"/>
      <c r="E62" s="16"/>
      <c r="F62" s="16" t="s">
        <v>1264</v>
      </c>
      <c r="G62" s="16" t="s">
        <v>77</v>
      </c>
      <c r="H62" s="16">
        <v>0.85613156199999996</v>
      </c>
      <c r="I62" s="17">
        <v>1947</v>
      </c>
      <c r="J62" s="17">
        <v>1239</v>
      </c>
      <c r="K62" s="16">
        <v>8.8588588999999995E-2</v>
      </c>
      <c r="L62" s="16" t="s">
        <v>78</v>
      </c>
      <c r="M62" s="17">
        <v>1</v>
      </c>
      <c r="N62" s="17">
        <v>0</v>
      </c>
      <c r="O62" s="16" t="s">
        <v>79</v>
      </c>
      <c r="P62" s="16" t="s">
        <v>80</v>
      </c>
      <c r="Q62" s="18">
        <v>0.32108890482426167</v>
      </c>
      <c r="R62" s="16" t="s">
        <v>2233</v>
      </c>
      <c r="S62" s="16" t="s">
        <v>2234</v>
      </c>
      <c r="T62" s="16" t="s">
        <v>387</v>
      </c>
      <c r="U62" s="16" t="s">
        <v>388</v>
      </c>
      <c r="V62" s="16" t="s">
        <v>2235</v>
      </c>
      <c r="W62" s="16" t="s">
        <v>129</v>
      </c>
      <c r="X62" s="16"/>
      <c r="Y62" s="16" t="s">
        <v>1268</v>
      </c>
      <c r="Z62" s="16" t="s">
        <v>218</v>
      </c>
      <c r="AA62" s="16"/>
      <c r="AB62" s="16" t="s">
        <v>133</v>
      </c>
      <c r="AC62" s="16" t="s">
        <v>134</v>
      </c>
      <c r="AD62" s="16" t="s">
        <v>90</v>
      </c>
      <c r="AE62" s="16"/>
      <c r="AF62" s="16" t="s">
        <v>91</v>
      </c>
      <c r="AG62" s="16" t="s">
        <v>92</v>
      </c>
      <c r="AH62" s="16" t="s">
        <v>2236</v>
      </c>
      <c r="AI62" s="17">
        <v>1</v>
      </c>
      <c r="AJ62" s="17">
        <v>1</v>
      </c>
      <c r="AK62" s="16" t="s">
        <v>136</v>
      </c>
      <c r="AL62" s="16"/>
      <c r="AM62" s="17">
        <v>25</v>
      </c>
      <c r="AN62" s="16" t="s">
        <v>137</v>
      </c>
      <c r="AO62" s="16" t="s">
        <v>138</v>
      </c>
      <c r="AP62" s="17">
        <v>0</v>
      </c>
      <c r="AQ62" s="17">
        <v>0</v>
      </c>
      <c r="AR62" s="17">
        <v>0</v>
      </c>
      <c r="AS62" s="16">
        <v>13986.5937498</v>
      </c>
      <c r="AT62" s="19">
        <v>3.1144108979802807</v>
      </c>
      <c r="AU62" s="19">
        <v>0</v>
      </c>
      <c r="AV62" s="19">
        <v>0</v>
      </c>
      <c r="AW62" s="19">
        <v>1557.2054489901404</v>
      </c>
      <c r="AX62" s="20">
        <v>7</v>
      </c>
      <c r="AY62" s="19">
        <v>0</v>
      </c>
      <c r="AZ62" s="20">
        <v>25</v>
      </c>
      <c r="BA62" s="19">
        <v>0</v>
      </c>
      <c r="BB62" s="19">
        <v>0.5</v>
      </c>
      <c r="BC62" s="20">
        <v>12500</v>
      </c>
      <c r="BD62" s="16">
        <v>514.2601508618194</v>
      </c>
      <c r="BE62" s="16">
        <v>13986.576747670006</v>
      </c>
      <c r="BF62" s="21" t="s">
        <v>96</v>
      </c>
      <c r="BG62" s="22">
        <v>25</v>
      </c>
      <c r="BH62" s="23">
        <v>0.7</v>
      </c>
      <c r="BI62" s="23">
        <v>18</v>
      </c>
      <c r="BJ62" s="16">
        <v>514.2601508618194</v>
      </c>
      <c r="BK62" s="16">
        <v>13986.576747670006</v>
      </c>
      <c r="BL62" s="23">
        <v>0.15</v>
      </c>
      <c r="BM62" s="22">
        <f t="shared" si="13"/>
        <v>5.7796002868367102</v>
      </c>
      <c r="BN62" s="22">
        <f t="shared" si="1"/>
        <v>4.7796002868367102</v>
      </c>
      <c r="BO62" s="22">
        <f t="shared" si="14"/>
        <v>0.71694004302550651</v>
      </c>
      <c r="BP62" s="22">
        <f t="shared" si="15"/>
        <v>0.40626602438112036</v>
      </c>
      <c r="BQ62" s="22">
        <f t="shared" si="16"/>
        <v>3.6563942194300831</v>
      </c>
    </row>
    <row r="63" spans="1:69" ht="12.75" customHeight="1" x14ac:dyDescent="0.25">
      <c r="A63" s="15">
        <v>15431008</v>
      </c>
      <c r="B63" s="16" t="s">
        <v>228</v>
      </c>
      <c r="C63" s="16" t="s">
        <v>110</v>
      </c>
      <c r="D63" s="16"/>
      <c r="E63" s="16"/>
      <c r="F63" s="16" t="s">
        <v>781</v>
      </c>
      <c r="G63" s="16" t="s">
        <v>111</v>
      </c>
      <c r="H63" s="16">
        <v>0.30870410300000001</v>
      </c>
      <c r="I63" s="17">
        <v>1999</v>
      </c>
      <c r="J63" s="17">
        <v>1611</v>
      </c>
      <c r="K63" s="16">
        <v>0.115343309</v>
      </c>
      <c r="L63" s="16" t="s">
        <v>78</v>
      </c>
      <c r="M63" s="17">
        <v>1</v>
      </c>
      <c r="N63" s="17">
        <v>0</v>
      </c>
      <c r="O63" s="16" t="s">
        <v>79</v>
      </c>
      <c r="P63" s="16" t="s">
        <v>80</v>
      </c>
      <c r="Q63" s="18">
        <v>0.32075043388445879</v>
      </c>
      <c r="R63" s="16" t="s">
        <v>789</v>
      </c>
      <c r="S63" s="16" t="s">
        <v>790</v>
      </c>
      <c r="T63" s="16" t="s">
        <v>373</v>
      </c>
      <c r="U63" s="16" t="s">
        <v>374</v>
      </c>
      <c r="V63" s="16" t="s">
        <v>791</v>
      </c>
      <c r="W63" s="16" t="s">
        <v>507</v>
      </c>
      <c r="X63" s="16"/>
      <c r="Y63" s="16" t="s">
        <v>786</v>
      </c>
      <c r="Z63" s="16" t="s">
        <v>792</v>
      </c>
      <c r="AA63" s="16"/>
      <c r="AB63" s="16" t="s">
        <v>473</v>
      </c>
      <c r="AC63" s="16" t="s">
        <v>117</v>
      </c>
      <c r="AD63" s="16"/>
      <c r="AE63" s="16"/>
      <c r="AF63" s="16" t="s">
        <v>91</v>
      </c>
      <c r="AG63" s="16" t="s">
        <v>92</v>
      </c>
      <c r="AH63" s="16" t="s">
        <v>793</v>
      </c>
      <c r="AI63" s="17">
        <v>1</v>
      </c>
      <c r="AJ63" s="17">
        <v>0</v>
      </c>
      <c r="AK63" s="16" t="s">
        <v>119</v>
      </c>
      <c r="AL63" s="16">
        <v>1.35</v>
      </c>
      <c r="AM63" s="16"/>
      <c r="AN63" s="16" t="s">
        <v>579</v>
      </c>
      <c r="AO63" s="16" t="s">
        <v>580</v>
      </c>
      <c r="AP63" s="17">
        <v>0</v>
      </c>
      <c r="AQ63" s="17">
        <v>1611</v>
      </c>
      <c r="AR63" s="17">
        <v>0</v>
      </c>
      <c r="AS63" s="16">
        <v>13971.8297843</v>
      </c>
      <c r="AT63" s="19">
        <v>0</v>
      </c>
      <c r="AU63" s="19">
        <v>0</v>
      </c>
      <c r="AV63" s="19">
        <v>0.11530343733576429</v>
      </c>
      <c r="AW63" s="19">
        <v>5022.6177303458926</v>
      </c>
      <c r="AX63" s="20">
        <v>13</v>
      </c>
      <c r="AY63" s="19">
        <v>0.5</v>
      </c>
      <c r="AZ63" s="20">
        <v>60</v>
      </c>
      <c r="BA63" s="19">
        <v>0.05</v>
      </c>
      <c r="BB63" s="19">
        <v>0.5</v>
      </c>
      <c r="BC63" s="20">
        <v>30000</v>
      </c>
      <c r="BD63" s="16">
        <v>483.60656712673017</v>
      </c>
      <c r="BE63" s="16">
        <v>13971.833012507308</v>
      </c>
      <c r="BF63" s="21" t="s">
        <v>96</v>
      </c>
      <c r="BG63" s="23">
        <v>43</v>
      </c>
      <c r="BH63" s="23">
        <v>0.8</v>
      </c>
      <c r="BI63" s="23">
        <v>34</v>
      </c>
      <c r="BJ63" s="16">
        <v>483.60656712673017</v>
      </c>
      <c r="BK63" s="16">
        <v>13971.833012507308</v>
      </c>
      <c r="BL63" s="23">
        <v>0.15</v>
      </c>
      <c r="BM63" s="22">
        <f t="shared" si="13"/>
        <v>10.905514752071598</v>
      </c>
      <c r="BN63" s="22">
        <f t="shared" si="1"/>
        <v>10.905514752071598</v>
      </c>
      <c r="BO63" s="22">
        <f t="shared" si="14"/>
        <v>1.6358272128107396</v>
      </c>
      <c r="BP63" s="22">
        <f t="shared" si="15"/>
        <v>0.9269687539260858</v>
      </c>
      <c r="BQ63" s="22">
        <f t="shared" si="16"/>
        <v>8.3427187853347728</v>
      </c>
    </row>
    <row r="64" spans="1:69" ht="12.75" customHeight="1" x14ac:dyDescent="0.25">
      <c r="A64" s="15">
        <v>14816013</v>
      </c>
      <c r="B64" s="16" t="s">
        <v>97</v>
      </c>
      <c r="C64" s="16" t="s">
        <v>110</v>
      </c>
      <c r="D64" s="16"/>
      <c r="E64" s="16"/>
      <c r="F64" s="16" t="s">
        <v>288</v>
      </c>
      <c r="G64" s="16" t="s">
        <v>111</v>
      </c>
      <c r="H64" s="16">
        <v>0</v>
      </c>
      <c r="I64" s="17">
        <v>1900</v>
      </c>
      <c r="J64" s="16"/>
      <c r="K64" s="16">
        <v>0</v>
      </c>
      <c r="L64" s="16" t="s">
        <v>78</v>
      </c>
      <c r="M64" s="17">
        <v>1</v>
      </c>
      <c r="N64" s="17">
        <v>0</v>
      </c>
      <c r="O64" s="16" t="s">
        <v>79</v>
      </c>
      <c r="P64" s="16" t="s">
        <v>80</v>
      </c>
      <c r="Q64" s="18">
        <v>0.32053856172363016</v>
      </c>
      <c r="R64" s="16" t="s">
        <v>483</v>
      </c>
      <c r="S64" s="16" t="s">
        <v>484</v>
      </c>
      <c r="T64" s="16" t="s">
        <v>485</v>
      </c>
      <c r="U64" s="16" t="s">
        <v>486</v>
      </c>
      <c r="V64" s="16"/>
      <c r="W64" s="16" t="s">
        <v>470</v>
      </c>
      <c r="X64" s="16"/>
      <c r="Y64" s="16" t="s">
        <v>3420</v>
      </c>
      <c r="Z64" s="16"/>
      <c r="AA64" s="16"/>
      <c r="AB64" s="16"/>
      <c r="AC64" s="16" t="s">
        <v>3456</v>
      </c>
      <c r="AD64" s="16" t="s">
        <v>123</v>
      </c>
      <c r="AE64" s="16"/>
      <c r="AF64" s="16" t="s">
        <v>91</v>
      </c>
      <c r="AG64" s="16" t="s">
        <v>92</v>
      </c>
      <c r="AH64" s="16" t="s">
        <v>106</v>
      </c>
      <c r="AI64" s="17">
        <v>1</v>
      </c>
      <c r="AJ64" s="17">
        <v>0</v>
      </c>
      <c r="AK64" s="16" t="s">
        <v>119</v>
      </c>
      <c r="AL64" s="16">
        <v>1.85</v>
      </c>
      <c r="AM64" s="16"/>
      <c r="AN64" s="16" t="s">
        <v>120</v>
      </c>
      <c r="AO64" s="16"/>
      <c r="AP64" s="17">
        <v>0</v>
      </c>
      <c r="AQ64" s="17">
        <v>0</v>
      </c>
      <c r="AR64" s="17">
        <v>0</v>
      </c>
      <c r="AS64" s="16">
        <v>13962.6456301</v>
      </c>
      <c r="AT64" s="19">
        <v>0</v>
      </c>
      <c r="AU64" s="19">
        <v>0</v>
      </c>
      <c r="AV64" s="19">
        <v>0</v>
      </c>
      <c r="AW64" s="19">
        <v>0</v>
      </c>
      <c r="AX64" s="20">
        <v>13</v>
      </c>
      <c r="AY64" s="19">
        <v>0.5</v>
      </c>
      <c r="AZ64" s="20">
        <v>60</v>
      </c>
      <c r="BA64" s="19">
        <v>0.05</v>
      </c>
      <c r="BB64" s="19">
        <v>0.5</v>
      </c>
      <c r="BC64" s="20">
        <v>30000</v>
      </c>
      <c r="BD64" s="16">
        <v>535.61632518252804</v>
      </c>
      <c r="BE64" s="16">
        <v>13962.603898098183</v>
      </c>
      <c r="BF64" s="21" t="s">
        <v>96</v>
      </c>
      <c r="BG64" s="23">
        <v>70</v>
      </c>
      <c r="BH64" s="23">
        <v>0.95</v>
      </c>
      <c r="BI64" s="23">
        <v>67</v>
      </c>
      <c r="BJ64" s="16">
        <v>535.61632518252804</v>
      </c>
      <c r="BK64" s="16">
        <v>13962.603898098183</v>
      </c>
      <c r="BL64" s="23">
        <v>0.15</v>
      </c>
      <c r="BM64" s="22">
        <f t="shared" si="13"/>
        <v>21.476083635483221</v>
      </c>
      <c r="BN64" s="22">
        <f t="shared" si="1"/>
        <v>21.476083635483221</v>
      </c>
      <c r="BO64" s="22">
        <f t="shared" si="14"/>
        <v>3.2214125453224831</v>
      </c>
      <c r="BP64" s="22">
        <f t="shared" si="15"/>
        <v>1.8254671090160739</v>
      </c>
      <c r="BQ64" s="22">
        <f t="shared" si="16"/>
        <v>16.429203981144664</v>
      </c>
    </row>
    <row r="65" spans="1:69" ht="12.75" customHeight="1" x14ac:dyDescent="0.25">
      <c r="A65" s="15">
        <v>14816008</v>
      </c>
      <c r="B65" s="16" t="s">
        <v>97</v>
      </c>
      <c r="C65" s="16"/>
      <c r="D65" s="16"/>
      <c r="E65" s="16"/>
      <c r="F65" s="16" t="s">
        <v>288</v>
      </c>
      <c r="G65" s="16" t="s">
        <v>277</v>
      </c>
      <c r="H65" s="16">
        <v>0</v>
      </c>
      <c r="I65" s="16"/>
      <c r="J65" s="16"/>
      <c r="K65" s="16">
        <v>0</v>
      </c>
      <c r="L65" s="16" t="s">
        <v>377</v>
      </c>
      <c r="M65" s="17">
        <v>1</v>
      </c>
      <c r="N65" s="17">
        <v>0</v>
      </c>
      <c r="O65" s="16" t="s">
        <v>79</v>
      </c>
      <c r="P65" s="16" t="s">
        <v>80</v>
      </c>
      <c r="Q65" s="18">
        <v>0.32006452297062937</v>
      </c>
      <c r="R65" s="16" t="s">
        <v>3467</v>
      </c>
      <c r="S65" s="16" t="s">
        <v>3468</v>
      </c>
      <c r="T65" s="16" t="s">
        <v>83</v>
      </c>
      <c r="U65" s="16" t="s">
        <v>106</v>
      </c>
      <c r="V65" s="16"/>
      <c r="W65" s="16" t="s">
        <v>470</v>
      </c>
      <c r="X65" s="16" t="s">
        <v>3419</v>
      </c>
      <c r="Y65" s="16" t="s">
        <v>3420</v>
      </c>
      <c r="Z65" s="16" t="s">
        <v>282</v>
      </c>
      <c r="AA65" s="16"/>
      <c r="AB65" s="16"/>
      <c r="AC65" s="16" t="s">
        <v>3456</v>
      </c>
      <c r="AD65" s="16" t="s">
        <v>123</v>
      </c>
      <c r="AE65" s="16"/>
      <c r="AF65" s="16" t="s">
        <v>91</v>
      </c>
      <c r="AG65" s="16" t="s">
        <v>92</v>
      </c>
      <c r="AH65" s="16" t="s">
        <v>3469</v>
      </c>
      <c r="AI65" s="17">
        <v>1</v>
      </c>
      <c r="AJ65" s="17">
        <v>0</v>
      </c>
      <c r="AK65" s="16" t="s">
        <v>285</v>
      </c>
      <c r="AL65" s="16"/>
      <c r="AM65" s="17">
        <v>55</v>
      </c>
      <c r="AN65" s="16" t="s">
        <v>286</v>
      </c>
      <c r="AO65" s="16" t="s">
        <v>287</v>
      </c>
      <c r="AP65" s="16"/>
      <c r="AQ65" s="16"/>
      <c r="AR65" s="16"/>
      <c r="AS65" s="16"/>
      <c r="AT65" s="19"/>
      <c r="AU65" s="19"/>
      <c r="AV65" s="19"/>
      <c r="AW65" s="19"/>
      <c r="AX65" s="19"/>
      <c r="AY65" s="19"/>
      <c r="AZ65" s="19"/>
      <c r="BA65" s="19"/>
      <c r="BB65" s="19"/>
      <c r="BC65" s="19"/>
      <c r="BD65" s="16">
        <v>538.37442153838651</v>
      </c>
      <c r="BE65" s="16">
        <v>13941.954852613897</v>
      </c>
      <c r="BF65" s="21"/>
      <c r="BG65" s="22">
        <v>80</v>
      </c>
      <c r="BH65" s="23">
        <v>0.9</v>
      </c>
      <c r="BI65" s="23">
        <v>72</v>
      </c>
      <c r="BJ65" s="16">
        <v>538.37442153838651</v>
      </c>
      <c r="BK65" s="16">
        <v>13941.954852613897</v>
      </c>
      <c r="BL65" s="23">
        <v>0.15</v>
      </c>
      <c r="BM65" s="22">
        <f t="shared" si="13"/>
        <v>23.044645653885315</v>
      </c>
      <c r="BN65" s="22">
        <f t="shared" si="1"/>
        <v>23.044645653885315</v>
      </c>
      <c r="BO65" s="22">
        <f t="shared" si="14"/>
        <v>3.4566968480827973</v>
      </c>
      <c r="BP65" s="22">
        <f t="shared" si="15"/>
        <v>1.958794880580252</v>
      </c>
      <c r="BQ65" s="22">
        <f t="shared" si="16"/>
        <v>17.629153925222269</v>
      </c>
    </row>
    <row r="66" spans="1:69" ht="12.75" customHeight="1" x14ac:dyDescent="0.25">
      <c r="A66" s="15">
        <v>15812053</v>
      </c>
      <c r="B66" s="16" t="s">
        <v>228</v>
      </c>
      <c r="C66" s="16"/>
      <c r="D66" s="16"/>
      <c r="E66" s="16" t="s">
        <v>358</v>
      </c>
      <c r="F66" s="16" t="s">
        <v>781</v>
      </c>
      <c r="G66" s="16" t="s">
        <v>359</v>
      </c>
      <c r="H66" s="16">
        <v>0.27755050799999997</v>
      </c>
      <c r="I66" s="17">
        <v>1954</v>
      </c>
      <c r="J66" s="17">
        <v>11160</v>
      </c>
      <c r="K66" s="16">
        <v>0.80513671499999995</v>
      </c>
      <c r="L66" s="16" t="s">
        <v>78</v>
      </c>
      <c r="M66" s="17">
        <v>1</v>
      </c>
      <c r="N66" s="17">
        <v>0</v>
      </c>
      <c r="O66" s="16" t="s">
        <v>79</v>
      </c>
      <c r="P66" s="16" t="s">
        <v>80</v>
      </c>
      <c r="Q66" s="18">
        <v>0.31820971330290576</v>
      </c>
      <c r="R66" s="16" t="s">
        <v>955</v>
      </c>
      <c r="S66" s="16" t="s">
        <v>956</v>
      </c>
      <c r="T66" s="16" t="s">
        <v>306</v>
      </c>
      <c r="U66" s="16" t="s">
        <v>555</v>
      </c>
      <c r="V66" s="16"/>
      <c r="W66" s="16" t="s">
        <v>507</v>
      </c>
      <c r="X66" s="16"/>
      <c r="Y66" s="16" t="s">
        <v>786</v>
      </c>
      <c r="Z66" s="16" t="s">
        <v>957</v>
      </c>
      <c r="AA66" s="16"/>
      <c r="AB66" s="16"/>
      <c r="AC66" s="16" t="s">
        <v>547</v>
      </c>
      <c r="AD66" s="16" t="s">
        <v>105</v>
      </c>
      <c r="AE66" s="16"/>
      <c r="AF66" s="16" t="s">
        <v>91</v>
      </c>
      <c r="AG66" s="16" t="s">
        <v>92</v>
      </c>
      <c r="AH66" s="16" t="s">
        <v>811</v>
      </c>
      <c r="AI66" s="17">
        <v>2</v>
      </c>
      <c r="AJ66" s="17">
        <v>0</v>
      </c>
      <c r="AK66" s="16" t="s">
        <v>523</v>
      </c>
      <c r="AL66" s="16"/>
      <c r="AM66" s="17">
        <v>50</v>
      </c>
      <c r="AN66" s="16" t="s">
        <v>524</v>
      </c>
      <c r="AO66" s="16"/>
      <c r="AP66" s="17">
        <v>0</v>
      </c>
      <c r="AQ66" s="17">
        <v>11160</v>
      </c>
      <c r="AR66" s="17">
        <v>0</v>
      </c>
      <c r="AS66" s="16">
        <v>13861.145864399999</v>
      </c>
      <c r="AT66" s="19">
        <v>0</v>
      </c>
      <c r="AU66" s="19">
        <v>0</v>
      </c>
      <c r="AV66" s="19">
        <v>0.80512824186220899</v>
      </c>
      <c r="AW66" s="19">
        <v>35071.386215517821</v>
      </c>
      <c r="AX66" s="20">
        <v>9</v>
      </c>
      <c r="AY66" s="19">
        <v>3</v>
      </c>
      <c r="AZ66" s="20">
        <v>0</v>
      </c>
      <c r="BA66" s="19">
        <v>0.1</v>
      </c>
      <c r="BB66" s="19">
        <v>0</v>
      </c>
      <c r="BC66" s="20">
        <v>130680</v>
      </c>
      <c r="BD66" s="16">
        <v>485.31947535264112</v>
      </c>
      <c r="BE66" s="16">
        <v>13861.15966666957</v>
      </c>
      <c r="BF66" s="21" t="s">
        <v>96</v>
      </c>
      <c r="BG66" s="23">
        <v>50</v>
      </c>
      <c r="BH66" s="23">
        <v>0.5</v>
      </c>
      <c r="BI66" s="23">
        <f>BG66*BH66</f>
        <v>25</v>
      </c>
      <c r="BJ66" s="16">
        <v>485.31947535264112</v>
      </c>
      <c r="BK66" s="16">
        <v>13861.15966666957</v>
      </c>
      <c r="BL66" s="23">
        <v>0.15</v>
      </c>
      <c r="BM66" s="22">
        <f t="shared" si="13"/>
        <v>7.9552428325726439</v>
      </c>
      <c r="BN66" s="22">
        <f t="shared" si="1"/>
        <v>7.9552428325726439</v>
      </c>
      <c r="BO66" s="22">
        <f t="shared" si="14"/>
        <v>1.1932864248858965</v>
      </c>
      <c r="BP66" s="22">
        <f t="shared" si="15"/>
        <v>0.67619564076867478</v>
      </c>
      <c r="BQ66" s="22">
        <f t="shared" si="16"/>
        <v>6.0857607669180727</v>
      </c>
    </row>
    <row r="67" spans="1:69" ht="12.75" customHeight="1" x14ac:dyDescent="0.25">
      <c r="A67" s="15">
        <v>18902024</v>
      </c>
      <c r="B67" s="16" t="s">
        <v>237</v>
      </c>
      <c r="C67" s="16" t="s">
        <v>110</v>
      </c>
      <c r="D67" s="16"/>
      <c r="E67" s="16"/>
      <c r="F67" s="16" t="s">
        <v>781</v>
      </c>
      <c r="G67" s="16" t="s">
        <v>111</v>
      </c>
      <c r="H67" s="16">
        <v>2.1273237E-2</v>
      </c>
      <c r="I67" s="17">
        <v>1963</v>
      </c>
      <c r="J67" s="17">
        <v>1107</v>
      </c>
      <c r="K67" s="16">
        <v>8.0626366000000005E-2</v>
      </c>
      <c r="L67" s="16" t="s">
        <v>78</v>
      </c>
      <c r="M67" s="17">
        <v>1</v>
      </c>
      <c r="N67" s="17">
        <v>0</v>
      </c>
      <c r="O67" s="16" t="s">
        <v>79</v>
      </c>
      <c r="P67" s="16" t="s">
        <v>80</v>
      </c>
      <c r="Q67" s="18">
        <v>0.31520104935095294</v>
      </c>
      <c r="R67" s="16" t="s">
        <v>1179</v>
      </c>
      <c r="S67" s="16" t="s">
        <v>1180</v>
      </c>
      <c r="T67" s="16" t="s">
        <v>83</v>
      </c>
      <c r="U67" s="16" t="s">
        <v>200</v>
      </c>
      <c r="V67" s="16"/>
      <c r="W67" s="16" t="s">
        <v>507</v>
      </c>
      <c r="X67" s="16"/>
      <c r="Y67" s="16" t="s">
        <v>786</v>
      </c>
      <c r="Z67" s="16" t="s">
        <v>1181</v>
      </c>
      <c r="AA67" s="16"/>
      <c r="AB67" s="16"/>
      <c r="AC67" s="16" t="s">
        <v>712</v>
      </c>
      <c r="AD67" s="16" t="s">
        <v>152</v>
      </c>
      <c r="AE67" s="16"/>
      <c r="AF67" s="16" t="s">
        <v>91</v>
      </c>
      <c r="AG67" s="16" t="s">
        <v>92</v>
      </c>
      <c r="AH67" s="16" t="s">
        <v>1182</v>
      </c>
      <c r="AI67" s="17">
        <v>1</v>
      </c>
      <c r="AJ67" s="17">
        <v>0</v>
      </c>
      <c r="AK67" s="16" t="s">
        <v>119</v>
      </c>
      <c r="AL67" s="16">
        <v>1.85</v>
      </c>
      <c r="AM67" s="16"/>
      <c r="AN67" s="16" t="s">
        <v>120</v>
      </c>
      <c r="AO67" s="16"/>
      <c r="AP67" s="17">
        <v>0</v>
      </c>
      <c r="AQ67" s="17">
        <v>1107</v>
      </c>
      <c r="AR67" s="17">
        <v>0</v>
      </c>
      <c r="AS67" s="16">
        <v>13730.096691299999</v>
      </c>
      <c r="AT67" s="19">
        <v>0</v>
      </c>
      <c r="AU67" s="19">
        <v>0</v>
      </c>
      <c r="AV67" s="19">
        <v>8.0625797828608486E-2</v>
      </c>
      <c r="AW67" s="19">
        <v>3512.0597534141857</v>
      </c>
      <c r="AX67" s="20">
        <v>13</v>
      </c>
      <c r="AY67" s="19">
        <v>0.5</v>
      </c>
      <c r="AZ67" s="20">
        <v>60</v>
      </c>
      <c r="BA67" s="19">
        <v>0.05</v>
      </c>
      <c r="BB67" s="19">
        <v>0.5</v>
      </c>
      <c r="BC67" s="20">
        <v>30000</v>
      </c>
      <c r="BD67" s="16">
        <v>464.88114533193163</v>
      </c>
      <c r="BE67" s="16">
        <v>13730.102789151588</v>
      </c>
      <c r="BF67" s="21" t="s">
        <v>96</v>
      </c>
      <c r="BG67" s="23">
        <v>70</v>
      </c>
      <c r="BH67" s="23">
        <v>0.95</v>
      </c>
      <c r="BI67" s="23">
        <v>67</v>
      </c>
      <c r="BJ67" s="16">
        <v>464.88114533193163</v>
      </c>
      <c r="BK67" s="16">
        <v>13730.102789151588</v>
      </c>
      <c r="BL67" s="23">
        <v>0.15</v>
      </c>
      <c r="BM67" s="22">
        <f t="shared" si="13"/>
        <v>21.118470306513846</v>
      </c>
      <c r="BN67" s="22">
        <f t="shared" ref="BN67:BN130" si="17">BM67-AJ67</f>
        <v>21.118470306513846</v>
      </c>
      <c r="BO67" s="22">
        <f t="shared" si="14"/>
        <v>3.1677705459770769</v>
      </c>
      <c r="BP67" s="22">
        <f t="shared" si="15"/>
        <v>1.7950699760536768</v>
      </c>
      <c r="BQ67" s="22">
        <f t="shared" si="16"/>
        <v>16.155629784483093</v>
      </c>
    </row>
    <row r="68" spans="1:69" ht="12.75" customHeight="1" x14ac:dyDescent="0.25">
      <c r="A68" s="15">
        <v>17007067</v>
      </c>
      <c r="B68" s="16" t="s">
        <v>237</v>
      </c>
      <c r="C68" s="16" t="s">
        <v>110</v>
      </c>
      <c r="D68" s="16"/>
      <c r="E68" s="16"/>
      <c r="F68" s="16" t="s">
        <v>1237</v>
      </c>
      <c r="G68" s="16" t="s">
        <v>111</v>
      </c>
      <c r="H68" s="16">
        <v>0.29090293699999997</v>
      </c>
      <c r="I68" s="17">
        <v>1955</v>
      </c>
      <c r="J68" s="17">
        <v>1008</v>
      </c>
      <c r="K68" s="16">
        <v>7.3635766000000005E-2</v>
      </c>
      <c r="L68" s="16" t="s">
        <v>78</v>
      </c>
      <c r="M68" s="17">
        <v>1</v>
      </c>
      <c r="N68" s="17">
        <v>0</v>
      </c>
      <c r="O68" s="16" t="s">
        <v>79</v>
      </c>
      <c r="P68" s="16" t="s">
        <v>80</v>
      </c>
      <c r="Q68" s="18">
        <v>0.31430618427430357</v>
      </c>
      <c r="R68" s="16" t="s">
        <v>1259</v>
      </c>
      <c r="S68" s="16" t="s">
        <v>1260</v>
      </c>
      <c r="T68" s="16" t="s">
        <v>83</v>
      </c>
      <c r="U68" s="16" t="s">
        <v>106</v>
      </c>
      <c r="V68" s="16" t="s">
        <v>1261</v>
      </c>
      <c r="W68" s="16" t="s">
        <v>470</v>
      </c>
      <c r="X68" s="16"/>
      <c r="Y68" s="16" t="s">
        <v>1233</v>
      </c>
      <c r="Z68" s="16" t="s">
        <v>1262</v>
      </c>
      <c r="AA68" s="16"/>
      <c r="AB68" s="16"/>
      <c r="AC68" s="16" t="s">
        <v>496</v>
      </c>
      <c r="AD68" s="16" t="s">
        <v>152</v>
      </c>
      <c r="AE68" s="16"/>
      <c r="AF68" s="16" t="s">
        <v>91</v>
      </c>
      <c r="AG68" s="16" t="s">
        <v>92</v>
      </c>
      <c r="AH68" s="16" t="s">
        <v>1263</v>
      </c>
      <c r="AI68" s="17">
        <v>1</v>
      </c>
      <c r="AJ68" s="17">
        <v>0</v>
      </c>
      <c r="AK68" s="16" t="s">
        <v>119</v>
      </c>
      <c r="AL68" s="16">
        <v>1.35</v>
      </c>
      <c r="AM68" s="16"/>
      <c r="AN68" s="16" t="s">
        <v>579</v>
      </c>
      <c r="AO68" s="16" t="s">
        <v>580</v>
      </c>
      <c r="AP68" s="17">
        <v>0</v>
      </c>
      <c r="AQ68" s="17">
        <v>1008</v>
      </c>
      <c r="AR68" s="17">
        <v>0</v>
      </c>
      <c r="AS68" s="16">
        <v>13691.1291196</v>
      </c>
      <c r="AT68" s="19">
        <v>0</v>
      </c>
      <c r="AU68" s="19">
        <v>0</v>
      </c>
      <c r="AV68" s="19">
        <v>7.3624314780361202E-2</v>
      </c>
      <c r="AW68" s="19">
        <v>3207.0751518325342</v>
      </c>
      <c r="AX68" s="20">
        <v>13</v>
      </c>
      <c r="AY68" s="19">
        <v>0.5</v>
      </c>
      <c r="AZ68" s="20">
        <v>60</v>
      </c>
      <c r="BA68" s="19">
        <v>0.05</v>
      </c>
      <c r="BB68" s="19">
        <v>0.5</v>
      </c>
      <c r="BC68" s="20">
        <v>30000</v>
      </c>
      <c r="BD68" s="16">
        <v>461.51223332850088</v>
      </c>
      <c r="BE68" s="16">
        <v>13691.122622333878</v>
      </c>
      <c r="BF68" s="21" t="s">
        <v>96</v>
      </c>
      <c r="BG68" s="23">
        <v>43</v>
      </c>
      <c r="BH68" s="23">
        <v>0.8</v>
      </c>
      <c r="BI68" s="23">
        <v>34</v>
      </c>
      <c r="BJ68" s="16">
        <v>461.51223332850088</v>
      </c>
      <c r="BK68" s="16">
        <v>13691.122622333878</v>
      </c>
      <c r="BL68" s="23">
        <v>0.15</v>
      </c>
      <c r="BM68" s="22">
        <f t="shared" si="13"/>
        <v>10.686410265326321</v>
      </c>
      <c r="BN68" s="22">
        <f t="shared" si="17"/>
        <v>10.686410265326321</v>
      </c>
      <c r="BO68" s="22">
        <f t="shared" si="14"/>
        <v>1.6029615397989481</v>
      </c>
      <c r="BP68" s="22">
        <f t="shared" si="15"/>
        <v>0.90834487255273744</v>
      </c>
      <c r="BQ68" s="22">
        <f t="shared" si="16"/>
        <v>8.1751038529746367</v>
      </c>
    </row>
    <row r="69" spans="1:69" ht="12.75" customHeight="1" x14ac:dyDescent="0.25">
      <c r="A69" s="15">
        <v>16032006</v>
      </c>
      <c r="B69" s="16" t="s">
        <v>75</v>
      </c>
      <c r="C69" s="16"/>
      <c r="D69" s="16"/>
      <c r="E69" s="16"/>
      <c r="F69" s="16" t="s">
        <v>1264</v>
      </c>
      <c r="G69" s="16" t="s">
        <v>238</v>
      </c>
      <c r="H69" s="16">
        <v>0.33325707999999998</v>
      </c>
      <c r="I69" s="17">
        <v>1947</v>
      </c>
      <c r="J69" s="17">
        <v>943</v>
      </c>
      <c r="K69" s="16">
        <v>6.8912599000000005E-2</v>
      </c>
      <c r="L69" s="16" t="s">
        <v>78</v>
      </c>
      <c r="M69" s="17">
        <v>1</v>
      </c>
      <c r="N69" s="17">
        <v>0</v>
      </c>
      <c r="O69" s="16" t="s">
        <v>79</v>
      </c>
      <c r="P69" s="16" t="s">
        <v>80</v>
      </c>
      <c r="Q69" s="18">
        <v>0.31414536867902321</v>
      </c>
      <c r="R69" s="16" t="s">
        <v>1288</v>
      </c>
      <c r="S69" s="16" t="s">
        <v>1289</v>
      </c>
      <c r="T69" s="16" t="s">
        <v>1290</v>
      </c>
      <c r="U69" s="16" t="s">
        <v>1291</v>
      </c>
      <c r="V69" s="16" t="s">
        <v>1292</v>
      </c>
      <c r="W69" s="16" t="s">
        <v>129</v>
      </c>
      <c r="X69" s="16" t="s">
        <v>1267</v>
      </c>
      <c r="Y69" s="16" t="s">
        <v>1268</v>
      </c>
      <c r="Z69" s="16" t="s">
        <v>1293</v>
      </c>
      <c r="AA69" s="16"/>
      <c r="AB69" s="16"/>
      <c r="AC69" s="16" t="s">
        <v>185</v>
      </c>
      <c r="AD69" s="16" t="s">
        <v>152</v>
      </c>
      <c r="AE69" s="16"/>
      <c r="AF69" s="16" t="s">
        <v>91</v>
      </c>
      <c r="AG69" s="16" t="s">
        <v>92</v>
      </c>
      <c r="AH69" s="16" t="s">
        <v>1294</v>
      </c>
      <c r="AI69" s="17">
        <v>1</v>
      </c>
      <c r="AJ69" s="17">
        <v>1</v>
      </c>
      <c r="AK69" s="16" t="s">
        <v>245</v>
      </c>
      <c r="AL69" s="16"/>
      <c r="AM69" s="17">
        <v>35</v>
      </c>
      <c r="AN69" s="16" t="s">
        <v>246</v>
      </c>
      <c r="AO69" s="16" t="s">
        <v>247</v>
      </c>
      <c r="AP69" s="17">
        <v>0</v>
      </c>
      <c r="AQ69" s="17">
        <v>0</v>
      </c>
      <c r="AR69" s="17">
        <v>0</v>
      </c>
      <c r="AS69" s="16">
        <v>13684.1393598</v>
      </c>
      <c r="AT69" s="19">
        <v>3.1832473241223007</v>
      </c>
      <c r="AU69" s="19">
        <v>0</v>
      </c>
      <c r="AV69" s="19">
        <v>0</v>
      </c>
      <c r="AW69" s="19">
        <v>1591.6236620611503</v>
      </c>
      <c r="AX69" s="20">
        <v>4</v>
      </c>
      <c r="AY69" s="19">
        <v>0</v>
      </c>
      <c r="AZ69" s="20">
        <v>35</v>
      </c>
      <c r="BA69" s="19">
        <v>0</v>
      </c>
      <c r="BB69" s="19">
        <v>0.5</v>
      </c>
      <c r="BC69" s="20">
        <v>17500</v>
      </c>
      <c r="BD69" s="16"/>
      <c r="BE69" s="16"/>
      <c r="BF69" s="21" t="s">
        <v>96</v>
      </c>
      <c r="BG69" s="22">
        <v>35</v>
      </c>
      <c r="BH69" s="23">
        <v>0.85</v>
      </c>
      <c r="BI69" s="23">
        <v>30</v>
      </c>
      <c r="BJ69" s="16">
        <v>473.69297456961397</v>
      </c>
      <c r="BK69" s="16">
        <v>13684.117523023946</v>
      </c>
      <c r="BL69" s="23">
        <v>0.15</v>
      </c>
      <c r="BM69" s="22">
        <f t="shared" si="13"/>
        <v>9.4243610603706962</v>
      </c>
      <c r="BN69" s="22">
        <f t="shared" si="17"/>
        <v>8.4243610603706962</v>
      </c>
      <c r="BO69" s="22">
        <f t="shared" si="14"/>
        <v>1.2636541590556043</v>
      </c>
      <c r="BP69" s="22">
        <f t="shared" si="15"/>
        <v>0.71607069013150926</v>
      </c>
      <c r="BQ69" s="22">
        <f t="shared" si="16"/>
        <v>6.4446362111835827</v>
      </c>
    </row>
    <row r="70" spans="1:69" ht="12.75" customHeight="1" x14ac:dyDescent="0.25">
      <c r="A70" s="15">
        <v>15805110</v>
      </c>
      <c r="B70" s="16" t="s">
        <v>228</v>
      </c>
      <c r="C70" s="16"/>
      <c r="D70" s="16"/>
      <c r="E70" s="16"/>
      <c r="F70" s="16" t="s">
        <v>256</v>
      </c>
      <c r="G70" s="16" t="s">
        <v>238</v>
      </c>
      <c r="H70" s="16">
        <v>0.25454281000000001</v>
      </c>
      <c r="I70" s="17">
        <v>1948</v>
      </c>
      <c r="J70" s="17">
        <v>3468</v>
      </c>
      <c r="K70" s="16">
        <v>0.25639509100000002</v>
      </c>
      <c r="L70" s="16" t="s">
        <v>78</v>
      </c>
      <c r="M70" s="17">
        <v>1</v>
      </c>
      <c r="N70" s="17">
        <v>0</v>
      </c>
      <c r="O70" s="16" t="s">
        <v>79</v>
      </c>
      <c r="P70" s="16" t="s">
        <v>80</v>
      </c>
      <c r="Q70" s="18">
        <v>0.31052336033142125</v>
      </c>
      <c r="R70" s="16" t="s">
        <v>304</v>
      </c>
      <c r="S70" s="16" t="s">
        <v>305</v>
      </c>
      <c r="T70" s="16" t="s">
        <v>306</v>
      </c>
      <c r="U70" s="16" t="s">
        <v>307</v>
      </c>
      <c r="V70" s="16"/>
      <c r="W70" s="16" t="s">
        <v>129</v>
      </c>
      <c r="X70" s="16"/>
      <c r="Y70" s="16" t="s">
        <v>263</v>
      </c>
      <c r="Z70" s="16" t="s">
        <v>308</v>
      </c>
      <c r="AA70" s="16"/>
      <c r="AB70" s="16"/>
      <c r="AC70" s="16" t="s">
        <v>309</v>
      </c>
      <c r="AD70" s="16" t="s">
        <v>152</v>
      </c>
      <c r="AE70" s="16"/>
      <c r="AF70" s="16" t="s">
        <v>91</v>
      </c>
      <c r="AG70" s="16" t="s">
        <v>92</v>
      </c>
      <c r="AH70" s="16" t="s">
        <v>310</v>
      </c>
      <c r="AI70" s="17">
        <v>5</v>
      </c>
      <c r="AJ70" s="17">
        <v>5</v>
      </c>
      <c r="AK70" s="16" t="s">
        <v>245</v>
      </c>
      <c r="AL70" s="16"/>
      <c r="AM70" s="17">
        <v>35</v>
      </c>
      <c r="AN70" s="16" t="s">
        <v>246</v>
      </c>
      <c r="AO70" s="16" t="s">
        <v>247</v>
      </c>
      <c r="AP70" s="17">
        <v>0</v>
      </c>
      <c r="AQ70" s="17">
        <v>0</v>
      </c>
      <c r="AR70" s="17">
        <v>0</v>
      </c>
      <c r="AS70" s="16">
        <v>13526.3329667</v>
      </c>
      <c r="AT70" s="19">
        <v>16.101925077269215</v>
      </c>
      <c r="AU70" s="19">
        <v>0</v>
      </c>
      <c r="AV70" s="19">
        <v>0</v>
      </c>
      <c r="AW70" s="19">
        <v>8050.962538634607</v>
      </c>
      <c r="AX70" s="20">
        <v>4</v>
      </c>
      <c r="AY70" s="19">
        <v>0</v>
      </c>
      <c r="AZ70" s="20">
        <v>35</v>
      </c>
      <c r="BA70" s="19">
        <v>0</v>
      </c>
      <c r="BB70" s="19">
        <v>0.5</v>
      </c>
      <c r="BC70" s="20">
        <v>17500</v>
      </c>
      <c r="BD70" s="16">
        <v>471.45952765951353</v>
      </c>
      <c r="BE70" s="16">
        <v>13526.343470500507</v>
      </c>
      <c r="BF70" s="21" t="s">
        <v>96</v>
      </c>
      <c r="BG70" s="22">
        <v>35</v>
      </c>
      <c r="BH70" s="23">
        <v>0.85</v>
      </c>
      <c r="BI70" s="23">
        <v>30</v>
      </c>
      <c r="BJ70" s="16">
        <v>471.45952765951353</v>
      </c>
      <c r="BK70" s="16">
        <v>13526.343470500507</v>
      </c>
      <c r="BL70" s="23">
        <v>0.15</v>
      </c>
      <c r="BM70" s="22">
        <f t="shared" si="13"/>
        <v>9.3157008099426371</v>
      </c>
      <c r="BN70" s="22">
        <f t="shared" si="17"/>
        <v>4.3157008099426371</v>
      </c>
      <c r="BO70" s="22">
        <f t="shared" si="14"/>
        <v>0.64735512149139551</v>
      </c>
      <c r="BP70" s="22">
        <f t="shared" si="15"/>
        <v>0.36683456884512416</v>
      </c>
      <c r="BQ70" s="22">
        <f t="shared" si="16"/>
        <v>3.3015111196061171</v>
      </c>
    </row>
    <row r="71" spans="1:69" ht="12.75" customHeight="1" x14ac:dyDescent="0.25">
      <c r="A71" s="15">
        <v>14707014</v>
      </c>
      <c r="B71" s="16" t="s">
        <v>154</v>
      </c>
      <c r="C71" s="16"/>
      <c r="D71" s="16"/>
      <c r="E71" s="16"/>
      <c r="F71" s="16" t="s">
        <v>1264</v>
      </c>
      <c r="G71" s="16" t="s">
        <v>126</v>
      </c>
      <c r="H71" s="16">
        <v>0.33327725699999999</v>
      </c>
      <c r="I71" s="17">
        <v>1962</v>
      </c>
      <c r="J71" s="17">
        <v>1960</v>
      </c>
      <c r="K71" s="16">
        <v>0.14508846</v>
      </c>
      <c r="L71" s="16" t="s">
        <v>78</v>
      </c>
      <c r="M71" s="17">
        <v>1</v>
      </c>
      <c r="N71" s="17">
        <v>0</v>
      </c>
      <c r="O71" s="16" t="s">
        <v>79</v>
      </c>
      <c r="P71" s="16" t="s">
        <v>80</v>
      </c>
      <c r="Q71" s="18">
        <v>0.31034040617058417</v>
      </c>
      <c r="R71" s="16" t="s">
        <v>1439</v>
      </c>
      <c r="S71" s="16" t="s">
        <v>1440</v>
      </c>
      <c r="T71" s="16" t="s">
        <v>83</v>
      </c>
      <c r="U71" s="16" t="s">
        <v>84</v>
      </c>
      <c r="V71" s="16" t="s">
        <v>1441</v>
      </c>
      <c r="W71" s="16" t="s">
        <v>129</v>
      </c>
      <c r="X71" s="16" t="s">
        <v>1267</v>
      </c>
      <c r="Y71" s="16" t="s">
        <v>1268</v>
      </c>
      <c r="Z71" s="16" t="s">
        <v>1442</v>
      </c>
      <c r="AA71" s="16"/>
      <c r="AB71" s="16"/>
      <c r="AC71" s="16" t="s">
        <v>1443</v>
      </c>
      <c r="AD71" s="16" t="s">
        <v>105</v>
      </c>
      <c r="AE71" s="16"/>
      <c r="AF71" s="16" t="s">
        <v>91</v>
      </c>
      <c r="AG71" s="16" t="s">
        <v>92</v>
      </c>
      <c r="AH71" s="16" t="s">
        <v>1444</v>
      </c>
      <c r="AI71" s="17">
        <v>1</v>
      </c>
      <c r="AJ71" s="17">
        <v>1</v>
      </c>
      <c r="AK71" s="16" t="s">
        <v>136</v>
      </c>
      <c r="AL71" s="16"/>
      <c r="AM71" s="17">
        <v>25</v>
      </c>
      <c r="AN71" s="16" t="s">
        <v>137</v>
      </c>
      <c r="AO71" s="16" t="s">
        <v>138</v>
      </c>
      <c r="AP71" s="17">
        <v>0</v>
      </c>
      <c r="AQ71" s="17">
        <v>0</v>
      </c>
      <c r="AR71" s="17">
        <v>0</v>
      </c>
      <c r="AS71" s="16">
        <v>13518.3658725</v>
      </c>
      <c r="AT71" s="19">
        <v>3.222282960147778</v>
      </c>
      <c r="AU71" s="19">
        <v>0</v>
      </c>
      <c r="AV71" s="19">
        <v>0</v>
      </c>
      <c r="AW71" s="19">
        <v>1611.1414800738889</v>
      </c>
      <c r="AX71" s="20">
        <v>7</v>
      </c>
      <c r="AY71" s="19">
        <v>0</v>
      </c>
      <c r="AZ71" s="20">
        <v>25</v>
      </c>
      <c r="BA71" s="19">
        <v>0</v>
      </c>
      <c r="BB71" s="19">
        <v>0.5</v>
      </c>
      <c r="BC71" s="20">
        <v>12500</v>
      </c>
      <c r="BD71" s="16"/>
      <c r="BE71" s="16"/>
      <c r="BF71" s="21" t="s">
        <v>96</v>
      </c>
      <c r="BG71" s="22">
        <v>25</v>
      </c>
      <c r="BH71" s="23">
        <v>0.7</v>
      </c>
      <c r="BI71" s="23">
        <v>18</v>
      </c>
      <c r="BJ71" s="16">
        <v>469.98318129619759</v>
      </c>
      <c r="BK71" s="16">
        <v>13518.374019132345</v>
      </c>
      <c r="BL71" s="23">
        <v>0.15</v>
      </c>
      <c r="BM71" s="22">
        <f t="shared" si="13"/>
        <v>5.5861273110705154</v>
      </c>
      <c r="BN71" s="22">
        <f t="shared" si="17"/>
        <v>4.5861273110705154</v>
      </c>
      <c r="BO71" s="22">
        <f t="shared" si="14"/>
        <v>0.68791909666057727</v>
      </c>
      <c r="BP71" s="22">
        <f t="shared" si="15"/>
        <v>0.38982082144099384</v>
      </c>
      <c r="BQ71" s="22">
        <f t="shared" si="16"/>
        <v>3.5083873929689444</v>
      </c>
    </row>
    <row r="72" spans="1:69" ht="12.75" customHeight="1" x14ac:dyDescent="0.25">
      <c r="A72" s="15">
        <v>16069004</v>
      </c>
      <c r="B72" s="16" t="s">
        <v>75</v>
      </c>
      <c r="C72" s="16"/>
      <c r="D72" s="16"/>
      <c r="E72" s="16"/>
      <c r="F72" s="16" t="s">
        <v>1264</v>
      </c>
      <c r="G72" s="16" t="s">
        <v>77</v>
      </c>
      <c r="H72" s="16">
        <v>0.90797211899999997</v>
      </c>
      <c r="I72" s="17">
        <v>1949</v>
      </c>
      <c r="J72" s="17">
        <v>1346</v>
      </c>
      <c r="K72" s="16">
        <v>0.100530286</v>
      </c>
      <c r="L72" s="16" t="s">
        <v>78</v>
      </c>
      <c r="M72" s="17">
        <v>1</v>
      </c>
      <c r="N72" s="17">
        <v>0</v>
      </c>
      <c r="O72" s="16" t="s">
        <v>79</v>
      </c>
      <c r="P72" s="16" t="s">
        <v>80</v>
      </c>
      <c r="Q72" s="18">
        <v>0.3073760146593934</v>
      </c>
      <c r="R72" s="16" t="s">
        <v>2142</v>
      </c>
      <c r="S72" s="16" t="s">
        <v>2143</v>
      </c>
      <c r="T72" s="16" t="s">
        <v>83</v>
      </c>
      <c r="U72" s="16" t="s">
        <v>84</v>
      </c>
      <c r="V72" s="16" t="s">
        <v>562</v>
      </c>
      <c r="W72" s="16" t="s">
        <v>129</v>
      </c>
      <c r="X72" s="16"/>
      <c r="Y72" s="16" t="s">
        <v>1268</v>
      </c>
      <c r="Z72" s="16" t="s">
        <v>1504</v>
      </c>
      <c r="AA72" s="16"/>
      <c r="AB72" s="16" t="s">
        <v>133</v>
      </c>
      <c r="AC72" s="16" t="s">
        <v>134</v>
      </c>
      <c r="AD72" s="16" t="s">
        <v>90</v>
      </c>
      <c r="AE72" s="16"/>
      <c r="AF72" s="16" t="s">
        <v>91</v>
      </c>
      <c r="AG72" s="16" t="s">
        <v>92</v>
      </c>
      <c r="AH72" s="16" t="s">
        <v>564</v>
      </c>
      <c r="AI72" s="17">
        <v>1</v>
      </c>
      <c r="AJ72" s="17">
        <v>1</v>
      </c>
      <c r="AK72" s="16" t="s">
        <v>136</v>
      </c>
      <c r="AL72" s="16"/>
      <c r="AM72" s="17">
        <v>25</v>
      </c>
      <c r="AN72" s="16" t="s">
        <v>137</v>
      </c>
      <c r="AO72" s="16" t="s">
        <v>138</v>
      </c>
      <c r="AP72" s="17">
        <v>0</v>
      </c>
      <c r="AQ72" s="17">
        <v>0</v>
      </c>
      <c r="AR72" s="17">
        <v>0</v>
      </c>
      <c r="AS72" s="16">
        <v>13389.2369662</v>
      </c>
      <c r="AT72" s="19">
        <v>3.2533594042710234</v>
      </c>
      <c r="AU72" s="19">
        <v>0</v>
      </c>
      <c r="AV72" s="19">
        <v>0</v>
      </c>
      <c r="AW72" s="19">
        <v>1626.6797021355117</v>
      </c>
      <c r="AX72" s="20">
        <v>7</v>
      </c>
      <c r="AY72" s="19">
        <v>0</v>
      </c>
      <c r="AZ72" s="20">
        <v>25</v>
      </c>
      <c r="BA72" s="19">
        <v>0</v>
      </c>
      <c r="BB72" s="19">
        <v>0.5</v>
      </c>
      <c r="BC72" s="20">
        <v>12500</v>
      </c>
      <c r="BD72" s="16">
        <v>507.00140459498095</v>
      </c>
      <c r="BE72" s="16">
        <v>13389.245641419937</v>
      </c>
      <c r="BF72" s="21" t="s">
        <v>96</v>
      </c>
      <c r="BG72" s="22">
        <v>25</v>
      </c>
      <c r="BH72" s="23">
        <v>0.7</v>
      </c>
      <c r="BI72" s="23">
        <v>18</v>
      </c>
      <c r="BJ72" s="16">
        <v>507.00140459498095</v>
      </c>
      <c r="BK72" s="16">
        <v>13389.245641419937</v>
      </c>
      <c r="BL72" s="23">
        <v>0.15</v>
      </c>
      <c r="BM72" s="22">
        <f t="shared" si="13"/>
        <v>5.5327682638690812</v>
      </c>
      <c r="BN72" s="22">
        <f t="shared" si="17"/>
        <v>4.5327682638690812</v>
      </c>
      <c r="BO72" s="22">
        <f t="shared" si="14"/>
        <v>0.67991523958036215</v>
      </c>
      <c r="BP72" s="22">
        <f t="shared" si="15"/>
        <v>0.38528530242887193</v>
      </c>
      <c r="BQ72" s="22">
        <f t="shared" si="16"/>
        <v>3.4675677218598473</v>
      </c>
    </row>
    <row r="73" spans="1:69" ht="12.75" customHeight="1" x14ac:dyDescent="0.25">
      <c r="A73" s="15">
        <v>19314002</v>
      </c>
      <c r="B73" s="16" t="s">
        <v>237</v>
      </c>
      <c r="C73" s="16" t="s">
        <v>110</v>
      </c>
      <c r="D73" s="16"/>
      <c r="E73" s="16"/>
      <c r="F73" s="16" t="s">
        <v>1237</v>
      </c>
      <c r="G73" s="16" t="s">
        <v>111</v>
      </c>
      <c r="H73" s="16">
        <v>0.52499678900000002</v>
      </c>
      <c r="I73" s="17">
        <v>1963</v>
      </c>
      <c r="J73" s="17">
        <v>1290</v>
      </c>
      <c r="K73" s="16">
        <v>9.6774193999999994E-2</v>
      </c>
      <c r="L73" s="16" t="s">
        <v>78</v>
      </c>
      <c r="M73" s="17">
        <v>1</v>
      </c>
      <c r="N73" s="17">
        <v>0</v>
      </c>
      <c r="O73" s="16" t="s">
        <v>79</v>
      </c>
      <c r="P73" s="16" t="s">
        <v>80</v>
      </c>
      <c r="Q73" s="18">
        <v>0.30608450640798934</v>
      </c>
      <c r="R73" s="16" t="s">
        <v>1257</v>
      </c>
      <c r="S73" s="16" t="s">
        <v>1258</v>
      </c>
      <c r="T73" s="16" t="s">
        <v>83</v>
      </c>
      <c r="U73" s="16" t="s">
        <v>106</v>
      </c>
      <c r="V73" s="16" t="s">
        <v>183</v>
      </c>
      <c r="W73" s="16" t="s">
        <v>470</v>
      </c>
      <c r="X73" s="16"/>
      <c r="Y73" s="16" t="s">
        <v>1233</v>
      </c>
      <c r="Z73" s="16" t="s">
        <v>508</v>
      </c>
      <c r="AA73" s="16"/>
      <c r="AB73" s="16" t="s">
        <v>473</v>
      </c>
      <c r="AC73" s="16" t="s">
        <v>117</v>
      </c>
      <c r="AD73" s="16"/>
      <c r="AE73" s="16"/>
      <c r="AF73" s="16" t="s">
        <v>91</v>
      </c>
      <c r="AG73" s="16" t="s">
        <v>92</v>
      </c>
      <c r="AH73" s="16" t="s">
        <v>106</v>
      </c>
      <c r="AI73" s="17">
        <v>1</v>
      </c>
      <c r="AJ73" s="17">
        <v>0</v>
      </c>
      <c r="AK73" s="16" t="s">
        <v>119</v>
      </c>
      <c r="AL73" s="16">
        <v>1.85</v>
      </c>
      <c r="AM73" s="16"/>
      <c r="AN73" s="16" t="s">
        <v>120</v>
      </c>
      <c r="AO73" s="16"/>
      <c r="AP73" s="17">
        <v>0</v>
      </c>
      <c r="AQ73" s="17">
        <v>1290</v>
      </c>
      <c r="AR73" s="17">
        <v>0</v>
      </c>
      <c r="AS73" s="16">
        <v>13333.0008184</v>
      </c>
      <c r="AT73" s="19">
        <v>0</v>
      </c>
      <c r="AU73" s="19">
        <v>0</v>
      </c>
      <c r="AV73" s="19">
        <v>9.6752412871658686E-2</v>
      </c>
      <c r="AW73" s="19">
        <v>4214.5351046894521</v>
      </c>
      <c r="AX73" s="20">
        <v>13</v>
      </c>
      <c r="AY73" s="19">
        <v>0.5</v>
      </c>
      <c r="AZ73" s="20">
        <v>60</v>
      </c>
      <c r="BA73" s="19">
        <v>0.05</v>
      </c>
      <c r="BB73" s="19">
        <v>0.5</v>
      </c>
      <c r="BC73" s="20">
        <v>30000</v>
      </c>
      <c r="BD73" s="16">
        <v>462.41490545477575</v>
      </c>
      <c r="BE73" s="16">
        <v>13332.987767020948</v>
      </c>
      <c r="BF73" s="21" t="s">
        <v>96</v>
      </c>
      <c r="BG73" s="23">
        <v>70</v>
      </c>
      <c r="BH73" s="23">
        <v>0.95</v>
      </c>
      <c r="BI73" s="23">
        <v>67</v>
      </c>
      <c r="BJ73" s="16">
        <v>462.41490545477575</v>
      </c>
      <c r="BK73" s="16">
        <v>13332.987767020948</v>
      </c>
      <c r="BL73" s="23">
        <v>0.15</v>
      </c>
      <c r="BM73" s="22">
        <f t="shared" si="13"/>
        <v>20.507661929335285</v>
      </c>
      <c r="BN73" s="22">
        <f t="shared" si="17"/>
        <v>20.507661929335285</v>
      </c>
      <c r="BO73" s="22">
        <f t="shared" si="14"/>
        <v>3.0761492894002926</v>
      </c>
      <c r="BP73" s="22">
        <f t="shared" si="15"/>
        <v>1.7431512639934994</v>
      </c>
      <c r="BQ73" s="22">
        <f t="shared" si="16"/>
        <v>15.688361375941495</v>
      </c>
    </row>
    <row r="74" spans="1:69" ht="12.75" customHeight="1" x14ac:dyDescent="0.25">
      <c r="A74" s="15">
        <v>15423039</v>
      </c>
      <c r="B74" s="16" t="s">
        <v>228</v>
      </c>
      <c r="C74" s="16"/>
      <c r="D74" s="16"/>
      <c r="E74" s="16"/>
      <c r="F74" s="16" t="s">
        <v>1264</v>
      </c>
      <c r="G74" s="16" t="s">
        <v>126</v>
      </c>
      <c r="H74" s="16">
        <v>0.69597607500000003</v>
      </c>
      <c r="I74" s="17">
        <v>2016</v>
      </c>
      <c r="J74" s="17">
        <v>3760</v>
      </c>
      <c r="K74" s="16">
        <v>0.28396646800000003</v>
      </c>
      <c r="L74" s="16" t="s">
        <v>78</v>
      </c>
      <c r="M74" s="17">
        <v>1</v>
      </c>
      <c r="N74" s="17">
        <v>0</v>
      </c>
      <c r="O74" s="16" t="s">
        <v>79</v>
      </c>
      <c r="P74" s="16" t="s">
        <v>80</v>
      </c>
      <c r="Q74" s="18">
        <v>0.30397776161280676</v>
      </c>
      <c r="R74" s="16" t="s">
        <v>2672</v>
      </c>
      <c r="S74" s="16" t="s">
        <v>2673</v>
      </c>
      <c r="T74" s="16" t="s">
        <v>83</v>
      </c>
      <c r="U74" s="16" t="s">
        <v>232</v>
      </c>
      <c r="V74" s="16" t="s">
        <v>1447</v>
      </c>
      <c r="W74" s="16" t="s">
        <v>129</v>
      </c>
      <c r="X74" s="16" t="s">
        <v>1267</v>
      </c>
      <c r="Y74" s="16" t="s">
        <v>1268</v>
      </c>
      <c r="Z74" s="16" t="s">
        <v>2263</v>
      </c>
      <c r="AA74" s="16"/>
      <c r="AB74" s="16"/>
      <c r="AC74" s="16" t="s">
        <v>1589</v>
      </c>
      <c r="AD74" s="16" t="s">
        <v>152</v>
      </c>
      <c r="AE74" s="16"/>
      <c r="AF74" s="16" t="s">
        <v>91</v>
      </c>
      <c r="AG74" s="16" t="s">
        <v>92</v>
      </c>
      <c r="AH74" s="16" t="s">
        <v>2674</v>
      </c>
      <c r="AI74" s="17">
        <v>2</v>
      </c>
      <c r="AJ74" s="17">
        <v>1</v>
      </c>
      <c r="AK74" s="16" t="s">
        <v>136</v>
      </c>
      <c r="AL74" s="16"/>
      <c r="AM74" s="17">
        <v>25</v>
      </c>
      <c r="AN74" s="16" t="s">
        <v>137</v>
      </c>
      <c r="AO74" s="16" t="s">
        <v>138</v>
      </c>
      <c r="AP74" s="16"/>
      <c r="AQ74" s="16"/>
      <c r="AR74" s="16"/>
      <c r="AS74" s="16"/>
      <c r="AT74" s="19"/>
      <c r="AU74" s="19"/>
      <c r="AV74" s="19"/>
      <c r="AW74" s="19"/>
      <c r="AX74" s="19"/>
      <c r="AY74" s="19"/>
      <c r="AZ74" s="19"/>
      <c r="BA74" s="19"/>
      <c r="BB74" s="19"/>
      <c r="BC74" s="19"/>
      <c r="BD74" s="16">
        <v>535.17429849071925</v>
      </c>
      <c r="BE74" s="16">
        <v>13241.218330821641</v>
      </c>
      <c r="BF74" s="21"/>
      <c r="BG74" s="22">
        <v>25</v>
      </c>
      <c r="BH74" s="23">
        <v>0.7</v>
      </c>
      <c r="BI74" s="23">
        <v>18</v>
      </c>
      <c r="BJ74" s="16">
        <v>535.17429849071925</v>
      </c>
      <c r="BK74" s="16">
        <v>13241.218330821641</v>
      </c>
      <c r="BL74" s="23">
        <v>0.15</v>
      </c>
      <c r="BM74" s="22">
        <f t="shared" si="13"/>
        <v>5.4715997090305217</v>
      </c>
      <c r="BN74" s="22">
        <f t="shared" si="17"/>
        <v>4.4715997090305217</v>
      </c>
      <c r="BO74" s="22">
        <f t="shared" si="14"/>
        <v>0.67073995635457828</v>
      </c>
      <c r="BP74" s="22">
        <f t="shared" si="15"/>
        <v>0.38008597526759436</v>
      </c>
      <c r="BQ74" s="22">
        <f t="shared" si="16"/>
        <v>3.4207737774083489</v>
      </c>
    </row>
    <row r="75" spans="1:69" ht="12.75" customHeight="1" x14ac:dyDescent="0.25">
      <c r="A75" s="15">
        <v>15809008</v>
      </c>
      <c r="B75" s="16" t="s">
        <v>228</v>
      </c>
      <c r="C75" s="16"/>
      <c r="D75" s="16"/>
      <c r="E75" s="16" t="s">
        <v>358</v>
      </c>
      <c r="F75" s="16" t="s">
        <v>781</v>
      </c>
      <c r="G75" s="16" t="s">
        <v>359</v>
      </c>
      <c r="H75" s="16">
        <v>0.325579071</v>
      </c>
      <c r="I75" s="17">
        <v>1959</v>
      </c>
      <c r="J75" s="17">
        <v>5475</v>
      </c>
      <c r="K75" s="16">
        <v>0.41439600399999998</v>
      </c>
      <c r="L75" s="16" t="s">
        <v>78</v>
      </c>
      <c r="M75" s="17">
        <v>1</v>
      </c>
      <c r="N75" s="17">
        <v>0</v>
      </c>
      <c r="O75" s="16" t="s">
        <v>79</v>
      </c>
      <c r="P75" s="16" t="s">
        <v>80</v>
      </c>
      <c r="Q75" s="18">
        <v>0.30331696592614782</v>
      </c>
      <c r="R75" s="16" t="s">
        <v>1113</v>
      </c>
      <c r="S75" s="16" t="s">
        <v>1114</v>
      </c>
      <c r="T75" s="16" t="s">
        <v>586</v>
      </c>
      <c r="U75" s="16" t="s">
        <v>587</v>
      </c>
      <c r="V75" s="16"/>
      <c r="W75" s="16" t="s">
        <v>507</v>
      </c>
      <c r="X75" s="16"/>
      <c r="Y75" s="16" t="s">
        <v>786</v>
      </c>
      <c r="Z75" s="16" t="s">
        <v>1115</v>
      </c>
      <c r="AA75" s="16"/>
      <c r="AB75" s="16"/>
      <c r="AC75" s="16" t="s">
        <v>547</v>
      </c>
      <c r="AD75" s="16" t="s">
        <v>105</v>
      </c>
      <c r="AE75" s="16"/>
      <c r="AF75" s="16" t="s">
        <v>91</v>
      </c>
      <c r="AG75" s="16" t="s">
        <v>92</v>
      </c>
      <c r="AH75" s="16" t="s">
        <v>657</v>
      </c>
      <c r="AI75" s="17">
        <v>3</v>
      </c>
      <c r="AJ75" s="17">
        <v>0</v>
      </c>
      <c r="AK75" s="16" t="s">
        <v>523</v>
      </c>
      <c r="AL75" s="16"/>
      <c r="AM75" s="17">
        <v>50</v>
      </c>
      <c r="AN75" s="16" t="s">
        <v>524</v>
      </c>
      <c r="AO75" s="16"/>
      <c r="AP75" s="17">
        <v>0</v>
      </c>
      <c r="AQ75" s="17">
        <v>0</v>
      </c>
      <c r="AR75" s="17">
        <v>5475</v>
      </c>
      <c r="AS75" s="16">
        <v>13212.4283213</v>
      </c>
      <c r="AT75" s="19">
        <v>0</v>
      </c>
      <c r="AU75" s="19">
        <v>0</v>
      </c>
      <c r="AV75" s="19">
        <v>0.41438256971836518</v>
      </c>
      <c r="AW75" s="19">
        <v>18050.504736931987</v>
      </c>
      <c r="AX75" s="20">
        <v>9</v>
      </c>
      <c r="AY75" s="19">
        <v>3</v>
      </c>
      <c r="AZ75" s="20">
        <v>0</v>
      </c>
      <c r="BA75" s="19">
        <v>0.1</v>
      </c>
      <c r="BB75" s="19">
        <v>0</v>
      </c>
      <c r="BC75" s="20">
        <v>130680</v>
      </c>
      <c r="BD75" s="16">
        <v>471.08801260224044</v>
      </c>
      <c r="BE75" s="16">
        <v>13212.434185847704</v>
      </c>
      <c r="BF75" s="21" t="s">
        <v>96</v>
      </c>
      <c r="BG75" s="23">
        <v>50</v>
      </c>
      <c r="BH75" s="23">
        <v>0.5</v>
      </c>
      <c r="BI75" s="23">
        <f>BG75*BH75</f>
        <v>25</v>
      </c>
      <c r="BJ75" s="16">
        <v>471.08801260224044</v>
      </c>
      <c r="BK75" s="16">
        <v>13212.434185847704</v>
      </c>
      <c r="BL75" s="23">
        <v>0.15</v>
      </c>
      <c r="BM75" s="22">
        <f t="shared" si="13"/>
        <v>7.5829241481536958</v>
      </c>
      <c r="BN75" s="22">
        <f t="shared" si="17"/>
        <v>7.5829241481536958</v>
      </c>
      <c r="BO75" s="22">
        <f t="shared" si="14"/>
        <v>1.1374386222230544</v>
      </c>
      <c r="BP75" s="22">
        <f t="shared" si="15"/>
        <v>0.64454855259306409</v>
      </c>
      <c r="BQ75" s="22">
        <f t="shared" si="16"/>
        <v>5.8009369733375769</v>
      </c>
    </row>
    <row r="76" spans="1:69" ht="12.75" customHeight="1" x14ac:dyDescent="0.25">
      <c r="A76" s="15">
        <v>19303046</v>
      </c>
      <c r="B76" s="16" t="s">
        <v>237</v>
      </c>
      <c r="C76" s="16" t="s">
        <v>110</v>
      </c>
      <c r="D76" s="16"/>
      <c r="E76" s="16"/>
      <c r="F76" s="16" t="s">
        <v>781</v>
      </c>
      <c r="G76" s="16" t="s">
        <v>111</v>
      </c>
      <c r="H76" s="16">
        <v>0.510282758</v>
      </c>
      <c r="I76" s="17">
        <v>1988</v>
      </c>
      <c r="J76" s="17">
        <v>3410</v>
      </c>
      <c r="K76" s="16">
        <v>0.26044451200000002</v>
      </c>
      <c r="L76" s="16" t="s">
        <v>78</v>
      </c>
      <c r="M76" s="17">
        <v>1</v>
      </c>
      <c r="N76" s="17">
        <v>0</v>
      </c>
      <c r="O76" s="16" t="s">
        <v>79</v>
      </c>
      <c r="P76" s="16" t="s">
        <v>80</v>
      </c>
      <c r="Q76" s="18">
        <v>0.30069870725962383</v>
      </c>
      <c r="R76" s="16" t="s">
        <v>1188</v>
      </c>
      <c r="S76" s="16" t="s">
        <v>1189</v>
      </c>
      <c r="T76" s="16" t="s">
        <v>387</v>
      </c>
      <c r="U76" s="16" t="s">
        <v>388</v>
      </c>
      <c r="V76" s="16" t="s">
        <v>1190</v>
      </c>
      <c r="W76" s="16" t="s">
        <v>507</v>
      </c>
      <c r="X76" s="16"/>
      <c r="Y76" s="16" t="s">
        <v>786</v>
      </c>
      <c r="Z76" s="16" t="s">
        <v>1191</v>
      </c>
      <c r="AA76" s="16"/>
      <c r="AB76" s="16" t="s">
        <v>473</v>
      </c>
      <c r="AC76" s="16" t="s">
        <v>117</v>
      </c>
      <c r="AD76" s="16"/>
      <c r="AE76" s="16"/>
      <c r="AF76" s="16" t="s">
        <v>91</v>
      </c>
      <c r="AG76" s="16" t="s">
        <v>92</v>
      </c>
      <c r="AH76" s="16" t="s">
        <v>1192</v>
      </c>
      <c r="AI76" s="17">
        <v>1</v>
      </c>
      <c r="AJ76" s="17">
        <v>0</v>
      </c>
      <c r="AK76" s="16" t="s">
        <v>119</v>
      </c>
      <c r="AL76" s="16">
        <v>1.35</v>
      </c>
      <c r="AM76" s="16"/>
      <c r="AN76" s="16" t="s">
        <v>579</v>
      </c>
      <c r="AO76" s="16" t="s">
        <v>580</v>
      </c>
      <c r="AP76" s="17">
        <v>0</v>
      </c>
      <c r="AQ76" s="17">
        <v>3410</v>
      </c>
      <c r="AR76" s="17">
        <v>0</v>
      </c>
      <c r="AS76" s="16">
        <v>13098.384957300001</v>
      </c>
      <c r="AT76" s="19">
        <v>0</v>
      </c>
      <c r="AU76" s="19">
        <v>0</v>
      </c>
      <c r="AV76" s="19">
        <v>0.26033743939549864</v>
      </c>
      <c r="AW76" s="19">
        <v>11340.29886006792</v>
      </c>
      <c r="AX76" s="20">
        <v>13</v>
      </c>
      <c r="AY76" s="19">
        <v>0.5</v>
      </c>
      <c r="AZ76" s="20">
        <v>60</v>
      </c>
      <c r="BA76" s="19">
        <v>0.05</v>
      </c>
      <c r="BB76" s="19">
        <v>0.5</v>
      </c>
      <c r="BC76" s="20">
        <v>30000</v>
      </c>
      <c r="BD76" s="16">
        <v>468.90450074883654</v>
      </c>
      <c r="BE76" s="16">
        <v>13098.383294538853</v>
      </c>
      <c r="BF76" s="21" t="s">
        <v>96</v>
      </c>
      <c r="BG76" s="23">
        <v>43</v>
      </c>
      <c r="BH76" s="23">
        <v>0.8</v>
      </c>
      <c r="BI76" s="23">
        <v>34</v>
      </c>
      <c r="BJ76" s="16">
        <v>468.90450074883654</v>
      </c>
      <c r="BK76" s="16">
        <v>13098.383294538853</v>
      </c>
      <c r="BL76" s="23">
        <v>0.15</v>
      </c>
      <c r="BM76" s="22">
        <f t="shared" si="13"/>
        <v>10.22375604682721</v>
      </c>
      <c r="BN76" s="22">
        <f t="shared" si="17"/>
        <v>10.22375604682721</v>
      </c>
      <c r="BO76" s="22">
        <f t="shared" si="14"/>
        <v>1.5335634070240816</v>
      </c>
      <c r="BP76" s="22">
        <f t="shared" si="15"/>
        <v>0.86901926398031293</v>
      </c>
      <c r="BQ76" s="22">
        <f t="shared" si="16"/>
        <v>7.8211733758228164</v>
      </c>
    </row>
    <row r="77" spans="1:69" ht="12.75" customHeight="1" x14ac:dyDescent="0.25">
      <c r="A77" s="15">
        <v>16032001</v>
      </c>
      <c r="B77" s="16" t="s">
        <v>75</v>
      </c>
      <c r="C77" s="16"/>
      <c r="D77" s="16"/>
      <c r="E77" s="16"/>
      <c r="F77" s="16" t="s">
        <v>1264</v>
      </c>
      <c r="G77" s="16" t="s">
        <v>238</v>
      </c>
      <c r="H77" s="16">
        <v>0.17363480100000001</v>
      </c>
      <c r="I77" s="17">
        <v>1928</v>
      </c>
      <c r="J77" s="17">
        <v>901</v>
      </c>
      <c r="K77" s="16">
        <v>6.8673780000000004E-2</v>
      </c>
      <c r="L77" s="16" t="s">
        <v>78</v>
      </c>
      <c r="M77" s="17">
        <v>1</v>
      </c>
      <c r="N77" s="17">
        <v>0</v>
      </c>
      <c r="O77" s="16" t="s">
        <v>79</v>
      </c>
      <c r="P77" s="16" t="s">
        <v>80</v>
      </c>
      <c r="Q77" s="18">
        <v>0.30042644792363549</v>
      </c>
      <c r="R77" s="16" t="s">
        <v>2431</v>
      </c>
      <c r="S77" s="16" t="s">
        <v>2432</v>
      </c>
      <c r="T77" s="16" t="s">
        <v>83</v>
      </c>
      <c r="U77" s="16" t="s">
        <v>84</v>
      </c>
      <c r="V77" s="16"/>
      <c r="W77" s="16" t="s">
        <v>129</v>
      </c>
      <c r="X77" s="16" t="s">
        <v>1267</v>
      </c>
      <c r="Y77" s="16" t="s">
        <v>1268</v>
      </c>
      <c r="Z77" s="16" t="s">
        <v>2433</v>
      </c>
      <c r="AA77" s="16"/>
      <c r="AB77" s="16"/>
      <c r="AC77" s="16" t="s">
        <v>185</v>
      </c>
      <c r="AD77" s="16" t="s">
        <v>152</v>
      </c>
      <c r="AE77" s="16"/>
      <c r="AF77" s="16" t="s">
        <v>91</v>
      </c>
      <c r="AG77" s="16" t="s">
        <v>92</v>
      </c>
      <c r="AH77" s="16" t="s">
        <v>1294</v>
      </c>
      <c r="AI77" s="17">
        <v>1</v>
      </c>
      <c r="AJ77" s="17">
        <v>1</v>
      </c>
      <c r="AK77" s="16" t="s">
        <v>245</v>
      </c>
      <c r="AL77" s="16"/>
      <c r="AM77" s="17">
        <v>35</v>
      </c>
      <c r="AN77" s="16" t="s">
        <v>246</v>
      </c>
      <c r="AO77" s="16" t="s">
        <v>247</v>
      </c>
      <c r="AP77" s="16"/>
      <c r="AQ77" s="16"/>
      <c r="AR77" s="16"/>
      <c r="AS77" s="16"/>
      <c r="AT77" s="19"/>
      <c r="AU77" s="19"/>
      <c r="AV77" s="19"/>
      <c r="AW77" s="19"/>
      <c r="AX77" s="19"/>
      <c r="AY77" s="19"/>
      <c r="AZ77" s="19"/>
      <c r="BA77" s="19"/>
      <c r="BB77" s="19"/>
      <c r="BC77" s="19"/>
      <c r="BD77" s="16">
        <v>493.30366843010108</v>
      </c>
      <c r="BE77" s="16">
        <v>13086.523725301618</v>
      </c>
      <c r="BF77" s="21"/>
      <c r="BG77" s="22">
        <v>35</v>
      </c>
      <c r="BH77" s="23">
        <v>0.85</v>
      </c>
      <c r="BI77" s="23">
        <v>30</v>
      </c>
      <c r="BJ77" s="16">
        <v>493.30366843010108</v>
      </c>
      <c r="BK77" s="16">
        <v>13086.523725301618</v>
      </c>
      <c r="BL77" s="23">
        <v>0.15</v>
      </c>
      <c r="BM77" s="22">
        <f t="shared" si="13"/>
        <v>9.0127934377090639</v>
      </c>
      <c r="BN77" s="22">
        <f t="shared" si="17"/>
        <v>8.0127934377090639</v>
      </c>
      <c r="BO77" s="22">
        <f t="shared" si="14"/>
        <v>1.2019190156563595</v>
      </c>
      <c r="BP77" s="22">
        <f t="shared" si="15"/>
        <v>0.6810874422052704</v>
      </c>
      <c r="BQ77" s="22">
        <f t="shared" si="16"/>
        <v>6.1297869798474336</v>
      </c>
    </row>
    <row r="78" spans="1:69" ht="12.75" customHeight="1" x14ac:dyDescent="0.25">
      <c r="A78" s="15">
        <v>15410064</v>
      </c>
      <c r="B78" s="16" t="s">
        <v>228</v>
      </c>
      <c r="C78" s="16"/>
      <c r="D78" s="16"/>
      <c r="E78" s="16"/>
      <c r="F78" s="16" t="s">
        <v>1264</v>
      </c>
      <c r="G78" s="16" t="s">
        <v>126</v>
      </c>
      <c r="H78" s="16">
        <v>0.68803299699999998</v>
      </c>
      <c r="I78" s="17">
        <v>1900</v>
      </c>
      <c r="J78" s="17">
        <v>1236</v>
      </c>
      <c r="K78" s="16">
        <v>9.4828909000000003E-2</v>
      </c>
      <c r="L78" s="16" t="s">
        <v>78</v>
      </c>
      <c r="M78" s="17">
        <v>1</v>
      </c>
      <c r="N78" s="17">
        <v>0</v>
      </c>
      <c r="O78" s="16" t="s">
        <v>79</v>
      </c>
      <c r="P78" s="16" t="s">
        <v>80</v>
      </c>
      <c r="Q78" s="18">
        <v>0.30002604556822121</v>
      </c>
      <c r="R78" s="16" t="s">
        <v>1728</v>
      </c>
      <c r="S78" s="16" t="s">
        <v>1729</v>
      </c>
      <c r="T78" s="16" t="s">
        <v>83</v>
      </c>
      <c r="U78" s="16" t="s">
        <v>232</v>
      </c>
      <c r="V78" s="16" t="s">
        <v>1730</v>
      </c>
      <c r="W78" s="16" t="s">
        <v>129</v>
      </c>
      <c r="X78" s="16" t="s">
        <v>1267</v>
      </c>
      <c r="Y78" s="16" t="s">
        <v>1268</v>
      </c>
      <c r="Z78" s="16" t="s">
        <v>1731</v>
      </c>
      <c r="AA78" s="16"/>
      <c r="AB78" s="16"/>
      <c r="AC78" s="16" t="s">
        <v>1589</v>
      </c>
      <c r="AD78" s="16" t="s">
        <v>152</v>
      </c>
      <c r="AE78" s="16"/>
      <c r="AF78" s="16" t="s">
        <v>91</v>
      </c>
      <c r="AG78" s="16" t="s">
        <v>92</v>
      </c>
      <c r="AH78" s="16" t="s">
        <v>1732</v>
      </c>
      <c r="AI78" s="17">
        <v>1</v>
      </c>
      <c r="AJ78" s="17">
        <v>1</v>
      </c>
      <c r="AK78" s="16" t="s">
        <v>136</v>
      </c>
      <c r="AL78" s="16"/>
      <c r="AM78" s="17">
        <v>25</v>
      </c>
      <c r="AN78" s="16" t="s">
        <v>137</v>
      </c>
      <c r="AO78" s="16" t="s">
        <v>138</v>
      </c>
      <c r="AP78" s="17">
        <v>0</v>
      </c>
      <c r="AQ78" s="17">
        <v>0</v>
      </c>
      <c r="AR78" s="17">
        <v>0</v>
      </c>
      <c r="AS78" s="16">
        <v>13069.109493800001</v>
      </c>
      <c r="AT78" s="19">
        <v>3.3330503521043195</v>
      </c>
      <c r="AU78" s="19">
        <v>0</v>
      </c>
      <c r="AV78" s="19">
        <v>0</v>
      </c>
      <c r="AW78" s="19">
        <v>1666.5251760521598</v>
      </c>
      <c r="AX78" s="20">
        <v>7</v>
      </c>
      <c r="AY78" s="19">
        <v>0</v>
      </c>
      <c r="AZ78" s="20">
        <v>25</v>
      </c>
      <c r="BA78" s="19">
        <v>0</v>
      </c>
      <c r="BB78" s="19">
        <v>0.5</v>
      </c>
      <c r="BC78" s="20">
        <v>12500</v>
      </c>
      <c r="BD78" s="16"/>
      <c r="BE78" s="16"/>
      <c r="BF78" s="21" t="s">
        <v>96</v>
      </c>
      <c r="BG78" s="22">
        <v>25</v>
      </c>
      <c r="BH78" s="23">
        <v>0.7</v>
      </c>
      <c r="BI78" s="23">
        <v>18</v>
      </c>
      <c r="BJ78" s="16">
        <v>540.91238499050507</v>
      </c>
      <c r="BK78" s="16">
        <v>13069.082268465811</v>
      </c>
      <c r="BL78" s="23">
        <v>0.15</v>
      </c>
      <c r="BM78" s="22">
        <f t="shared" si="13"/>
        <v>5.4004688202279816</v>
      </c>
      <c r="BN78" s="22">
        <f t="shared" si="17"/>
        <v>4.4004688202279816</v>
      </c>
      <c r="BO78" s="22">
        <f t="shared" si="14"/>
        <v>0.66007032303419721</v>
      </c>
      <c r="BP78" s="22">
        <f t="shared" si="15"/>
        <v>0.37403984971937843</v>
      </c>
      <c r="BQ78" s="22">
        <f t="shared" si="16"/>
        <v>3.3663586474744061</v>
      </c>
    </row>
    <row r="79" spans="1:69" ht="12.75" customHeight="1" x14ac:dyDescent="0.25">
      <c r="A79" s="15">
        <v>17007073</v>
      </c>
      <c r="B79" s="16" t="s">
        <v>237</v>
      </c>
      <c r="C79" s="16"/>
      <c r="D79" s="16"/>
      <c r="E79" s="16"/>
      <c r="F79" s="16" t="s">
        <v>502</v>
      </c>
      <c r="G79" s="16" t="s">
        <v>238</v>
      </c>
      <c r="H79" s="16">
        <v>2.7768366999999999E-2</v>
      </c>
      <c r="I79" s="17">
        <v>1950</v>
      </c>
      <c r="J79" s="17">
        <v>1112</v>
      </c>
      <c r="K79" s="16">
        <v>8.6141451999999993E-2</v>
      </c>
      <c r="L79" s="16" t="s">
        <v>78</v>
      </c>
      <c r="M79" s="17">
        <v>1</v>
      </c>
      <c r="N79" s="17">
        <v>0</v>
      </c>
      <c r="O79" s="16" t="s">
        <v>79</v>
      </c>
      <c r="P79" s="16" t="s">
        <v>80</v>
      </c>
      <c r="Q79" s="18">
        <v>0.29818920798998094</v>
      </c>
      <c r="R79" s="16" t="s">
        <v>1785</v>
      </c>
      <c r="S79" s="16" t="s">
        <v>1786</v>
      </c>
      <c r="T79" s="16" t="s">
        <v>280</v>
      </c>
      <c r="U79" s="16" t="s">
        <v>354</v>
      </c>
      <c r="V79" s="16" t="s">
        <v>1787</v>
      </c>
      <c r="W79" s="16" t="s">
        <v>129</v>
      </c>
      <c r="X79" s="16" t="s">
        <v>1267</v>
      </c>
      <c r="Y79" s="16" t="s">
        <v>1268</v>
      </c>
      <c r="Z79" s="16" t="s">
        <v>1768</v>
      </c>
      <c r="AA79" s="16"/>
      <c r="AB79" s="16"/>
      <c r="AC79" s="16" t="s">
        <v>496</v>
      </c>
      <c r="AD79" s="16" t="s">
        <v>152</v>
      </c>
      <c r="AE79" s="16"/>
      <c r="AF79" s="16" t="s">
        <v>91</v>
      </c>
      <c r="AG79" s="16" t="s">
        <v>92</v>
      </c>
      <c r="AH79" s="16" t="s">
        <v>1263</v>
      </c>
      <c r="AI79" s="17">
        <v>1</v>
      </c>
      <c r="AJ79" s="17">
        <v>1</v>
      </c>
      <c r="AK79" s="16" t="s">
        <v>245</v>
      </c>
      <c r="AL79" s="16"/>
      <c r="AM79" s="17">
        <v>35</v>
      </c>
      <c r="AN79" s="16" t="s">
        <v>246</v>
      </c>
      <c r="AO79" s="16" t="s">
        <v>247</v>
      </c>
      <c r="AP79" s="17">
        <v>0</v>
      </c>
      <c r="AQ79" s="17">
        <v>0</v>
      </c>
      <c r="AR79" s="17">
        <v>0</v>
      </c>
      <c r="AS79" s="16">
        <v>12989.093442400001</v>
      </c>
      <c r="AT79" s="19">
        <v>3.3535827725904324</v>
      </c>
      <c r="AU79" s="19">
        <v>0</v>
      </c>
      <c r="AV79" s="19">
        <v>0</v>
      </c>
      <c r="AW79" s="19">
        <v>1676.7913862952162</v>
      </c>
      <c r="AX79" s="20">
        <v>4</v>
      </c>
      <c r="AY79" s="19">
        <v>0</v>
      </c>
      <c r="AZ79" s="20">
        <v>35</v>
      </c>
      <c r="BA79" s="19">
        <v>0</v>
      </c>
      <c r="BB79" s="19">
        <v>0.5</v>
      </c>
      <c r="BC79" s="20">
        <v>17500</v>
      </c>
      <c r="BD79" s="16"/>
      <c r="BE79" s="16"/>
      <c r="BF79" s="21" t="s">
        <v>96</v>
      </c>
      <c r="BG79" s="22">
        <v>35</v>
      </c>
      <c r="BH79" s="23">
        <v>0.85</v>
      </c>
      <c r="BI79" s="23">
        <v>30</v>
      </c>
      <c r="BJ79" s="16">
        <v>472.00567489759521</v>
      </c>
      <c r="BK79" s="16">
        <v>12989.069943607923</v>
      </c>
      <c r="BL79" s="23">
        <v>0.15</v>
      </c>
      <c r="BM79" s="22">
        <f t="shared" si="13"/>
        <v>8.9456762396994289</v>
      </c>
      <c r="BN79" s="22">
        <f t="shared" si="17"/>
        <v>7.9456762396994289</v>
      </c>
      <c r="BO79" s="22">
        <f t="shared" si="14"/>
        <v>1.1918514359549144</v>
      </c>
      <c r="BP79" s="22">
        <f t="shared" si="15"/>
        <v>0.67538248037445148</v>
      </c>
      <c r="BQ79" s="22">
        <f t="shared" si="16"/>
        <v>6.0784423233700631</v>
      </c>
    </row>
    <row r="80" spans="1:69" ht="12.75" customHeight="1" x14ac:dyDescent="0.25">
      <c r="A80" s="15">
        <v>16032012</v>
      </c>
      <c r="B80" s="16" t="s">
        <v>75</v>
      </c>
      <c r="C80" s="16"/>
      <c r="D80" s="16"/>
      <c r="E80" s="16"/>
      <c r="F80" s="16" t="s">
        <v>1264</v>
      </c>
      <c r="G80" s="16" t="s">
        <v>238</v>
      </c>
      <c r="H80" s="16">
        <v>0.249997359</v>
      </c>
      <c r="I80" s="17">
        <v>1900</v>
      </c>
      <c r="J80" s="17">
        <v>1121</v>
      </c>
      <c r="K80" s="16">
        <v>8.6323733E-2</v>
      </c>
      <c r="L80" s="16" t="s">
        <v>78</v>
      </c>
      <c r="M80" s="17">
        <v>1</v>
      </c>
      <c r="N80" s="17">
        <v>0</v>
      </c>
      <c r="O80" s="16" t="s">
        <v>79</v>
      </c>
      <c r="P80" s="16" t="s">
        <v>80</v>
      </c>
      <c r="Q80" s="18">
        <v>0.29812542859609764</v>
      </c>
      <c r="R80" s="16" t="s">
        <v>1324</v>
      </c>
      <c r="S80" s="16" t="s">
        <v>1325</v>
      </c>
      <c r="T80" s="16" t="s">
        <v>83</v>
      </c>
      <c r="U80" s="16" t="s">
        <v>84</v>
      </c>
      <c r="V80" s="16" t="s">
        <v>1326</v>
      </c>
      <c r="W80" s="16" t="s">
        <v>129</v>
      </c>
      <c r="X80" s="16" t="s">
        <v>1267</v>
      </c>
      <c r="Y80" s="16" t="s">
        <v>1268</v>
      </c>
      <c r="Z80" s="16" t="s">
        <v>1327</v>
      </c>
      <c r="AA80" s="16"/>
      <c r="AB80" s="16"/>
      <c r="AC80" s="16" t="s">
        <v>1328</v>
      </c>
      <c r="AD80" s="16" t="s">
        <v>152</v>
      </c>
      <c r="AE80" s="16"/>
      <c r="AF80" s="16" t="s">
        <v>91</v>
      </c>
      <c r="AG80" s="16" t="s">
        <v>92</v>
      </c>
      <c r="AH80" s="16" t="s">
        <v>1329</v>
      </c>
      <c r="AI80" s="17">
        <v>2</v>
      </c>
      <c r="AJ80" s="17">
        <v>1</v>
      </c>
      <c r="AK80" s="16" t="s">
        <v>245</v>
      </c>
      <c r="AL80" s="16"/>
      <c r="AM80" s="17">
        <v>35</v>
      </c>
      <c r="AN80" s="16" t="s">
        <v>246</v>
      </c>
      <c r="AO80" s="16" t="s">
        <v>247</v>
      </c>
      <c r="AP80" s="17">
        <v>0</v>
      </c>
      <c r="AQ80" s="17">
        <v>0</v>
      </c>
      <c r="AR80" s="17">
        <v>0</v>
      </c>
      <c r="AS80" s="16">
        <v>12986.300854200001</v>
      </c>
      <c r="AT80" s="19">
        <v>3.354303930661819</v>
      </c>
      <c r="AU80" s="19">
        <v>0</v>
      </c>
      <c r="AV80" s="19">
        <v>0</v>
      </c>
      <c r="AW80" s="19">
        <v>1677.1519653309094</v>
      </c>
      <c r="AX80" s="20">
        <v>4</v>
      </c>
      <c r="AY80" s="19">
        <v>0</v>
      </c>
      <c r="AZ80" s="20">
        <v>35</v>
      </c>
      <c r="BA80" s="19">
        <v>0</v>
      </c>
      <c r="BB80" s="19">
        <v>0.5</v>
      </c>
      <c r="BC80" s="20">
        <v>17500</v>
      </c>
      <c r="BD80" s="16"/>
      <c r="BE80" s="16"/>
      <c r="BF80" s="21" t="s">
        <v>96</v>
      </c>
      <c r="BG80" s="22">
        <v>35</v>
      </c>
      <c r="BH80" s="23">
        <v>0.85</v>
      </c>
      <c r="BI80" s="23">
        <v>30</v>
      </c>
      <c r="BJ80" s="16">
        <v>558.86326874546228</v>
      </c>
      <c r="BK80" s="16">
        <v>12986.291724323277</v>
      </c>
      <c r="BL80" s="23">
        <v>0.15</v>
      </c>
      <c r="BM80" s="22">
        <f t="shared" ref="BM80:BM114" si="18">BI80*Q80</f>
        <v>8.9437628578829287</v>
      </c>
      <c r="BN80" s="22">
        <f t="shared" si="17"/>
        <v>7.9437628578829287</v>
      </c>
      <c r="BO80" s="22">
        <f t="shared" ref="BO80:BO111" si="19">BN80*BL80</f>
        <v>1.1915644286824392</v>
      </c>
      <c r="BP80" s="22">
        <f t="shared" ref="BP80:BP111" si="20">(BN80-BO80)*0.1</f>
        <v>0.675219842920049</v>
      </c>
      <c r="BQ80" s="22">
        <f t="shared" ref="BQ80:BQ114" si="21">(BN80-BO80)*0.9</f>
        <v>6.0769785862804406</v>
      </c>
    </row>
    <row r="81" spans="1:69" ht="12.75" customHeight="1" x14ac:dyDescent="0.25">
      <c r="A81" s="15">
        <v>15434009</v>
      </c>
      <c r="B81" s="16" t="s">
        <v>228</v>
      </c>
      <c r="C81" s="16"/>
      <c r="D81" s="16"/>
      <c r="E81" s="16"/>
      <c r="F81" s="16" t="s">
        <v>2871</v>
      </c>
      <c r="G81" s="16" t="s">
        <v>1841</v>
      </c>
      <c r="H81" s="16">
        <v>0.134679829</v>
      </c>
      <c r="I81" s="17">
        <v>1950</v>
      </c>
      <c r="J81" s="17">
        <v>2076</v>
      </c>
      <c r="K81" s="16">
        <v>0.16054442799999999</v>
      </c>
      <c r="L81" s="16" t="s">
        <v>78</v>
      </c>
      <c r="M81" s="17">
        <v>1</v>
      </c>
      <c r="N81" s="17">
        <v>0</v>
      </c>
      <c r="O81" s="16" t="s">
        <v>79</v>
      </c>
      <c r="P81" s="16" t="s">
        <v>80</v>
      </c>
      <c r="Q81" s="18">
        <v>0.29684520279870263</v>
      </c>
      <c r="R81" s="16" t="s">
        <v>3023</v>
      </c>
      <c r="S81" s="16" t="s">
        <v>3024</v>
      </c>
      <c r="T81" s="16" t="s">
        <v>1240</v>
      </c>
      <c r="U81" s="16" t="s">
        <v>2768</v>
      </c>
      <c r="V81" s="16"/>
      <c r="W81" s="16" t="s">
        <v>129</v>
      </c>
      <c r="X81" s="16"/>
      <c r="Y81" s="16" t="s">
        <v>2875</v>
      </c>
      <c r="Z81" s="16" t="s">
        <v>3025</v>
      </c>
      <c r="AA81" s="16"/>
      <c r="AB81" s="16"/>
      <c r="AC81" s="16" t="s">
        <v>1564</v>
      </c>
      <c r="AD81" s="16" t="s">
        <v>152</v>
      </c>
      <c r="AE81" s="16"/>
      <c r="AF81" s="16" t="s">
        <v>91</v>
      </c>
      <c r="AG81" s="16" t="s">
        <v>92</v>
      </c>
      <c r="AH81" s="16" t="s">
        <v>2017</v>
      </c>
      <c r="AI81" s="17">
        <v>1</v>
      </c>
      <c r="AJ81" s="17">
        <v>3</v>
      </c>
      <c r="AK81" s="16" t="s">
        <v>136</v>
      </c>
      <c r="AL81" s="16"/>
      <c r="AM81" s="17">
        <v>25</v>
      </c>
      <c r="AN81" s="16" t="s">
        <v>137</v>
      </c>
      <c r="AO81" s="16" t="s">
        <v>138</v>
      </c>
      <c r="AP81" s="17">
        <v>0</v>
      </c>
      <c r="AQ81" s="17">
        <v>0</v>
      </c>
      <c r="AR81" s="17">
        <v>0</v>
      </c>
      <c r="AS81" s="16">
        <v>12930.528265499999</v>
      </c>
      <c r="AT81" s="19">
        <v>10.106315636667984</v>
      </c>
      <c r="AU81" s="19">
        <v>0</v>
      </c>
      <c r="AV81" s="19">
        <v>0</v>
      </c>
      <c r="AW81" s="19">
        <v>5053.1578183339925</v>
      </c>
      <c r="AX81" s="20">
        <v>7</v>
      </c>
      <c r="AY81" s="19">
        <v>0</v>
      </c>
      <c r="AZ81" s="20">
        <v>25</v>
      </c>
      <c r="BA81" s="19">
        <v>0</v>
      </c>
      <c r="BB81" s="19">
        <v>0.5</v>
      </c>
      <c r="BC81" s="20">
        <v>12500</v>
      </c>
      <c r="BD81" s="16">
        <v>532.43683829729741</v>
      </c>
      <c r="BE81" s="16">
        <v>12930.52531165507</v>
      </c>
      <c r="BF81" s="21" t="s">
        <v>96</v>
      </c>
      <c r="BG81" s="22">
        <v>25</v>
      </c>
      <c r="BH81" s="23">
        <v>0.7</v>
      </c>
      <c r="BI81" s="23">
        <v>18</v>
      </c>
      <c r="BJ81" s="16">
        <v>532.43683829729741</v>
      </c>
      <c r="BK81" s="16">
        <v>12930.52531165507</v>
      </c>
      <c r="BL81" s="23">
        <v>0.15</v>
      </c>
      <c r="BM81" s="22">
        <f t="shared" si="18"/>
        <v>5.3432136503766472</v>
      </c>
      <c r="BN81" s="22">
        <f t="shared" si="17"/>
        <v>2.3432136503766472</v>
      </c>
      <c r="BO81" s="22">
        <f t="shared" si="19"/>
        <v>0.35148204755649709</v>
      </c>
      <c r="BP81" s="22">
        <f t="shared" si="20"/>
        <v>0.19917316028201504</v>
      </c>
      <c r="BQ81" s="22">
        <f t="shared" si="21"/>
        <v>1.7925584425381351</v>
      </c>
    </row>
    <row r="82" spans="1:69" ht="12.75" customHeight="1" x14ac:dyDescent="0.25">
      <c r="A82" s="15">
        <v>15004013</v>
      </c>
      <c r="B82" s="16" t="s">
        <v>154</v>
      </c>
      <c r="C82" s="16"/>
      <c r="D82" s="16"/>
      <c r="E82" s="16"/>
      <c r="F82" s="16" t="s">
        <v>2964</v>
      </c>
      <c r="G82" s="16" t="s">
        <v>155</v>
      </c>
      <c r="H82" s="16">
        <v>0.105260408</v>
      </c>
      <c r="I82" s="17">
        <v>1954</v>
      </c>
      <c r="J82" s="17">
        <v>1316</v>
      </c>
      <c r="K82" s="16">
        <v>0.102420422</v>
      </c>
      <c r="L82" s="16" t="s">
        <v>78</v>
      </c>
      <c r="M82" s="17">
        <v>1</v>
      </c>
      <c r="N82" s="17">
        <v>0</v>
      </c>
      <c r="O82" s="16" t="s">
        <v>79</v>
      </c>
      <c r="P82" s="16" t="s">
        <v>80</v>
      </c>
      <c r="Q82" s="18">
        <v>0.29510578958086298</v>
      </c>
      <c r="R82" s="16" t="s">
        <v>3267</v>
      </c>
      <c r="S82" s="16" t="s">
        <v>3268</v>
      </c>
      <c r="T82" s="16" t="s">
        <v>83</v>
      </c>
      <c r="U82" s="16" t="s">
        <v>84</v>
      </c>
      <c r="V82" s="16" t="s">
        <v>3269</v>
      </c>
      <c r="W82" s="16" t="s">
        <v>129</v>
      </c>
      <c r="X82" s="16"/>
      <c r="Y82" s="16" t="s">
        <v>3060</v>
      </c>
      <c r="Z82" s="16" t="s">
        <v>1689</v>
      </c>
      <c r="AA82" s="16"/>
      <c r="AB82" s="16"/>
      <c r="AC82" s="16" t="s">
        <v>1473</v>
      </c>
      <c r="AD82" s="16" t="s">
        <v>152</v>
      </c>
      <c r="AE82" s="16"/>
      <c r="AF82" s="16" t="s">
        <v>91</v>
      </c>
      <c r="AG82" s="16" t="s">
        <v>92</v>
      </c>
      <c r="AH82" s="16" t="s">
        <v>3270</v>
      </c>
      <c r="AI82" s="17">
        <v>2</v>
      </c>
      <c r="AJ82" s="17">
        <v>2</v>
      </c>
      <c r="AK82" s="16" t="s">
        <v>136</v>
      </c>
      <c r="AL82" s="16"/>
      <c r="AM82" s="17">
        <v>25</v>
      </c>
      <c r="AN82" s="16" t="s">
        <v>137</v>
      </c>
      <c r="AO82" s="16" t="s">
        <v>138</v>
      </c>
      <c r="AP82" s="17">
        <v>0</v>
      </c>
      <c r="AQ82" s="17">
        <v>0</v>
      </c>
      <c r="AR82" s="17">
        <v>0</v>
      </c>
      <c r="AS82" s="16">
        <v>12854.7689345</v>
      </c>
      <c r="AT82" s="19">
        <v>6.7772513410322635</v>
      </c>
      <c r="AU82" s="19">
        <v>0</v>
      </c>
      <c r="AV82" s="19">
        <v>0</v>
      </c>
      <c r="AW82" s="19">
        <v>3388.6256705161318</v>
      </c>
      <c r="AX82" s="20">
        <v>7</v>
      </c>
      <c r="AY82" s="19">
        <v>0</v>
      </c>
      <c r="AZ82" s="20">
        <v>25</v>
      </c>
      <c r="BA82" s="19">
        <v>0</v>
      </c>
      <c r="BB82" s="19">
        <v>0.5</v>
      </c>
      <c r="BC82" s="20">
        <v>12500</v>
      </c>
      <c r="BD82" s="16">
        <v>455.93298935177035</v>
      </c>
      <c r="BE82" s="16">
        <v>12854.756774961032</v>
      </c>
      <c r="BF82" s="21" t="s">
        <v>96</v>
      </c>
      <c r="BG82" s="22">
        <v>25</v>
      </c>
      <c r="BH82" s="23">
        <v>0.7</v>
      </c>
      <c r="BI82" s="23">
        <v>18</v>
      </c>
      <c r="BJ82" s="16">
        <v>455.93298935177035</v>
      </c>
      <c r="BK82" s="16">
        <v>12854.756774961032</v>
      </c>
      <c r="BL82" s="23">
        <v>0.15</v>
      </c>
      <c r="BM82" s="22">
        <f t="shared" si="18"/>
        <v>5.3119042124555333</v>
      </c>
      <c r="BN82" s="22">
        <f t="shared" si="17"/>
        <v>3.3119042124555333</v>
      </c>
      <c r="BO82" s="22">
        <f t="shared" si="19"/>
        <v>0.49678563186832997</v>
      </c>
      <c r="BP82" s="22">
        <f t="shared" si="20"/>
        <v>0.28151185805872031</v>
      </c>
      <c r="BQ82" s="22">
        <f t="shared" si="21"/>
        <v>2.5336067225284831</v>
      </c>
    </row>
    <row r="83" spans="1:69" ht="12.75" customHeight="1" x14ac:dyDescent="0.25">
      <c r="A83" s="15">
        <v>15003005</v>
      </c>
      <c r="B83" s="16" t="s">
        <v>154</v>
      </c>
      <c r="C83" s="16"/>
      <c r="D83" s="16"/>
      <c r="E83" s="16"/>
      <c r="F83" s="16" t="s">
        <v>2964</v>
      </c>
      <c r="G83" s="16" t="s">
        <v>155</v>
      </c>
      <c r="H83" s="16">
        <v>0.79998475800000002</v>
      </c>
      <c r="I83" s="17">
        <v>1963</v>
      </c>
      <c r="J83" s="17">
        <v>2953</v>
      </c>
      <c r="K83" s="16">
        <v>0.23248307400000001</v>
      </c>
      <c r="L83" s="16" t="s">
        <v>78</v>
      </c>
      <c r="M83" s="17">
        <v>1</v>
      </c>
      <c r="N83" s="17">
        <v>0</v>
      </c>
      <c r="O83" s="16" t="s">
        <v>79</v>
      </c>
      <c r="P83" s="16" t="s">
        <v>80</v>
      </c>
      <c r="Q83" s="18">
        <v>0.29168416778158313</v>
      </c>
      <c r="R83" s="16" t="s">
        <v>3225</v>
      </c>
      <c r="S83" s="16" t="s">
        <v>3226</v>
      </c>
      <c r="T83" s="16" t="s">
        <v>280</v>
      </c>
      <c r="U83" s="16" t="s">
        <v>354</v>
      </c>
      <c r="V83" s="16" t="s">
        <v>3227</v>
      </c>
      <c r="W83" s="16" t="s">
        <v>129</v>
      </c>
      <c r="X83" s="16"/>
      <c r="Y83" s="16" t="s">
        <v>3060</v>
      </c>
      <c r="Z83" s="16" t="s">
        <v>3228</v>
      </c>
      <c r="AA83" s="16"/>
      <c r="AB83" s="16" t="s">
        <v>133</v>
      </c>
      <c r="AC83" s="16" t="s">
        <v>343</v>
      </c>
      <c r="AD83" s="16" t="s">
        <v>152</v>
      </c>
      <c r="AE83" s="16"/>
      <c r="AF83" s="16" t="s">
        <v>91</v>
      </c>
      <c r="AG83" s="16" t="s">
        <v>92</v>
      </c>
      <c r="AH83" s="16" t="s">
        <v>3229</v>
      </c>
      <c r="AI83" s="17">
        <v>2</v>
      </c>
      <c r="AJ83" s="17">
        <v>3</v>
      </c>
      <c r="AK83" s="16" t="s">
        <v>136</v>
      </c>
      <c r="AL83" s="16"/>
      <c r="AM83" s="17">
        <v>25</v>
      </c>
      <c r="AN83" s="16" t="s">
        <v>137</v>
      </c>
      <c r="AO83" s="16" t="s">
        <v>138</v>
      </c>
      <c r="AP83" s="17">
        <v>0</v>
      </c>
      <c r="AQ83" s="17">
        <v>0</v>
      </c>
      <c r="AR83" s="17">
        <v>0</v>
      </c>
      <c r="AS83" s="16">
        <v>12705.7042944</v>
      </c>
      <c r="AT83" s="19">
        <v>10.28514413463855</v>
      </c>
      <c r="AU83" s="19">
        <v>0</v>
      </c>
      <c r="AV83" s="19">
        <v>0</v>
      </c>
      <c r="AW83" s="19">
        <v>5142.5720673192745</v>
      </c>
      <c r="AX83" s="20">
        <v>7</v>
      </c>
      <c r="AY83" s="19">
        <v>0</v>
      </c>
      <c r="AZ83" s="20">
        <v>25</v>
      </c>
      <c r="BA83" s="19">
        <v>0</v>
      </c>
      <c r="BB83" s="19">
        <v>0.5</v>
      </c>
      <c r="BC83" s="20">
        <v>12500</v>
      </c>
      <c r="BD83" s="16">
        <v>442.94643810665082</v>
      </c>
      <c r="BE83" s="16">
        <v>12705.711525567187</v>
      </c>
      <c r="BF83" s="21" t="s">
        <v>96</v>
      </c>
      <c r="BG83" s="22">
        <v>25</v>
      </c>
      <c r="BH83" s="23">
        <v>0.7</v>
      </c>
      <c r="BI83" s="23">
        <v>18</v>
      </c>
      <c r="BJ83" s="16">
        <v>442.94643810665082</v>
      </c>
      <c r="BK83" s="16">
        <v>12705.711525567187</v>
      </c>
      <c r="BL83" s="23">
        <v>0.15</v>
      </c>
      <c r="BM83" s="22">
        <f t="shared" si="18"/>
        <v>5.2503150200684967</v>
      </c>
      <c r="BN83" s="22">
        <f t="shared" si="17"/>
        <v>2.2503150200684967</v>
      </c>
      <c r="BO83" s="22">
        <f t="shared" si="19"/>
        <v>0.3375472530102745</v>
      </c>
      <c r="BP83" s="22">
        <f t="shared" si="20"/>
        <v>0.19127677670582222</v>
      </c>
      <c r="BQ83" s="22">
        <f t="shared" si="21"/>
        <v>1.7214909903524001</v>
      </c>
    </row>
    <row r="84" spans="1:69" ht="12.75" customHeight="1" x14ac:dyDescent="0.25">
      <c r="A84" s="15">
        <v>19807003</v>
      </c>
      <c r="B84" s="16" t="s">
        <v>109</v>
      </c>
      <c r="C84" s="16" t="s">
        <v>110</v>
      </c>
      <c r="D84" s="16"/>
      <c r="E84" s="16"/>
      <c r="F84" s="16" t="s">
        <v>781</v>
      </c>
      <c r="G84" s="16" t="s">
        <v>111</v>
      </c>
      <c r="H84" s="16">
        <v>0.19094117899999999</v>
      </c>
      <c r="I84" s="17">
        <v>1968</v>
      </c>
      <c r="J84" s="17">
        <v>1190</v>
      </c>
      <c r="K84" s="16">
        <v>9.4587076000000006E-2</v>
      </c>
      <c r="L84" s="16" t="s">
        <v>78</v>
      </c>
      <c r="M84" s="17">
        <v>1</v>
      </c>
      <c r="N84" s="17">
        <v>0</v>
      </c>
      <c r="O84" s="16" t="s">
        <v>79</v>
      </c>
      <c r="P84" s="16" t="s">
        <v>80</v>
      </c>
      <c r="Q84" s="18">
        <v>0.28884392620859078</v>
      </c>
      <c r="R84" s="16" t="s">
        <v>1006</v>
      </c>
      <c r="S84" s="16" t="s">
        <v>1007</v>
      </c>
      <c r="T84" s="16" t="s">
        <v>1008</v>
      </c>
      <c r="U84" s="16" t="s">
        <v>1009</v>
      </c>
      <c r="V84" s="16"/>
      <c r="W84" s="16" t="s">
        <v>507</v>
      </c>
      <c r="X84" s="16"/>
      <c r="Y84" s="16" t="s">
        <v>786</v>
      </c>
      <c r="Z84" s="16" t="s">
        <v>1010</v>
      </c>
      <c r="AA84" s="16"/>
      <c r="AB84" s="16" t="s">
        <v>88</v>
      </c>
      <c r="AC84" s="16" t="s">
        <v>117</v>
      </c>
      <c r="AD84" s="16"/>
      <c r="AE84" s="16"/>
      <c r="AF84" s="16" t="s">
        <v>91</v>
      </c>
      <c r="AG84" s="16" t="s">
        <v>92</v>
      </c>
      <c r="AH84" s="16" t="s">
        <v>999</v>
      </c>
      <c r="AI84" s="17">
        <v>1</v>
      </c>
      <c r="AJ84" s="17">
        <v>0</v>
      </c>
      <c r="AK84" s="16" t="s">
        <v>119</v>
      </c>
      <c r="AL84" s="16">
        <v>1.85</v>
      </c>
      <c r="AM84" s="16"/>
      <c r="AN84" s="16" t="s">
        <v>120</v>
      </c>
      <c r="AO84" s="16"/>
      <c r="AP84" s="17">
        <v>0</v>
      </c>
      <c r="AQ84" s="17">
        <v>1190</v>
      </c>
      <c r="AR84" s="17">
        <v>0</v>
      </c>
      <c r="AS84" s="16">
        <v>12581.9624661</v>
      </c>
      <c r="AT84" s="19">
        <v>0</v>
      </c>
      <c r="AU84" s="19">
        <v>0</v>
      </c>
      <c r="AV84" s="19">
        <v>9.4579840244020483E-2</v>
      </c>
      <c r="AW84" s="19">
        <v>4119.8978410295322</v>
      </c>
      <c r="AX84" s="20">
        <v>13</v>
      </c>
      <c r="AY84" s="19">
        <v>0.5</v>
      </c>
      <c r="AZ84" s="20">
        <v>60</v>
      </c>
      <c r="BA84" s="19">
        <v>0.05</v>
      </c>
      <c r="BB84" s="19">
        <v>0.5</v>
      </c>
      <c r="BC84" s="20">
        <v>30000</v>
      </c>
      <c r="BD84" s="16">
        <v>458.90979210068565</v>
      </c>
      <c r="BE84" s="16">
        <v>12581.991097530838</v>
      </c>
      <c r="BF84" s="21" t="s">
        <v>96</v>
      </c>
      <c r="BG84" s="23">
        <v>70</v>
      </c>
      <c r="BH84" s="23">
        <v>0.95</v>
      </c>
      <c r="BI84" s="23">
        <v>67</v>
      </c>
      <c r="BJ84" s="16">
        <v>458.90979210068565</v>
      </c>
      <c r="BK84" s="16">
        <v>12581.991097530838</v>
      </c>
      <c r="BL84" s="23">
        <v>0.15</v>
      </c>
      <c r="BM84" s="22">
        <f t="shared" si="18"/>
        <v>19.352543055975584</v>
      </c>
      <c r="BN84" s="22">
        <f t="shared" si="17"/>
        <v>19.352543055975584</v>
      </c>
      <c r="BO84" s="22">
        <f t="shared" si="19"/>
        <v>2.9028814583963376</v>
      </c>
      <c r="BP84" s="22">
        <f t="shared" si="20"/>
        <v>1.6449661597579248</v>
      </c>
      <c r="BQ84" s="22">
        <f t="shared" si="21"/>
        <v>14.804695437821323</v>
      </c>
    </row>
    <row r="85" spans="1:69" ht="12.75" customHeight="1" x14ac:dyDescent="0.25">
      <c r="A85" s="15">
        <v>14829020</v>
      </c>
      <c r="B85" s="16" t="s">
        <v>97</v>
      </c>
      <c r="C85" s="16"/>
      <c r="D85" s="16"/>
      <c r="E85" s="16"/>
      <c r="F85" s="16" t="s">
        <v>781</v>
      </c>
      <c r="G85" s="16" t="s">
        <v>99</v>
      </c>
      <c r="H85" s="16">
        <v>0.30574156499999999</v>
      </c>
      <c r="I85" s="17">
        <v>1959</v>
      </c>
      <c r="J85" s="17">
        <v>4269</v>
      </c>
      <c r="K85" s="16">
        <v>0.339402131</v>
      </c>
      <c r="L85" s="16" t="s">
        <v>78</v>
      </c>
      <c r="M85" s="17">
        <v>1</v>
      </c>
      <c r="N85" s="17">
        <v>0</v>
      </c>
      <c r="O85" s="16" t="s">
        <v>79</v>
      </c>
      <c r="P85" s="16" t="s">
        <v>80</v>
      </c>
      <c r="Q85" s="18">
        <v>0.28875930200813082</v>
      </c>
      <c r="R85" s="16" t="s">
        <v>1032</v>
      </c>
      <c r="S85" s="16" t="s">
        <v>1033</v>
      </c>
      <c r="T85" s="16" t="s">
        <v>387</v>
      </c>
      <c r="U85" s="16" t="s">
        <v>388</v>
      </c>
      <c r="V85" s="16"/>
      <c r="W85" s="16" t="s">
        <v>507</v>
      </c>
      <c r="X85" s="16"/>
      <c r="Y85" s="16" t="s">
        <v>786</v>
      </c>
      <c r="Z85" s="16" t="s">
        <v>1034</v>
      </c>
      <c r="AA85" s="16"/>
      <c r="AB85" s="16"/>
      <c r="AC85" s="16" t="s">
        <v>536</v>
      </c>
      <c r="AD85" s="16" t="s">
        <v>105</v>
      </c>
      <c r="AE85" s="16"/>
      <c r="AF85" s="16" t="s">
        <v>91</v>
      </c>
      <c r="AG85" s="16" t="s">
        <v>92</v>
      </c>
      <c r="AH85" s="16" t="s">
        <v>1035</v>
      </c>
      <c r="AI85" s="17">
        <v>1</v>
      </c>
      <c r="AJ85" s="17">
        <v>0</v>
      </c>
      <c r="AK85" s="16" t="s">
        <v>119</v>
      </c>
      <c r="AL85" s="16">
        <v>1.85</v>
      </c>
      <c r="AM85" s="16"/>
      <c r="AN85" s="16" t="s">
        <v>120</v>
      </c>
      <c r="AO85" s="16"/>
      <c r="AP85" s="17">
        <v>0</v>
      </c>
      <c r="AQ85" s="17">
        <v>4269</v>
      </c>
      <c r="AR85" s="17">
        <v>0</v>
      </c>
      <c r="AS85" s="16">
        <v>12578.360643100001</v>
      </c>
      <c r="AT85" s="19">
        <v>0</v>
      </c>
      <c r="AU85" s="19">
        <v>0</v>
      </c>
      <c r="AV85" s="19">
        <v>0.33939239946517252</v>
      </c>
      <c r="AW85" s="19">
        <v>14783.932920702915</v>
      </c>
      <c r="AX85" s="20">
        <v>13</v>
      </c>
      <c r="AY85" s="19">
        <v>0.5</v>
      </c>
      <c r="AZ85" s="20">
        <v>60</v>
      </c>
      <c r="BA85" s="19">
        <v>0.05</v>
      </c>
      <c r="BB85" s="19">
        <v>0.5</v>
      </c>
      <c r="BC85" s="20">
        <v>30000</v>
      </c>
      <c r="BD85" s="16">
        <v>612.74702079354017</v>
      </c>
      <c r="BE85" s="16">
        <v>12578.304882103708</v>
      </c>
      <c r="BF85" s="21" t="s">
        <v>96</v>
      </c>
      <c r="BG85" s="23">
        <v>70</v>
      </c>
      <c r="BH85" s="23">
        <v>0.95</v>
      </c>
      <c r="BI85" s="23">
        <v>67</v>
      </c>
      <c r="BJ85" s="16">
        <v>612.74702079354017</v>
      </c>
      <c r="BK85" s="16">
        <v>12578.304882103708</v>
      </c>
      <c r="BL85" s="23">
        <v>0.15</v>
      </c>
      <c r="BM85" s="22">
        <f t="shared" si="18"/>
        <v>19.346873234544766</v>
      </c>
      <c r="BN85" s="22">
        <f t="shared" si="17"/>
        <v>19.346873234544766</v>
      </c>
      <c r="BO85" s="22">
        <f t="shared" si="19"/>
        <v>2.9020309851817148</v>
      </c>
      <c r="BP85" s="22">
        <f t="shared" si="20"/>
        <v>1.6444842249363054</v>
      </c>
      <c r="BQ85" s="22">
        <f t="shared" si="21"/>
        <v>14.800358024426748</v>
      </c>
    </row>
    <row r="86" spans="1:69" ht="12.75" customHeight="1" x14ac:dyDescent="0.25">
      <c r="A86" s="15">
        <v>15823036</v>
      </c>
      <c r="B86" s="16" t="s">
        <v>228</v>
      </c>
      <c r="C86" s="16"/>
      <c r="D86" s="16"/>
      <c r="E86" s="16" t="s">
        <v>358</v>
      </c>
      <c r="F86" s="16" t="s">
        <v>781</v>
      </c>
      <c r="G86" s="16" t="s">
        <v>359</v>
      </c>
      <c r="H86" s="16">
        <v>0.37209134500000002</v>
      </c>
      <c r="I86" s="17">
        <v>1971</v>
      </c>
      <c r="J86" s="17">
        <v>12035</v>
      </c>
      <c r="K86" s="16">
        <v>0.95988195899999995</v>
      </c>
      <c r="L86" s="16" t="s">
        <v>78</v>
      </c>
      <c r="M86" s="17">
        <v>1</v>
      </c>
      <c r="N86" s="17">
        <v>0</v>
      </c>
      <c r="O86" s="16" t="s">
        <v>79</v>
      </c>
      <c r="P86" s="16" t="s">
        <v>80</v>
      </c>
      <c r="Q86" s="18">
        <v>0.28784598847412424</v>
      </c>
      <c r="R86" s="16" t="s">
        <v>975</v>
      </c>
      <c r="S86" s="16" t="s">
        <v>976</v>
      </c>
      <c r="T86" s="16" t="s">
        <v>83</v>
      </c>
      <c r="U86" s="16" t="s">
        <v>232</v>
      </c>
      <c r="V86" s="16"/>
      <c r="W86" s="16" t="s">
        <v>507</v>
      </c>
      <c r="X86" s="16"/>
      <c r="Y86" s="16" t="s">
        <v>786</v>
      </c>
      <c r="Z86" s="16" t="s">
        <v>977</v>
      </c>
      <c r="AA86" s="16"/>
      <c r="AB86" s="16"/>
      <c r="AC86" s="16" t="s">
        <v>547</v>
      </c>
      <c r="AD86" s="16" t="s">
        <v>105</v>
      </c>
      <c r="AE86" s="16"/>
      <c r="AF86" s="16" t="s">
        <v>91</v>
      </c>
      <c r="AG86" s="16" t="s">
        <v>92</v>
      </c>
      <c r="AH86" s="16" t="s">
        <v>552</v>
      </c>
      <c r="AI86" s="17">
        <v>1</v>
      </c>
      <c r="AJ86" s="17">
        <v>0</v>
      </c>
      <c r="AK86" s="16" t="s">
        <v>523</v>
      </c>
      <c r="AL86" s="16"/>
      <c r="AM86" s="17">
        <v>50</v>
      </c>
      <c r="AN86" s="16" t="s">
        <v>524</v>
      </c>
      <c r="AO86" s="16"/>
      <c r="AP86" s="17">
        <v>0</v>
      </c>
      <c r="AQ86" s="17">
        <v>6035</v>
      </c>
      <c r="AR86" s="17">
        <v>6000</v>
      </c>
      <c r="AS86" s="16">
        <v>12538.528302299999</v>
      </c>
      <c r="AT86" s="19">
        <v>0</v>
      </c>
      <c r="AU86" s="19">
        <v>0</v>
      </c>
      <c r="AV86" s="19">
        <v>0.95984151487638025</v>
      </c>
      <c r="AW86" s="19">
        <v>41810.696388015123</v>
      </c>
      <c r="AX86" s="20">
        <v>9</v>
      </c>
      <c r="AY86" s="19">
        <v>3</v>
      </c>
      <c r="AZ86" s="20">
        <v>0</v>
      </c>
      <c r="BA86" s="19">
        <v>0.1</v>
      </c>
      <c r="BB86" s="19">
        <v>0</v>
      </c>
      <c r="BC86" s="20">
        <v>130680</v>
      </c>
      <c r="BD86" s="16">
        <v>530.0574528606212</v>
      </c>
      <c r="BE86" s="16">
        <v>12538.521103697971</v>
      </c>
      <c r="BF86" s="21" t="s">
        <v>96</v>
      </c>
      <c r="BG86" s="23">
        <v>50</v>
      </c>
      <c r="BH86" s="23">
        <v>0.5</v>
      </c>
      <c r="BI86" s="23">
        <f>BG86*BH86</f>
        <v>25</v>
      </c>
      <c r="BJ86" s="16">
        <v>530.0574528606212</v>
      </c>
      <c r="BK86" s="16">
        <v>12538.521103697971</v>
      </c>
      <c r="BL86" s="23">
        <v>0.15</v>
      </c>
      <c r="BM86" s="22">
        <f t="shared" si="18"/>
        <v>7.1961497118531064</v>
      </c>
      <c r="BN86" s="22">
        <f t="shared" si="17"/>
        <v>7.1961497118531064</v>
      </c>
      <c r="BO86" s="22">
        <f t="shared" si="19"/>
        <v>1.079422456777966</v>
      </c>
      <c r="BP86" s="22">
        <f t="shared" si="20"/>
        <v>0.61167272550751406</v>
      </c>
      <c r="BQ86" s="22">
        <f t="shared" si="21"/>
        <v>5.5050545295676265</v>
      </c>
    </row>
    <row r="87" spans="1:69" ht="12.75" customHeight="1" x14ac:dyDescent="0.25">
      <c r="A87" s="15">
        <v>19803001</v>
      </c>
      <c r="B87" s="16" t="s">
        <v>109</v>
      </c>
      <c r="C87" s="16"/>
      <c r="D87" s="16"/>
      <c r="E87" s="16"/>
      <c r="F87" s="16" t="s">
        <v>288</v>
      </c>
      <c r="G87" s="16" t="s">
        <v>126</v>
      </c>
      <c r="H87" s="16">
        <v>0</v>
      </c>
      <c r="I87" s="17">
        <v>1900</v>
      </c>
      <c r="J87" s="16"/>
      <c r="K87" s="16">
        <v>0</v>
      </c>
      <c r="L87" s="16" t="s">
        <v>78</v>
      </c>
      <c r="M87" s="17">
        <v>1</v>
      </c>
      <c r="N87" s="17">
        <v>0</v>
      </c>
      <c r="O87" s="16" t="s">
        <v>79</v>
      </c>
      <c r="P87" s="16" t="s">
        <v>80</v>
      </c>
      <c r="Q87" s="18">
        <v>0.28736550759184387</v>
      </c>
      <c r="R87" s="16" t="s">
        <v>289</v>
      </c>
      <c r="S87" s="16" t="s">
        <v>290</v>
      </c>
      <c r="T87" s="16" t="s">
        <v>83</v>
      </c>
      <c r="U87" s="16" t="s">
        <v>232</v>
      </c>
      <c r="V87" s="16" t="s">
        <v>291</v>
      </c>
      <c r="W87" s="16" t="s">
        <v>129</v>
      </c>
      <c r="X87" s="16"/>
      <c r="Y87" s="16" t="s">
        <v>263</v>
      </c>
      <c r="Z87" s="16"/>
      <c r="AA87" s="16"/>
      <c r="AB87" s="16"/>
      <c r="AC87" s="16" t="s">
        <v>292</v>
      </c>
      <c r="AD87" s="16" t="s">
        <v>152</v>
      </c>
      <c r="AE87" s="16"/>
      <c r="AF87" s="16" t="s">
        <v>91</v>
      </c>
      <c r="AG87" s="16" t="s">
        <v>92</v>
      </c>
      <c r="AH87" s="16" t="s">
        <v>106</v>
      </c>
      <c r="AI87" s="17">
        <v>1</v>
      </c>
      <c r="AJ87" s="17">
        <v>0</v>
      </c>
      <c r="AK87" s="16" t="s">
        <v>136</v>
      </c>
      <c r="AL87" s="16"/>
      <c r="AM87" s="17">
        <v>25</v>
      </c>
      <c r="AN87" s="16" t="s">
        <v>137</v>
      </c>
      <c r="AO87" s="16" t="s">
        <v>138</v>
      </c>
      <c r="AP87" s="17">
        <v>0</v>
      </c>
      <c r="AQ87" s="17">
        <v>0</v>
      </c>
      <c r="AR87" s="17">
        <v>0</v>
      </c>
      <c r="AS87" s="16">
        <v>12517.571790600001</v>
      </c>
      <c r="AT87" s="19">
        <v>0</v>
      </c>
      <c r="AU87" s="19">
        <v>0</v>
      </c>
      <c r="AV87" s="19">
        <v>0</v>
      </c>
      <c r="AW87" s="19">
        <v>0</v>
      </c>
      <c r="AX87" s="20">
        <v>7</v>
      </c>
      <c r="AY87" s="19">
        <v>0</v>
      </c>
      <c r="AZ87" s="20">
        <v>25</v>
      </c>
      <c r="BA87" s="19">
        <v>0</v>
      </c>
      <c r="BB87" s="19">
        <v>0.5</v>
      </c>
      <c r="BC87" s="20">
        <v>12500</v>
      </c>
      <c r="BD87" s="16">
        <v>438.94939519961878</v>
      </c>
      <c r="BE87" s="16">
        <v>12517.591440184744</v>
      </c>
      <c r="BF87" s="21" t="s">
        <v>96</v>
      </c>
      <c r="BG87" s="22">
        <v>25</v>
      </c>
      <c r="BH87" s="23">
        <v>0.7</v>
      </c>
      <c r="BI87" s="23">
        <v>18</v>
      </c>
      <c r="BJ87" s="16">
        <v>438.94939519961878</v>
      </c>
      <c r="BK87" s="16">
        <v>12517.591440184744</v>
      </c>
      <c r="BL87" s="23">
        <v>0.15</v>
      </c>
      <c r="BM87" s="22">
        <f t="shared" si="18"/>
        <v>5.1725791366531899</v>
      </c>
      <c r="BN87" s="22">
        <f t="shared" si="17"/>
        <v>5.1725791366531899</v>
      </c>
      <c r="BO87" s="22">
        <f t="shared" si="19"/>
        <v>0.77588687049797844</v>
      </c>
      <c r="BP87" s="22">
        <f t="shared" si="20"/>
        <v>0.43966922661552116</v>
      </c>
      <c r="BQ87" s="22">
        <f t="shared" si="21"/>
        <v>3.9570230395396906</v>
      </c>
    </row>
    <row r="88" spans="1:69" ht="12.75" customHeight="1" x14ac:dyDescent="0.25">
      <c r="A88" s="15">
        <v>15421014</v>
      </c>
      <c r="B88" s="16" t="s">
        <v>97</v>
      </c>
      <c r="C88" s="16"/>
      <c r="D88" s="16"/>
      <c r="E88" s="16"/>
      <c r="F88" s="16" t="s">
        <v>1264</v>
      </c>
      <c r="G88" s="16" t="s">
        <v>238</v>
      </c>
      <c r="H88" s="16">
        <v>0.428562891</v>
      </c>
      <c r="I88" s="17">
        <v>1941</v>
      </c>
      <c r="J88" s="17">
        <v>1581</v>
      </c>
      <c r="K88" s="16">
        <v>0.12784022</v>
      </c>
      <c r="L88" s="16" t="s">
        <v>78</v>
      </c>
      <c r="M88" s="17">
        <v>1</v>
      </c>
      <c r="N88" s="17">
        <v>0</v>
      </c>
      <c r="O88" s="16" t="s">
        <v>79</v>
      </c>
      <c r="P88" s="16" t="s">
        <v>80</v>
      </c>
      <c r="Q88" s="18">
        <v>0.28392424213372863</v>
      </c>
      <c r="R88" s="16" t="s">
        <v>2162</v>
      </c>
      <c r="S88" s="16" t="s">
        <v>2163</v>
      </c>
      <c r="T88" s="16" t="s">
        <v>83</v>
      </c>
      <c r="U88" s="16" t="s">
        <v>106</v>
      </c>
      <c r="V88" s="16" t="s">
        <v>595</v>
      </c>
      <c r="W88" s="16" t="s">
        <v>129</v>
      </c>
      <c r="X88" s="16"/>
      <c r="Y88" s="16" t="s">
        <v>1268</v>
      </c>
      <c r="Z88" s="16" t="s">
        <v>2164</v>
      </c>
      <c r="AA88" s="16"/>
      <c r="AB88" s="16"/>
      <c r="AC88" s="16" t="s">
        <v>529</v>
      </c>
      <c r="AD88" s="16" t="s">
        <v>152</v>
      </c>
      <c r="AE88" s="16"/>
      <c r="AF88" s="16" t="s">
        <v>91</v>
      </c>
      <c r="AG88" s="16" t="s">
        <v>92</v>
      </c>
      <c r="AH88" s="16" t="s">
        <v>2165</v>
      </c>
      <c r="AI88" s="17">
        <v>2</v>
      </c>
      <c r="AJ88" s="17">
        <v>1</v>
      </c>
      <c r="AK88" s="16" t="s">
        <v>245</v>
      </c>
      <c r="AL88" s="16"/>
      <c r="AM88" s="17">
        <v>35</v>
      </c>
      <c r="AN88" s="16" t="s">
        <v>246</v>
      </c>
      <c r="AO88" s="16" t="s">
        <v>247</v>
      </c>
      <c r="AP88" s="17">
        <v>0</v>
      </c>
      <c r="AQ88" s="17">
        <v>0</v>
      </c>
      <c r="AR88" s="17">
        <v>0</v>
      </c>
      <c r="AS88" s="16">
        <v>12367.677265</v>
      </c>
      <c r="AT88" s="19">
        <v>3.5220841445525868</v>
      </c>
      <c r="AU88" s="19">
        <v>0</v>
      </c>
      <c r="AV88" s="19">
        <v>0</v>
      </c>
      <c r="AW88" s="19">
        <v>1761.0420722762933</v>
      </c>
      <c r="AX88" s="20">
        <v>4</v>
      </c>
      <c r="AY88" s="19">
        <v>0</v>
      </c>
      <c r="AZ88" s="20">
        <v>35</v>
      </c>
      <c r="BA88" s="19">
        <v>0</v>
      </c>
      <c r="BB88" s="19">
        <v>0.5</v>
      </c>
      <c r="BC88" s="20">
        <v>17500</v>
      </c>
      <c r="BD88" s="16">
        <v>444.58285422367032</v>
      </c>
      <c r="BE88" s="16">
        <v>12367.690516434737</v>
      </c>
      <c r="BF88" s="21" t="s">
        <v>96</v>
      </c>
      <c r="BG88" s="22">
        <v>35</v>
      </c>
      <c r="BH88" s="23">
        <v>0.85</v>
      </c>
      <c r="BI88" s="23">
        <v>30</v>
      </c>
      <c r="BJ88" s="16">
        <v>444.58285422367032</v>
      </c>
      <c r="BK88" s="16">
        <v>12367.690516434737</v>
      </c>
      <c r="BL88" s="23">
        <v>0.15</v>
      </c>
      <c r="BM88" s="22">
        <f t="shared" si="18"/>
        <v>8.5177272640118584</v>
      </c>
      <c r="BN88" s="22">
        <f t="shared" si="17"/>
        <v>7.5177272640118584</v>
      </c>
      <c r="BO88" s="22">
        <f t="shared" si="19"/>
        <v>1.1276590896017786</v>
      </c>
      <c r="BP88" s="22">
        <f t="shared" si="20"/>
        <v>0.63900681744100796</v>
      </c>
      <c r="BQ88" s="22">
        <f t="shared" si="21"/>
        <v>5.7510613569690721</v>
      </c>
    </row>
    <row r="89" spans="1:69" ht="12.75" customHeight="1" x14ac:dyDescent="0.25">
      <c r="A89" s="15">
        <v>15806006</v>
      </c>
      <c r="B89" s="16" t="s">
        <v>228</v>
      </c>
      <c r="C89" s="16" t="s">
        <v>110</v>
      </c>
      <c r="D89" s="16"/>
      <c r="E89" s="16"/>
      <c r="F89" s="16" t="s">
        <v>781</v>
      </c>
      <c r="G89" s="16" t="s">
        <v>111</v>
      </c>
      <c r="H89" s="16">
        <v>0.3023884</v>
      </c>
      <c r="I89" s="17">
        <v>1958</v>
      </c>
      <c r="J89" s="17">
        <v>1960</v>
      </c>
      <c r="K89" s="16">
        <v>0.15873015900000001</v>
      </c>
      <c r="L89" s="16" t="s">
        <v>78</v>
      </c>
      <c r="M89" s="17">
        <v>1</v>
      </c>
      <c r="N89" s="17">
        <v>0</v>
      </c>
      <c r="O89" s="16" t="s">
        <v>79</v>
      </c>
      <c r="P89" s="16" t="s">
        <v>80</v>
      </c>
      <c r="Q89" s="18">
        <v>0.28348183316026221</v>
      </c>
      <c r="R89" s="16" t="s">
        <v>794</v>
      </c>
      <c r="S89" s="16" t="s">
        <v>795</v>
      </c>
      <c r="T89" s="16" t="s">
        <v>387</v>
      </c>
      <c r="U89" s="16" t="s">
        <v>388</v>
      </c>
      <c r="V89" s="16"/>
      <c r="W89" s="16" t="s">
        <v>507</v>
      </c>
      <c r="X89" s="16"/>
      <c r="Y89" s="16" t="s">
        <v>786</v>
      </c>
      <c r="Z89" s="16" t="s">
        <v>796</v>
      </c>
      <c r="AA89" s="16"/>
      <c r="AB89" s="16" t="s">
        <v>473</v>
      </c>
      <c r="AC89" s="16" t="s">
        <v>117</v>
      </c>
      <c r="AD89" s="16"/>
      <c r="AE89" s="16"/>
      <c r="AF89" s="16" t="s">
        <v>91</v>
      </c>
      <c r="AG89" s="16" t="s">
        <v>92</v>
      </c>
      <c r="AH89" s="16" t="s">
        <v>797</v>
      </c>
      <c r="AI89" s="17">
        <v>1</v>
      </c>
      <c r="AJ89" s="17">
        <v>0</v>
      </c>
      <c r="AK89" s="16" t="s">
        <v>119</v>
      </c>
      <c r="AL89" s="16">
        <v>1.35</v>
      </c>
      <c r="AM89" s="16"/>
      <c r="AN89" s="16" t="s">
        <v>579</v>
      </c>
      <c r="AO89" s="16" t="s">
        <v>580</v>
      </c>
      <c r="AP89" s="17">
        <v>0</v>
      </c>
      <c r="AQ89" s="17">
        <v>1960</v>
      </c>
      <c r="AR89" s="17">
        <v>0</v>
      </c>
      <c r="AS89" s="16">
        <v>12348.4484828</v>
      </c>
      <c r="AT89" s="19">
        <v>0</v>
      </c>
      <c r="AU89" s="19">
        <v>0</v>
      </c>
      <c r="AV89" s="19">
        <v>0.15872439381595668</v>
      </c>
      <c r="AW89" s="19">
        <v>6914.0345946230727</v>
      </c>
      <c r="AX89" s="20">
        <v>13</v>
      </c>
      <c r="AY89" s="19">
        <v>0.5</v>
      </c>
      <c r="AZ89" s="20">
        <v>60</v>
      </c>
      <c r="BA89" s="19">
        <v>0.05</v>
      </c>
      <c r="BB89" s="19">
        <v>0.5</v>
      </c>
      <c r="BC89" s="20">
        <v>30000</v>
      </c>
      <c r="BD89" s="16">
        <v>461.58540337724287</v>
      </c>
      <c r="BE89" s="16">
        <v>12348.419258635804</v>
      </c>
      <c r="BF89" s="21" t="s">
        <v>96</v>
      </c>
      <c r="BG89" s="23">
        <v>43</v>
      </c>
      <c r="BH89" s="23">
        <v>0.8</v>
      </c>
      <c r="BI89" s="23">
        <v>34</v>
      </c>
      <c r="BJ89" s="16">
        <v>461.58540337724287</v>
      </c>
      <c r="BK89" s="16">
        <v>12348.419258635804</v>
      </c>
      <c r="BL89" s="23">
        <v>0.15</v>
      </c>
      <c r="BM89" s="22">
        <f t="shared" si="18"/>
        <v>9.638382327448916</v>
      </c>
      <c r="BN89" s="22">
        <f t="shared" si="17"/>
        <v>9.638382327448916</v>
      </c>
      <c r="BO89" s="22">
        <f t="shared" si="19"/>
        <v>1.4457573491173374</v>
      </c>
      <c r="BP89" s="22">
        <f t="shared" si="20"/>
        <v>0.81926249783315785</v>
      </c>
      <c r="BQ89" s="22">
        <f t="shared" si="21"/>
        <v>7.3733624804984199</v>
      </c>
    </row>
    <row r="90" spans="1:69" ht="12.75" customHeight="1" x14ac:dyDescent="0.25">
      <c r="A90" s="15">
        <v>19304018</v>
      </c>
      <c r="B90" s="16" t="s">
        <v>237</v>
      </c>
      <c r="C90" s="16" t="s">
        <v>110</v>
      </c>
      <c r="D90" s="16"/>
      <c r="E90" s="16"/>
      <c r="F90" s="16" t="s">
        <v>781</v>
      </c>
      <c r="G90" s="16" t="s">
        <v>111</v>
      </c>
      <c r="H90" s="16">
        <v>9.0897694000000001E-2</v>
      </c>
      <c r="I90" s="17">
        <v>1971</v>
      </c>
      <c r="J90" s="17">
        <v>2232</v>
      </c>
      <c r="K90" s="16">
        <v>0.18290584300000001</v>
      </c>
      <c r="L90" s="16" t="s">
        <v>78</v>
      </c>
      <c r="M90" s="17">
        <v>1</v>
      </c>
      <c r="N90" s="17">
        <v>0</v>
      </c>
      <c r="O90" s="16" t="s">
        <v>79</v>
      </c>
      <c r="P90" s="16" t="s">
        <v>80</v>
      </c>
      <c r="Q90" s="18">
        <v>0.28016538181079309</v>
      </c>
      <c r="R90" s="16" t="s">
        <v>1141</v>
      </c>
      <c r="S90" s="16" t="s">
        <v>1142</v>
      </c>
      <c r="T90" s="16" t="s">
        <v>83</v>
      </c>
      <c r="U90" s="16" t="s">
        <v>106</v>
      </c>
      <c r="V90" s="16" t="s">
        <v>183</v>
      </c>
      <c r="W90" s="16" t="s">
        <v>507</v>
      </c>
      <c r="X90" s="16"/>
      <c r="Y90" s="16" t="s">
        <v>786</v>
      </c>
      <c r="Z90" s="16" t="s">
        <v>1143</v>
      </c>
      <c r="AA90" s="16"/>
      <c r="AB90" s="16" t="s">
        <v>473</v>
      </c>
      <c r="AC90" s="16" t="s">
        <v>117</v>
      </c>
      <c r="AD90" s="16"/>
      <c r="AE90" s="16"/>
      <c r="AF90" s="16" t="s">
        <v>91</v>
      </c>
      <c r="AG90" s="16" t="s">
        <v>92</v>
      </c>
      <c r="AH90" s="16" t="s">
        <v>1144</v>
      </c>
      <c r="AI90" s="17">
        <v>1</v>
      </c>
      <c r="AJ90" s="17">
        <v>0</v>
      </c>
      <c r="AK90" s="16" t="s">
        <v>119</v>
      </c>
      <c r="AL90" s="16">
        <v>1.35</v>
      </c>
      <c r="AM90" s="16"/>
      <c r="AN90" s="16" t="s">
        <v>579</v>
      </c>
      <c r="AO90" s="16" t="s">
        <v>580</v>
      </c>
      <c r="AP90" s="17">
        <v>0</v>
      </c>
      <c r="AQ90" s="17">
        <v>2232</v>
      </c>
      <c r="AR90" s="17">
        <v>0</v>
      </c>
      <c r="AS90" s="16">
        <v>12203.9584495</v>
      </c>
      <c r="AT90" s="19">
        <v>0</v>
      </c>
      <c r="AU90" s="19">
        <v>0</v>
      </c>
      <c r="AV90" s="19">
        <v>0.1828914781409671</v>
      </c>
      <c r="AW90" s="19">
        <v>7966.7527878205265</v>
      </c>
      <c r="AX90" s="20">
        <v>13</v>
      </c>
      <c r="AY90" s="19">
        <v>0.5</v>
      </c>
      <c r="AZ90" s="20">
        <v>60</v>
      </c>
      <c r="BA90" s="19">
        <v>0.05</v>
      </c>
      <c r="BB90" s="19">
        <v>0.5</v>
      </c>
      <c r="BC90" s="20">
        <v>30000</v>
      </c>
      <c r="BD90" s="16">
        <v>444.15982910773329</v>
      </c>
      <c r="BE90" s="16">
        <v>12203.955215710834</v>
      </c>
      <c r="BF90" s="21" t="s">
        <v>96</v>
      </c>
      <c r="BG90" s="23">
        <v>43</v>
      </c>
      <c r="BH90" s="23">
        <v>0.8</v>
      </c>
      <c r="BI90" s="23">
        <v>34</v>
      </c>
      <c r="BJ90" s="16">
        <v>444.15982910773329</v>
      </c>
      <c r="BK90" s="16">
        <v>12203.955215710834</v>
      </c>
      <c r="BL90" s="23">
        <v>0.15</v>
      </c>
      <c r="BM90" s="22">
        <f t="shared" si="18"/>
        <v>9.5256229815669649</v>
      </c>
      <c r="BN90" s="22">
        <f t="shared" si="17"/>
        <v>9.5256229815669649</v>
      </c>
      <c r="BO90" s="22">
        <f t="shared" si="19"/>
        <v>1.4288434472350446</v>
      </c>
      <c r="BP90" s="22">
        <f t="shared" si="20"/>
        <v>0.80967795343319215</v>
      </c>
      <c r="BQ90" s="22">
        <f t="shared" si="21"/>
        <v>7.2871015808987289</v>
      </c>
    </row>
    <row r="91" spans="1:69" ht="12.75" customHeight="1" x14ac:dyDescent="0.25">
      <c r="A91" s="15">
        <v>15809009</v>
      </c>
      <c r="B91" s="16" t="s">
        <v>228</v>
      </c>
      <c r="C91" s="16"/>
      <c r="D91" s="16"/>
      <c r="E91" s="16" t="s">
        <v>358</v>
      </c>
      <c r="F91" s="16" t="s">
        <v>502</v>
      </c>
      <c r="G91" s="16" t="s">
        <v>359</v>
      </c>
      <c r="H91" s="16">
        <v>0.73978826799999997</v>
      </c>
      <c r="I91" s="17">
        <v>1970</v>
      </c>
      <c r="J91" s="17">
        <v>3666</v>
      </c>
      <c r="K91" s="16">
        <v>0.300639659</v>
      </c>
      <c r="L91" s="16" t="s">
        <v>78</v>
      </c>
      <c r="M91" s="17">
        <v>1</v>
      </c>
      <c r="N91" s="17">
        <v>0</v>
      </c>
      <c r="O91" s="16" t="s">
        <v>79</v>
      </c>
      <c r="P91" s="16" t="s">
        <v>80</v>
      </c>
      <c r="Q91" s="18">
        <v>0.27995769088409711</v>
      </c>
      <c r="R91" s="16" t="s">
        <v>653</v>
      </c>
      <c r="S91" s="16" t="s">
        <v>654</v>
      </c>
      <c r="T91" s="16" t="s">
        <v>274</v>
      </c>
      <c r="U91" s="16" t="s">
        <v>655</v>
      </c>
      <c r="V91" s="16"/>
      <c r="W91" s="16" t="s">
        <v>507</v>
      </c>
      <c r="X91" s="16"/>
      <c r="Y91" s="16" t="s">
        <v>509</v>
      </c>
      <c r="Z91" s="16" t="s">
        <v>656</v>
      </c>
      <c r="AA91" s="16"/>
      <c r="AB91" s="16"/>
      <c r="AC91" s="16" t="s">
        <v>547</v>
      </c>
      <c r="AD91" s="16" t="s">
        <v>105</v>
      </c>
      <c r="AE91" s="16"/>
      <c r="AF91" s="16" t="s">
        <v>91</v>
      </c>
      <c r="AG91" s="16" t="s">
        <v>92</v>
      </c>
      <c r="AH91" s="16" t="s">
        <v>657</v>
      </c>
      <c r="AI91" s="17">
        <v>1</v>
      </c>
      <c r="AJ91" s="17">
        <v>0</v>
      </c>
      <c r="AK91" s="16" t="s">
        <v>523</v>
      </c>
      <c r="AL91" s="16"/>
      <c r="AM91" s="17">
        <v>50</v>
      </c>
      <c r="AN91" s="16" t="s">
        <v>524</v>
      </c>
      <c r="AO91" s="16"/>
      <c r="AP91" s="17">
        <v>0</v>
      </c>
      <c r="AQ91" s="17">
        <v>0</v>
      </c>
      <c r="AR91" s="17">
        <v>3666</v>
      </c>
      <c r="AS91" s="16">
        <v>12194.8898364</v>
      </c>
      <c r="AT91" s="19">
        <v>0</v>
      </c>
      <c r="AU91" s="19">
        <v>0</v>
      </c>
      <c r="AV91" s="19">
        <v>0.30061772178191515</v>
      </c>
      <c r="AW91" s="19">
        <v>13094.907960820225</v>
      </c>
      <c r="AX91" s="20">
        <v>9</v>
      </c>
      <c r="AY91" s="19">
        <v>3</v>
      </c>
      <c r="AZ91" s="20">
        <v>0</v>
      </c>
      <c r="BA91" s="19">
        <v>0.1</v>
      </c>
      <c r="BB91" s="19">
        <v>0</v>
      </c>
      <c r="BC91" s="20">
        <v>130680</v>
      </c>
      <c r="BD91" s="16">
        <v>445.34135717689651</v>
      </c>
      <c r="BE91" s="16">
        <v>12194.908235131988</v>
      </c>
      <c r="BF91" s="21" t="s">
        <v>96</v>
      </c>
      <c r="BG91" s="23">
        <v>50</v>
      </c>
      <c r="BH91" s="23">
        <v>0.5</v>
      </c>
      <c r="BI91" s="23">
        <f>BG91*BH91</f>
        <v>25</v>
      </c>
      <c r="BJ91" s="16">
        <v>445.34135717689651</v>
      </c>
      <c r="BK91" s="16">
        <v>12194.908235131988</v>
      </c>
      <c r="BL91" s="23">
        <v>0.15</v>
      </c>
      <c r="BM91" s="22">
        <f t="shared" si="18"/>
        <v>6.9989422721024281</v>
      </c>
      <c r="BN91" s="22">
        <f t="shared" si="17"/>
        <v>6.9989422721024281</v>
      </c>
      <c r="BO91" s="22">
        <f t="shared" si="19"/>
        <v>1.0498413408153642</v>
      </c>
      <c r="BP91" s="22">
        <f t="shared" si="20"/>
        <v>0.59491009312870646</v>
      </c>
      <c r="BQ91" s="22">
        <f t="shared" si="21"/>
        <v>5.3541908381583578</v>
      </c>
    </row>
    <row r="92" spans="1:69" ht="12.75" customHeight="1" x14ac:dyDescent="0.25">
      <c r="A92" s="15">
        <v>15302019</v>
      </c>
      <c r="B92" s="16" t="s">
        <v>154</v>
      </c>
      <c r="C92" s="16"/>
      <c r="D92" s="16"/>
      <c r="E92" s="16"/>
      <c r="F92" s="16" t="s">
        <v>2964</v>
      </c>
      <c r="G92" s="16" t="s">
        <v>126</v>
      </c>
      <c r="H92" s="16">
        <v>0.44551280300000001</v>
      </c>
      <c r="I92" s="17">
        <v>1966</v>
      </c>
      <c r="J92" s="17">
        <v>3080</v>
      </c>
      <c r="K92" s="16">
        <v>0.254524419</v>
      </c>
      <c r="L92" s="16" t="s">
        <v>78</v>
      </c>
      <c r="M92" s="17">
        <v>1</v>
      </c>
      <c r="N92" s="17">
        <v>0</v>
      </c>
      <c r="O92" s="16" t="s">
        <v>79</v>
      </c>
      <c r="P92" s="16" t="s">
        <v>80</v>
      </c>
      <c r="Q92" s="18">
        <v>0.27781769812603441</v>
      </c>
      <c r="R92" s="16" t="s">
        <v>3102</v>
      </c>
      <c r="S92" s="16" t="s">
        <v>3103</v>
      </c>
      <c r="T92" s="16" t="s">
        <v>83</v>
      </c>
      <c r="U92" s="16" t="s">
        <v>84</v>
      </c>
      <c r="V92" s="16" t="s">
        <v>3104</v>
      </c>
      <c r="W92" s="16" t="s">
        <v>129</v>
      </c>
      <c r="X92" s="16" t="s">
        <v>3059</v>
      </c>
      <c r="Y92" s="16" t="s">
        <v>3060</v>
      </c>
      <c r="Z92" s="16" t="s">
        <v>722</v>
      </c>
      <c r="AA92" s="16"/>
      <c r="AB92" s="16"/>
      <c r="AC92" s="16" t="s">
        <v>1432</v>
      </c>
      <c r="AD92" s="16" t="s">
        <v>105</v>
      </c>
      <c r="AE92" s="16" t="s">
        <v>3105</v>
      </c>
      <c r="AF92" s="16" t="s">
        <v>91</v>
      </c>
      <c r="AG92" s="16" t="s">
        <v>92</v>
      </c>
      <c r="AH92" s="16" t="s">
        <v>3106</v>
      </c>
      <c r="AI92" s="17">
        <v>2</v>
      </c>
      <c r="AJ92" s="17">
        <v>2</v>
      </c>
      <c r="AK92" s="16" t="s">
        <v>136</v>
      </c>
      <c r="AL92" s="16"/>
      <c r="AM92" s="17">
        <v>25</v>
      </c>
      <c r="AN92" s="16" t="s">
        <v>137</v>
      </c>
      <c r="AO92" s="16" t="s">
        <v>138</v>
      </c>
      <c r="AP92" s="17">
        <v>0</v>
      </c>
      <c r="AQ92" s="17">
        <v>0</v>
      </c>
      <c r="AR92" s="17">
        <v>0</v>
      </c>
      <c r="AS92" s="16">
        <v>12101.6918828</v>
      </c>
      <c r="AT92" s="19">
        <v>7.1989934005692779</v>
      </c>
      <c r="AU92" s="19">
        <v>0</v>
      </c>
      <c r="AV92" s="19">
        <v>0</v>
      </c>
      <c r="AW92" s="19">
        <v>3599.4967002846388</v>
      </c>
      <c r="AX92" s="20">
        <v>7</v>
      </c>
      <c r="AY92" s="19">
        <v>0</v>
      </c>
      <c r="AZ92" s="20">
        <v>25</v>
      </c>
      <c r="BA92" s="19">
        <v>0</v>
      </c>
      <c r="BB92" s="19">
        <v>0.5</v>
      </c>
      <c r="BC92" s="20">
        <v>12500</v>
      </c>
      <c r="BD92" s="16"/>
      <c r="BE92" s="16"/>
      <c r="BF92" s="21" t="s">
        <v>96</v>
      </c>
      <c r="BG92" s="22">
        <v>25</v>
      </c>
      <c r="BH92" s="23">
        <v>0.7</v>
      </c>
      <c r="BI92" s="23">
        <v>18</v>
      </c>
      <c r="BJ92" s="16">
        <v>585.79373886761243</v>
      </c>
      <c r="BK92" s="16">
        <v>12101.690523462741</v>
      </c>
      <c r="BL92" s="23">
        <v>0.15</v>
      </c>
      <c r="BM92" s="22">
        <f t="shared" si="18"/>
        <v>5.0007185662686195</v>
      </c>
      <c r="BN92" s="22">
        <f t="shared" si="17"/>
        <v>3.0007185662686195</v>
      </c>
      <c r="BO92" s="22">
        <f t="shared" si="19"/>
        <v>0.45010778494029291</v>
      </c>
      <c r="BP92" s="22">
        <f t="shared" si="20"/>
        <v>0.25506107813283269</v>
      </c>
      <c r="BQ92" s="22">
        <f t="shared" si="21"/>
        <v>2.2955497031954941</v>
      </c>
    </row>
    <row r="93" spans="1:69" ht="12.75" customHeight="1" x14ac:dyDescent="0.25">
      <c r="A93" s="15">
        <v>14713045</v>
      </c>
      <c r="B93" s="16" t="s">
        <v>154</v>
      </c>
      <c r="C93" s="16"/>
      <c r="D93" s="16"/>
      <c r="E93" s="16"/>
      <c r="F93" s="16" t="s">
        <v>1264</v>
      </c>
      <c r="G93" s="16" t="s">
        <v>155</v>
      </c>
      <c r="H93" s="16">
        <v>0.426026181</v>
      </c>
      <c r="I93" s="17">
        <v>1948</v>
      </c>
      <c r="J93" s="17">
        <v>1096</v>
      </c>
      <c r="K93" s="16">
        <v>9.0645934999999997E-2</v>
      </c>
      <c r="L93" s="16" t="s">
        <v>78</v>
      </c>
      <c r="M93" s="17">
        <v>1</v>
      </c>
      <c r="N93" s="17">
        <v>0</v>
      </c>
      <c r="O93" s="16" t="s">
        <v>79</v>
      </c>
      <c r="P93" s="16" t="s">
        <v>80</v>
      </c>
      <c r="Q93" s="18">
        <v>0.2775828888902423</v>
      </c>
      <c r="R93" s="16" t="s">
        <v>1518</v>
      </c>
      <c r="S93" s="16" t="s">
        <v>1519</v>
      </c>
      <c r="T93" s="16" t="s">
        <v>83</v>
      </c>
      <c r="U93" s="16" t="s">
        <v>84</v>
      </c>
      <c r="V93" s="16" t="s">
        <v>1520</v>
      </c>
      <c r="W93" s="16" t="s">
        <v>129</v>
      </c>
      <c r="X93" s="16" t="s">
        <v>1267</v>
      </c>
      <c r="Y93" s="16" t="s">
        <v>1268</v>
      </c>
      <c r="Z93" s="16" t="s">
        <v>1521</v>
      </c>
      <c r="AA93" s="16"/>
      <c r="AB93" s="16"/>
      <c r="AC93" s="16" t="s">
        <v>160</v>
      </c>
      <c r="AD93" s="16" t="s">
        <v>105</v>
      </c>
      <c r="AE93" s="16"/>
      <c r="AF93" s="16" t="s">
        <v>91</v>
      </c>
      <c r="AG93" s="16" t="s">
        <v>92</v>
      </c>
      <c r="AH93" s="16" t="s">
        <v>1522</v>
      </c>
      <c r="AI93" s="17">
        <v>1</v>
      </c>
      <c r="AJ93" s="17">
        <v>1</v>
      </c>
      <c r="AK93" s="16" t="s">
        <v>136</v>
      </c>
      <c r="AL93" s="16"/>
      <c r="AM93" s="17">
        <v>25</v>
      </c>
      <c r="AN93" s="16" t="s">
        <v>137</v>
      </c>
      <c r="AO93" s="16" t="s">
        <v>138</v>
      </c>
      <c r="AP93" s="17">
        <v>0</v>
      </c>
      <c r="AQ93" s="17">
        <v>0</v>
      </c>
      <c r="AR93" s="17">
        <v>0</v>
      </c>
      <c r="AS93" s="16">
        <v>12091.481670499999</v>
      </c>
      <c r="AT93" s="19">
        <v>3.6025361644698033</v>
      </c>
      <c r="AU93" s="19">
        <v>0</v>
      </c>
      <c r="AV93" s="19">
        <v>0</v>
      </c>
      <c r="AW93" s="19">
        <v>1801.2680822349016</v>
      </c>
      <c r="AX93" s="20">
        <v>7</v>
      </c>
      <c r="AY93" s="19">
        <v>0</v>
      </c>
      <c r="AZ93" s="20">
        <v>25</v>
      </c>
      <c r="BA93" s="19">
        <v>0</v>
      </c>
      <c r="BB93" s="19">
        <v>0.5</v>
      </c>
      <c r="BC93" s="20">
        <v>12500</v>
      </c>
      <c r="BD93" s="16"/>
      <c r="BE93" s="16"/>
      <c r="BF93" s="21" t="s">
        <v>96</v>
      </c>
      <c r="BG93" s="22">
        <v>25</v>
      </c>
      <c r="BH93" s="23">
        <v>0.7</v>
      </c>
      <c r="BI93" s="23">
        <v>18</v>
      </c>
      <c r="BJ93" s="16">
        <v>444.66331105956192</v>
      </c>
      <c r="BK93" s="16">
        <v>12091.462274064757</v>
      </c>
      <c r="BL93" s="23">
        <v>0.15</v>
      </c>
      <c r="BM93" s="22">
        <f t="shared" si="18"/>
        <v>4.9964920000243609</v>
      </c>
      <c r="BN93" s="22">
        <f t="shared" si="17"/>
        <v>3.9964920000243609</v>
      </c>
      <c r="BO93" s="22">
        <f t="shared" si="19"/>
        <v>0.59947380000365413</v>
      </c>
      <c r="BP93" s="22">
        <f t="shared" si="20"/>
        <v>0.33970182000207072</v>
      </c>
      <c r="BQ93" s="22">
        <f t="shared" si="21"/>
        <v>3.0573163800186363</v>
      </c>
    </row>
    <row r="94" spans="1:69" ht="12.75" customHeight="1" x14ac:dyDescent="0.25">
      <c r="A94" s="15">
        <v>16009027</v>
      </c>
      <c r="B94" s="16" t="s">
        <v>75</v>
      </c>
      <c r="C94" s="16"/>
      <c r="D94" s="16"/>
      <c r="E94" s="16"/>
      <c r="F94" s="16" t="s">
        <v>1264</v>
      </c>
      <c r="G94" s="16" t="s">
        <v>126</v>
      </c>
      <c r="H94" s="16">
        <v>0.111111111</v>
      </c>
      <c r="I94" s="17">
        <v>1953</v>
      </c>
      <c r="J94" s="17">
        <v>1632</v>
      </c>
      <c r="K94" s="16">
        <v>0.135009927</v>
      </c>
      <c r="L94" s="16" t="s">
        <v>78</v>
      </c>
      <c r="M94" s="17">
        <v>1</v>
      </c>
      <c r="N94" s="17">
        <v>0</v>
      </c>
      <c r="O94" s="16" t="s">
        <v>79</v>
      </c>
      <c r="P94" s="16" t="s">
        <v>80</v>
      </c>
      <c r="Q94" s="18">
        <v>0.27751093062967491</v>
      </c>
      <c r="R94" s="16" t="s">
        <v>1390</v>
      </c>
      <c r="S94" s="16" t="s">
        <v>1391</v>
      </c>
      <c r="T94" s="16" t="s">
        <v>1392</v>
      </c>
      <c r="U94" s="16" t="s">
        <v>1393</v>
      </c>
      <c r="V94" s="16"/>
      <c r="W94" s="16" t="s">
        <v>129</v>
      </c>
      <c r="X94" s="16" t="s">
        <v>1267</v>
      </c>
      <c r="Y94" s="16" t="s">
        <v>1268</v>
      </c>
      <c r="Z94" s="16" t="s">
        <v>1394</v>
      </c>
      <c r="AA94" s="16"/>
      <c r="AB94" s="16"/>
      <c r="AC94" s="16" t="s">
        <v>185</v>
      </c>
      <c r="AD94" s="16" t="s">
        <v>152</v>
      </c>
      <c r="AE94" s="16"/>
      <c r="AF94" s="16" t="s">
        <v>91</v>
      </c>
      <c r="AG94" s="16" t="s">
        <v>92</v>
      </c>
      <c r="AH94" s="16" t="s">
        <v>1395</v>
      </c>
      <c r="AI94" s="17">
        <v>1</v>
      </c>
      <c r="AJ94" s="17">
        <v>1</v>
      </c>
      <c r="AK94" s="16" t="s">
        <v>136</v>
      </c>
      <c r="AL94" s="16"/>
      <c r="AM94" s="17">
        <v>25</v>
      </c>
      <c r="AN94" s="16" t="s">
        <v>137</v>
      </c>
      <c r="AO94" s="16" t="s">
        <v>138</v>
      </c>
      <c r="AP94" s="17">
        <v>0</v>
      </c>
      <c r="AQ94" s="17">
        <v>0</v>
      </c>
      <c r="AR94" s="17">
        <v>0</v>
      </c>
      <c r="AS94" s="16">
        <v>12088.3434134</v>
      </c>
      <c r="AT94" s="19">
        <v>3.6034714195589022</v>
      </c>
      <c r="AU94" s="19">
        <v>0</v>
      </c>
      <c r="AV94" s="19">
        <v>0</v>
      </c>
      <c r="AW94" s="19">
        <v>1801.7357097794511</v>
      </c>
      <c r="AX94" s="20">
        <v>7</v>
      </c>
      <c r="AY94" s="19">
        <v>0</v>
      </c>
      <c r="AZ94" s="20">
        <v>25</v>
      </c>
      <c r="BA94" s="19">
        <v>0</v>
      </c>
      <c r="BB94" s="19">
        <v>0.5</v>
      </c>
      <c r="BC94" s="20">
        <v>12500</v>
      </c>
      <c r="BD94" s="16"/>
      <c r="BE94" s="16"/>
      <c r="BF94" s="21" t="s">
        <v>96</v>
      </c>
      <c r="BG94" s="22">
        <v>25</v>
      </c>
      <c r="BH94" s="23">
        <v>0.7</v>
      </c>
      <c r="BI94" s="23">
        <v>18</v>
      </c>
      <c r="BJ94" s="16">
        <v>448.96485904223908</v>
      </c>
      <c r="BK94" s="16">
        <v>12088.327784772437</v>
      </c>
      <c r="BL94" s="23">
        <v>0.15</v>
      </c>
      <c r="BM94" s="22">
        <f t="shared" si="18"/>
        <v>4.9951967513341486</v>
      </c>
      <c r="BN94" s="22">
        <f t="shared" si="17"/>
        <v>3.9951967513341486</v>
      </c>
      <c r="BO94" s="22">
        <f t="shared" si="19"/>
        <v>0.59927951270012225</v>
      </c>
      <c r="BP94" s="22">
        <f t="shared" si="20"/>
        <v>0.33959172386340264</v>
      </c>
      <c r="BQ94" s="22">
        <f t="shared" si="21"/>
        <v>3.0563255147706236</v>
      </c>
    </row>
    <row r="95" spans="1:69" ht="12.75" customHeight="1" x14ac:dyDescent="0.25">
      <c r="A95" s="15">
        <v>15807028</v>
      </c>
      <c r="B95" s="16" t="s">
        <v>228</v>
      </c>
      <c r="C95" s="16" t="s">
        <v>110</v>
      </c>
      <c r="D95" s="16"/>
      <c r="E95" s="16"/>
      <c r="F95" s="16" t="s">
        <v>1264</v>
      </c>
      <c r="G95" s="16" t="s">
        <v>111</v>
      </c>
      <c r="H95" s="16">
        <v>0.17072789899999999</v>
      </c>
      <c r="I95" s="17">
        <v>1970</v>
      </c>
      <c r="J95" s="17">
        <v>1612</v>
      </c>
      <c r="K95" s="16">
        <v>0.13364284500000001</v>
      </c>
      <c r="L95" s="16" t="s">
        <v>78</v>
      </c>
      <c r="M95" s="17">
        <v>1</v>
      </c>
      <c r="N95" s="17">
        <v>0</v>
      </c>
      <c r="O95" s="16" t="s">
        <v>79</v>
      </c>
      <c r="P95" s="16" t="s">
        <v>80</v>
      </c>
      <c r="Q95" s="18">
        <v>0.27715716235232224</v>
      </c>
      <c r="R95" s="16" t="s">
        <v>1988</v>
      </c>
      <c r="S95" s="16" t="s">
        <v>1989</v>
      </c>
      <c r="T95" s="16" t="s">
        <v>83</v>
      </c>
      <c r="U95" s="16" t="s">
        <v>106</v>
      </c>
      <c r="V95" s="16"/>
      <c r="W95" s="16" t="s">
        <v>129</v>
      </c>
      <c r="X95" s="16"/>
      <c r="Y95" s="16" t="s">
        <v>1268</v>
      </c>
      <c r="Z95" s="16" t="s">
        <v>1990</v>
      </c>
      <c r="AA95" s="16"/>
      <c r="AB95" s="16" t="s">
        <v>473</v>
      </c>
      <c r="AC95" s="16" t="s">
        <v>117</v>
      </c>
      <c r="AD95" s="16"/>
      <c r="AE95" s="16"/>
      <c r="AF95" s="16" t="s">
        <v>91</v>
      </c>
      <c r="AG95" s="16" t="s">
        <v>92</v>
      </c>
      <c r="AH95" s="16" t="s">
        <v>1991</v>
      </c>
      <c r="AI95" s="17">
        <v>1</v>
      </c>
      <c r="AJ95" s="17">
        <v>1</v>
      </c>
      <c r="AK95" s="16" t="s">
        <v>119</v>
      </c>
      <c r="AL95" s="16">
        <v>1.85</v>
      </c>
      <c r="AM95" s="16"/>
      <c r="AN95" s="16" t="s">
        <v>120</v>
      </c>
      <c r="AO95" s="16"/>
      <c r="AP95" s="17">
        <v>0</v>
      </c>
      <c r="AQ95" s="17">
        <v>0</v>
      </c>
      <c r="AR95" s="17">
        <v>0</v>
      </c>
      <c r="AS95" s="16">
        <v>12072.9073587</v>
      </c>
      <c r="AT95" s="19">
        <v>3.6080787092770752</v>
      </c>
      <c r="AU95" s="19">
        <v>0</v>
      </c>
      <c r="AV95" s="19">
        <v>0</v>
      </c>
      <c r="AW95" s="19">
        <v>1804.0393546385376</v>
      </c>
      <c r="AX95" s="20">
        <v>13</v>
      </c>
      <c r="AY95" s="19">
        <v>0.5</v>
      </c>
      <c r="AZ95" s="20">
        <v>60</v>
      </c>
      <c r="BA95" s="19">
        <v>0.05</v>
      </c>
      <c r="BB95" s="19">
        <v>0.5</v>
      </c>
      <c r="BC95" s="20">
        <v>30000</v>
      </c>
      <c r="BD95" s="16">
        <v>472.48642399125976</v>
      </c>
      <c r="BE95" s="16">
        <v>12072.917700251477</v>
      </c>
      <c r="BF95" s="21" t="s">
        <v>96</v>
      </c>
      <c r="BG95" s="23">
        <v>70</v>
      </c>
      <c r="BH95" s="23">
        <v>0.95</v>
      </c>
      <c r="BI95" s="23">
        <v>67</v>
      </c>
      <c r="BJ95" s="16">
        <v>472.48642399125976</v>
      </c>
      <c r="BK95" s="16">
        <v>12072.917700251477</v>
      </c>
      <c r="BL95" s="23">
        <v>0.15</v>
      </c>
      <c r="BM95" s="22">
        <f t="shared" si="18"/>
        <v>18.569529877605589</v>
      </c>
      <c r="BN95" s="22">
        <f t="shared" si="17"/>
        <v>17.569529877605589</v>
      </c>
      <c r="BO95" s="22">
        <f t="shared" si="19"/>
        <v>2.6354294816408381</v>
      </c>
      <c r="BP95" s="22">
        <f t="shared" si="20"/>
        <v>1.4934100395964753</v>
      </c>
      <c r="BQ95" s="22">
        <f t="shared" si="21"/>
        <v>13.440690356368277</v>
      </c>
    </row>
    <row r="96" spans="1:69" ht="12.75" customHeight="1" x14ac:dyDescent="0.25">
      <c r="A96" s="15">
        <v>15844011</v>
      </c>
      <c r="B96" s="16" t="s">
        <v>75</v>
      </c>
      <c r="C96" s="16"/>
      <c r="D96" s="16"/>
      <c r="E96" s="16"/>
      <c r="F96" s="16" t="s">
        <v>781</v>
      </c>
      <c r="G96" s="16" t="s">
        <v>111</v>
      </c>
      <c r="H96" s="16">
        <v>0.46938592699999998</v>
      </c>
      <c r="I96" s="17">
        <v>1959</v>
      </c>
      <c r="J96" s="17">
        <v>2069</v>
      </c>
      <c r="K96" s="16">
        <v>0.17504230100000001</v>
      </c>
      <c r="L96" s="16" t="s">
        <v>78</v>
      </c>
      <c r="M96" s="17">
        <v>1</v>
      </c>
      <c r="N96" s="17">
        <v>0</v>
      </c>
      <c r="O96" s="16" t="s">
        <v>79</v>
      </c>
      <c r="P96" s="16" t="s">
        <v>80</v>
      </c>
      <c r="Q96" s="18">
        <v>0.27151215971559928</v>
      </c>
      <c r="R96" s="16" t="s">
        <v>817</v>
      </c>
      <c r="S96" s="16" t="s">
        <v>818</v>
      </c>
      <c r="T96" s="16" t="s">
        <v>387</v>
      </c>
      <c r="U96" s="16" t="s">
        <v>388</v>
      </c>
      <c r="V96" s="16" t="s">
        <v>819</v>
      </c>
      <c r="W96" s="16" t="s">
        <v>507</v>
      </c>
      <c r="X96" s="16"/>
      <c r="Y96" s="16" t="s">
        <v>786</v>
      </c>
      <c r="Z96" s="16" t="s">
        <v>820</v>
      </c>
      <c r="AA96" s="16"/>
      <c r="AB96" s="16"/>
      <c r="AC96" s="16" t="s">
        <v>821</v>
      </c>
      <c r="AD96" s="16" t="s">
        <v>152</v>
      </c>
      <c r="AE96" s="16"/>
      <c r="AF96" s="16" t="s">
        <v>91</v>
      </c>
      <c r="AG96" s="16" t="s">
        <v>92</v>
      </c>
      <c r="AH96" s="16" t="s">
        <v>822</v>
      </c>
      <c r="AI96" s="17">
        <v>2</v>
      </c>
      <c r="AJ96" s="17">
        <v>1</v>
      </c>
      <c r="AK96" s="16" t="s">
        <v>119</v>
      </c>
      <c r="AL96" s="16"/>
      <c r="AM96" s="17">
        <v>43</v>
      </c>
      <c r="AN96" s="16" t="s">
        <v>591</v>
      </c>
      <c r="AO96" s="16" t="s">
        <v>592</v>
      </c>
      <c r="AP96" s="17">
        <v>0</v>
      </c>
      <c r="AQ96" s="17">
        <v>1770</v>
      </c>
      <c r="AR96" s="17">
        <v>0</v>
      </c>
      <c r="AS96" s="16">
        <v>11827.0235457</v>
      </c>
      <c r="AT96" s="19">
        <v>3.6830906636553786</v>
      </c>
      <c r="AU96" s="19">
        <v>0</v>
      </c>
      <c r="AV96" s="19">
        <v>0.14965726525872405</v>
      </c>
      <c r="AW96" s="19">
        <v>8360.615806497708</v>
      </c>
      <c r="AX96" s="20">
        <v>13</v>
      </c>
      <c r="AY96" s="19">
        <v>0.5</v>
      </c>
      <c r="AZ96" s="20">
        <v>60</v>
      </c>
      <c r="BA96" s="19">
        <v>0.05</v>
      </c>
      <c r="BB96" s="19">
        <v>0.5</v>
      </c>
      <c r="BC96" s="20">
        <v>30000</v>
      </c>
      <c r="BD96" s="16">
        <v>429.43359015410459</v>
      </c>
      <c r="BE96" s="16">
        <v>11827.022368980101</v>
      </c>
      <c r="BF96" s="21" t="s">
        <v>96</v>
      </c>
      <c r="BG96" s="23">
        <v>43</v>
      </c>
      <c r="BH96" s="23">
        <v>0.8</v>
      </c>
      <c r="BI96" s="23">
        <v>34</v>
      </c>
      <c r="BJ96" s="16">
        <v>429.43359015410459</v>
      </c>
      <c r="BK96" s="16">
        <v>11827.022368980101</v>
      </c>
      <c r="BL96" s="23">
        <v>0.15</v>
      </c>
      <c r="BM96" s="22">
        <f t="shared" si="18"/>
        <v>9.2314134303303756</v>
      </c>
      <c r="BN96" s="22">
        <f t="shared" si="17"/>
        <v>8.2314134303303756</v>
      </c>
      <c r="BO96" s="22">
        <f t="shared" si="19"/>
        <v>1.2347120145495563</v>
      </c>
      <c r="BP96" s="22">
        <f t="shared" si="20"/>
        <v>0.69967014157808194</v>
      </c>
      <c r="BQ96" s="22">
        <f t="shared" si="21"/>
        <v>6.2970312742027374</v>
      </c>
    </row>
    <row r="97" spans="1:69" ht="12.75" customHeight="1" x14ac:dyDescent="0.25">
      <c r="A97" s="15">
        <v>17006006</v>
      </c>
      <c r="B97" s="16" t="s">
        <v>237</v>
      </c>
      <c r="C97" s="16" t="s">
        <v>110</v>
      </c>
      <c r="D97" s="16"/>
      <c r="E97" s="16"/>
      <c r="F97" s="16" t="s">
        <v>781</v>
      </c>
      <c r="G97" s="16" t="s">
        <v>111</v>
      </c>
      <c r="H97" s="16">
        <v>0.34647832699999997</v>
      </c>
      <c r="I97" s="17">
        <v>1958</v>
      </c>
      <c r="J97" s="17">
        <v>1296</v>
      </c>
      <c r="K97" s="16">
        <v>0.10979329</v>
      </c>
      <c r="L97" s="16" t="s">
        <v>78</v>
      </c>
      <c r="M97" s="17">
        <v>1</v>
      </c>
      <c r="N97" s="17">
        <v>0</v>
      </c>
      <c r="O97" s="16" t="s">
        <v>79</v>
      </c>
      <c r="P97" s="16" t="s">
        <v>80</v>
      </c>
      <c r="Q97" s="18">
        <v>0.27106994861856315</v>
      </c>
      <c r="R97" s="16" t="s">
        <v>1136</v>
      </c>
      <c r="S97" s="16" t="s">
        <v>1137</v>
      </c>
      <c r="T97" s="16" t="s">
        <v>1138</v>
      </c>
      <c r="U97" s="16" t="s">
        <v>1139</v>
      </c>
      <c r="V97" s="16"/>
      <c r="W97" s="16" t="s">
        <v>507</v>
      </c>
      <c r="X97" s="16"/>
      <c r="Y97" s="16" t="s">
        <v>786</v>
      </c>
      <c r="Z97" s="16" t="s">
        <v>1140</v>
      </c>
      <c r="AA97" s="16"/>
      <c r="AB97" s="16" t="s">
        <v>473</v>
      </c>
      <c r="AC97" s="16" t="s">
        <v>117</v>
      </c>
      <c r="AD97" s="16"/>
      <c r="AE97" s="16"/>
      <c r="AF97" s="16" t="s">
        <v>91</v>
      </c>
      <c r="AG97" s="16" t="s">
        <v>92</v>
      </c>
      <c r="AH97" s="16" t="s">
        <v>491</v>
      </c>
      <c r="AI97" s="17">
        <v>1</v>
      </c>
      <c r="AJ97" s="17">
        <v>0</v>
      </c>
      <c r="AK97" s="16" t="s">
        <v>119</v>
      </c>
      <c r="AL97" s="16">
        <v>1.85</v>
      </c>
      <c r="AM97" s="16"/>
      <c r="AN97" s="16" t="s">
        <v>120</v>
      </c>
      <c r="AO97" s="16"/>
      <c r="AP97" s="17">
        <v>0</v>
      </c>
      <c r="AQ97" s="17">
        <v>1296</v>
      </c>
      <c r="AR97" s="17">
        <v>0</v>
      </c>
      <c r="AS97" s="16">
        <v>11807.7459211</v>
      </c>
      <c r="AT97" s="19">
        <v>0</v>
      </c>
      <c r="AU97" s="19">
        <v>0</v>
      </c>
      <c r="AV97" s="19">
        <v>0.10975845929104017</v>
      </c>
      <c r="AW97" s="19">
        <v>4781.0784867177099</v>
      </c>
      <c r="AX97" s="20">
        <v>13</v>
      </c>
      <c r="AY97" s="19">
        <v>0.5</v>
      </c>
      <c r="AZ97" s="20">
        <v>60</v>
      </c>
      <c r="BA97" s="19">
        <v>0.05</v>
      </c>
      <c r="BB97" s="19">
        <v>0.5</v>
      </c>
      <c r="BC97" s="20">
        <v>30000</v>
      </c>
      <c r="BD97" s="16">
        <v>473.34038523202952</v>
      </c>
      <c r="BE97" s="16">
        <v>11807.759730643991</v>
      </c>
      <c r="BF97" s="21" t="s">
        <v>96</v>
      </c>
      <c r="BG97" s="23">
        <v>70</v>
      </c>
      <c r="BH97" s="23">
        <v>0.95</v>
      </c>
      <c r="BI97" s="23">
        <v>67</v>
      </c>
      <c r="BJ97" s="16">
        <v>473.34038523202952</v>
      </c>
      <c r="BK97" s="16">
        <v>11807.759730643991</v>
      </c>
      <c r="BL97" s="23">
        <v>0.15</v>
      </c>
      <c r="BM97" s="22">
        <f t="shared" si="18"/>
        <v>18.16168655744373</v>
      </c>
      <c r="BN97" s="22">
        <f t="shared" si="17"/>
        <v>18.16168655744373</v>
      </c>
      <c r="BO97" s="22">
        <f t="shared" si="19"/>
        <v>2.7242529836165592</v>
      </c>
      <c r="BP97" s="22">
        <f t="shared" si="20"/>
        <v>1.5437433573827173</v>
      </c>
      <c r="BQ97" s="22">
        <f t="shared" si="21"/>
        <v>13.893690216444455</v>
      </c>
    </row>
    <row r="98" spans="1:69" ht="12.75" customHeight="1" x14ac:dyDescent="0.25">
      <c r="A98" s="15">
        <v>19307030</v>
      </c>
      <c r="B98" s="16" t="s">
        <v>237</v>
      </c>
      <c r="C98" s="16"/>
      <c r="D98" s="16"/>
      <c r="E98" s="16"/>
      <c r="F98" s="16" t="s">
        <v>2964</v>
      </c>
      <c r="G98" s="16" t="s">
        <v>205</v>
      </c>
      <c r="H98" s="16">
        <v>0.62843208500000003</v>
      </c>
      <c r="I98" s="17">
        <v>1958</v>
      </c>
      <c r="J98" s="17">
        <v>3024</v>
      </c>
      <c r="K98" s="16">
        <v>0.25657559800000002</v>
      </c>
      <c r="L98" s="16" t="s">
        <v>78</v>
      </c>
      <c r="M98" s="17">
        <v>1</v>
      </c>
      <c r="N98" s="17">
        <v>0</v>
      </c>
      <c r="O98" s="16" t="s">
        <v>79</v>
      </c>
      <c r="P98" s="16" t="s">
        <v>80</v>
      </c>
      <c r="Q98" s="18">
        <v>0.2705928994578306</v>
      </c>
      <c r="R98" s="16" t="s">
        <v>3250</v>
      </c>
      <c r="S98" s="16" t="s">
        <v>3251</v>
      </c>
      <c r="T98" s="16" t="s">
        <v>83</v>
      </c>
      <c r="U98" s="16" t="s">
        <v>106</v>
      </c>
      <c r="V98" s="16" t="s">
        <v>3252</v>
      </c>
      <c r="W98" s="16" t="s">
        <v>129</v>
      </c>
      <c r="X98" s="16"/>
      <c r="Y98" s="16" t="s">
        <v>3060</v>
      </c>
      <c r="Z98" s="16" t="s">
        <v>3253</v>
      </c>
      <c r="AA98" s="16"/>
      <c r="AB98" s="16"/>
      <c r="AC98" s="16" t="s">
        <v>1769</v>
      </c>
      <c r="AD98" s="16" t="s">
        <v>152</v>
      </c>
      <c r="AE98" s="16"/>
      <c r="AF98" s="16" t="s">
        <v>91</v>
      </c>
      <c r="AG98" s="16" t="s">
        <v>92</v>
      </c>
      <c r="AH98" s="16" t="s">
        <v>3254</v>
      </c>
      <c r="AI98" s="17">
        <v>1</v>
      </c>
      <c r="AJ98" s="17">
        <v>3</v>
      </c>
      <c r="AK98" s="16" t="s">
        <v>136</v>
      </c>
      <c r="AL98" s="16"/>
      <c r="AM98" s="17">
        <v>25</v>
      </c>
      <c r="AN98" s="16" t="s">
        <v>137</v>
      </c>
      <c r="AO98" s="16" t="s">
        <v>138</v>
      </c>
      <c r="AP98" s="17">
        <v>0</v>
      </c>
      <c r="AQ98" s="17">
        <v>0</v>
      </c>
      <c r="AR98" s="17">
        <v>0</v>
      </c>
      <c r="AS98" s="16">
        <v>11786.981438000001</v>
      </c>
      <c r="AT98" s="19">
        <v>11.08680799128955</v>
      </c>
      <c r="AU98" s="19">
        <v>0</v>
      </c>
      <c r="AV98" s="19">
        <v>0</v>
      </c>
      <c r="AW98" s="19">
        <v>5543.403995644775</v>
      </c>
      <c r="AX98" s="20">
        <v>7</v>
      </c>
      <c r="AY98" s="19">
        <v>0</v>
      </c>
      <c r="AZ98" s="20">
        <v>25</v>
      </c>
      <c r="BA98" s="19">
        <v>0</v>
      </c>
      <c r="BB98" s="19">
        <v>0.5</v>
      </c>
      <c r="BC98" s="20">
        <v>12500</v>
      </c>
      <c r="BD98" s="16">
        <v>548.67011920419861</v>
      </c>
      <c r="BE98" s="16">
        <v>11786.979552323444</v>
      </c>
      <c r="BF98" s="21" t="s">
        <v>96</v>
      </c>
      <c r="BG98" s="22">
        <v>25</v>
      </c>
      <c r="BH98" s="23">
        <v>0.7</v>
      </c>
      <c r="BI98" s="23">
        <v>18</v>
      </c>
      <c r="BJ98" s="16">
        <v>548.67011920419861</v>
      </c>
      <c r="BK98" s="16">
        <v>11786.979552323444</v>
      </c>
      <c r="BL98" s="23">
        <v>0.15</v>
      </c>
      <c r="BM98" s="22">
        <f t="shared" si="18"/>
        <v>4.8706721902409509</v>
      </c>
      <c r="BN98" s="22">
        <f t="shared" si="17"/>
        <v>1.8706721902409509</v>
      </c>
      <c r="BO98" s="22">
        <f t="shared" si="19"/>
        <v>0.2806008285361426</v>
      </c>
      <c r="BP98" s="22">
        <f t="shared" si="20"/>
        <v>0.15900713617048085</v>
      </c>
      <c r="BQ98" s="22">
        <f t="shared" si="21"/>
        <v>1.4310642255343275</v>
      </c>
    </row>
    <row r="99" spans="1:69" ht="12.75" customHeight="1" x14ac:dyDescent="0.25">
      <c r="A99" s="15">
        <v>16104013</v>
      </c>
      <c r="B99" s="16" t="s">
        <v>109</v>
      </c>
      <c r="C99" s="16"/>
      <c r="D99" s="16"/>
      <c r="E99" s="16"/>
      <c r="F99" s="16" t="s">
        <v>2871</v>
      </c>
      <c r="G99" s="16" t="s">
        <v>1679</v>
      </c>
      <c r="H99" s="16">
        <v>0.54744468700000004</v>
      </c>
      <c r="I99" s="17">
        <v>1950</v>
      </c>
      <c r="J99" s="17">
        <v>3656</v>
      </c>
      <c r="K99" s="16">
        <v>0.31325507699999999</v>
      </c>
      <c r="L99" s="16" t="s">
        <v>78</v>
      </c>
      <c r="M99" s="17">
        <v>1</v>
      </c>
      <c r="N99" s="17">
        <v>0</v>
      </c>
      <c r="O99" s="16" t="s">
        <v>79</v>
      </c>
      <c r="P99" s="16" t="s">
        <v>80</v>
      </c>
      <c r="Q99" s="18">
        <v>0.26856103256933167</v>
      </c>
      <c r="R99" s="16" t="s">
        <v>2996</v>
      </c>
      <c r="S99" s="16" t="s">
        <v>2997</v>
      </c>
      <c r="T99" s="16" t="s">
        <v>259</v>
      </c>
      <c r="U99" s="16" t="s">
        <v>260</v>
      </c>
      <c r="V99" s="16" t="s">
        <v>2998</v>
      </c>
      <c r="W99" s="16" t="s">
        <v>129</v>
      </c>
      <c r="X99" s="16"/>
      <c r="Y99" s="16" t="s">
        <v>2875</v>
      </c>
      <c r="Z99" s="16" t="s">
        <v>2999</v>
      </c>
      <c r="AA99" s="16"/>
      <c r="AB99" s="16"/>
      <c r="AC99" s="16" t="s">
        <v>3000</v>
      </c>
      <c r="AD99" s="16" t="s">
        <v>123</v>
      </c>
      <c r="AE99" s="16"/>
      <c r="AF99" s="16" t="s">
        <v>91</v>
      </c>
      <c r="AG99" s="16" t="s">
        <v>92</v>
      </c>
      <c r="AH99" s="16" t="s">
        <v>3001</v>
      </c>
      <c r="AI99" s="17">
        <v>1</v>
      </c>
      <c r="AJ99" s="17">
        <v>4</v>
      </c>
      <c r="AK99" s="16" t="s">
        <v>245</v>
      </c>
      <c r="AL99" s="16"/>
      <c r="AM99" s="17">
        <v>35</v>
      </c>
      <c r="AN99" s="16" t="s">
        <v>246</v>
      </c>
      <c r="AO99" s="16" t="s">
        <v>247</v>
      </c>
      <c r="AP99" s="17">
        <v>0</v>
      </c>
      <c r="AQ99" s="17">
        <v>0</v>
      </c>
      <c r="AR99" s="17">
        <v>0</v>
      </c>
      <c r="AS99" s="16">
        <v>11698.4621635</v>
      </c>
      <c r="AT99" s="19">
        <v>14.894265379909564</v>
      </c>
      <c r="AU99" s="19">
        <v>0</v>
      </c>
      <c r="AV99" s="19">
        <v>0</v>
      </c>
      <c r="AW99" s="19">
        <v>7447.1326899547821</v>
      </c>
      <c r="AX99" s="20">
        <v>4</v>
      </c>
      <c r="AY99" s="19">
        <v>0</v>
      </c>
      <c r="AZ99" s="20">
        <v>35</v>
      </c>
      <c r="BA99" s="19">
        <v>0</v>
      </c>
      <c r="BB99" s="19">
        <v>0.5</v>
      </c>
      <c r="BC99" s="20">
        <v>17500</v>
      </c>
      <c r="BD99" s="16">
        <v>578.790081368448</v>
      </c>
      <c r="BE99" s="16">
        <v>11698.471784692563</v>
      </c>
      <c r="BF99" s="21" t="s">
        <v>96</v>
      </c>
      <c r="BG99" s="22">
        <v>35</v>
      </c>
      <c r="BH99" s="23">
        <v>0.85</v>
      </c>
      <c r="BI99" s="23">
        <v>30</v>
      </c>
      <c r="BJ99" s="16">
        <v>578.790081368448</v>
      </c>
      <c r="BK99" s="16">
        <v>11698.471784692563</v>
      </c>
      <c r="BL99" s="23">
        <v>0.15</v>
      </c>
      <c r="BM99" s="22">
        <f t="shared" si="18"/>
        <v>8.0568309770799509</v>
      </c>
      <c r="BN99" s="22">
        <f t="shared" si="17"/>
        <v>4.0568309770799509</v>
      </c>
      <c r="BO99" s="22">
        <f t="shared" si="19"/>
        <v>0.60852464656199257</v>
      </c>
      <c r="BP99" s="22">
        <f t="shared" si="20"/>
        <v>0.34483063305179584</v>
      </c>
      <c r="BQ99" s="22">
        <f t="shared" si="21"/>
        <v>3.1034756974661626</v>
      </c>
    </row>
    <row r="100" spans="1:69" ht="12.75" customHeight="1" x14ac:dyDescent="0.25">
      <c r="A100" s="15">
        <v>15304001</v>
      </c>
      <c r="B100" s="16" t="s">
        <v>154</v>
      </c>
      <c r="C100" s="16"/>
      <c r="D100" s="16"/>
      <c r="E100" s="16"/>
      <c r="F100" s="16" t="s">
        <v>1264</v>
      </c>
      <c r="G100" s="16" t="s">
        <v>126</v>
      </c>
      <c r="H100" s="16">
        <v>0</v>
      </c>
      <c r="I100" s="17">
        <v>1957</v>
      </c>
      <c r="J100" s="17">
        <v>2038</v>
      </c>
      <c r="K100" s="16">
        <v>0.17436687200000001</v>
      </c>
      <c r="L100" s="16" t="s">
        <v>78</v>
      </c>
      <c r="M100" s="17">
        <v>1</v>
      </c>
      <c r="N100" s="17">
        <v>0</v>
      </c>
      <c r="O100" s="16" t="s">
        <v>79</v>
      </c>
      <c r="P100" s="16" t="s">
        <v>80</v>
      </c>
      <c r="Q100" s="18">
        <v>0.26832719353663553</v>
      </c>
      <c r="R100" s="16" t="s">
        <v>2511</v>
      </c>
      <c r="S100" s="16" t="s">
        <v>3462</v>
      </c>
      <c r="T100" s="16" t="s">
        <v>114</v>
      </c>
      <c r="U100" s="16" t="s">
        <v>115</v>
      </c>
      <c r="V100" s="16"/>
      <c r="W100" s="16" t="s">
        <v>470</v>
      </c>
      <c r="X100" s="16" t="s">
        <v>3419</v>
      </c>
      <c r="Y100" s="16" t="s">
        <v>3420</v>
      </c>
      <c r="Z100" s="16" t="s">
        <v>3463</v>
      </c>
      <c r="AA100" s="16"/>
      <c r="AB100" s="16"/>
      <c r="AC100" s="16" t="s">
        <v>1473</v>
      </c>
      <c r="AD100" s="16" t="s">
        <v>152</v>
      </c>
      <c r="AE100" s="16"/>
      <c r="AF100" s="16" t="s">
        <v>91</v>
      </c>
      <c r="AG100" s="16" t="s">
        <v>92</v>
      </c>
      <c r="AH100" s="16" t="s">
        <v>2522</v>
      </c>
      <c r="AI100" s="17">
        <v>2</v>
      </c>
      <c r="AJ100" s="17">
        <v>2</v>
      </c>
      <c r="AK100" s="16" t="s">
        <v>136</v>
      </c>
      <c r="AL100" s="16"/>
      <c r="AM100" s="17">
        <v>25</v>
      </c>
      <c r="AN100" s="16" t="s">
        <v>137</v>
      </c>
      <c r="AO100" s="16" t="s">
        <v>138</v>
      </c>
      <c r="AP100" s="16"/>
      <c r="AQ100" s="16"/>
      <c r="AR100" s="16"/>
      <c r="AS100" s="16"/>
      <c r="AT100" s="19"/>
      <c r="AU100" s="19"/>
      <c r="AV100" s="19"/>
      <c r="AW100" s="19"/>
      <c r="AX100" s="19"/>
      <c r="AY100" s="19"/>
      <c r="AZ100" s="19"/>
      <c r="BA100" s="19"/>
      <c r="BB100" s="19"/>
      <c r="BC100" s="19"/>
      <c r="BD100" s="16">
        <v>443.99750474475161</v>
      </c>
      <c r="BE100" s="16">
        <v>11688.285797172392</v>
      </c>
      <c r="BF100" s="21"/>
      <c r="BG100" s="22">
        <v>25</v>
      </c>
      <c r="BH100" s="23">
        <v>0.7</v>
      </c>
      <c r="BI100" s="23">
        <v>18</v>
      </c>
      <c r="BJ100" s="16">
        <v>443.99750474475161</v>
      </c>
      <c r="BK100" s="16">
        <v>11688.285797172392</v>
      </c>
      <c r="BL100" s="23">
        <v>0.15</v>
      </c>
      <c r="BM100" s="22">
        <f t="shared" si="18"/>
        <v>4.8298894836594393</v>
      </c>
      <c r="BN100" s="22">
        <f t="shared" si="17"/>
        <v>2.8298894836594393</v>
      </c>
      <c r="BO100" s="22">
        <f t="shared" si="19"/>
        <v>0.42448342254891586</v>
      </c>
      <c r="BP100" s="22">
        <f t="shared" si="20"/>
        <v>0.24054060611105235</v>
      </c>
      <c r="BQ100" s="22">
        <f t="shared" si="21"/>
        <v>2.1648654549994713</v>
      </c>
    </row>
    <row r="101" spans="1:69" ht="12.75" customHeight="1" x14ac:dyDescent="0.25">
      <c r="A101" s="15">
        <v>15813042</v>
      </c>
      <c r="B101" s="16" t="s">
        <v>228</v>
      </c>
      <c r="C101" s="16"/>
      <c r="D101" s="16"/>
      <c r="E101" s="16" t="s">
        <v>358</v>
      </c>
      <c r="F101" s="16" t="s">
        <v>781</v>
      </c>
      <c r="G101" s="16" t="s">
        <v>359</v>
      </c>
      <c r="H101" s="16">
        <v>0.92753588200000003</v>
      </c>
      <c r="I101" s="17">
        <v>1960</v>
      </c>
      <c r="J101" s="17">
        <v>9410</v>
      </c>
      <c r="K101" s="16">
        <v>0.80571966800000006</v>
      </c>
      <c r="L101" s="16" t="s">
        <v>78</v>
      </c>
      <c r="M101" s="17">
        <v>1</v>
      </c>
      <c r="N101" s="17">
        <v>0</v>
      </c>
      <c r="O101" s="16" t="s">
        <v>79</v>
      </c>
      <c r="P101" s="16" t="s">
        <v>80</v>
      </c>
      <c r="Q101" s="18">
        <v>0.26811823990068612</v>
      </c>
      <c r="R101" s="16" t="s">
        <v>944</v>
      </c>
      <c r="S101" s="16" t="s">
        <v>945</v>
      </c>
      <c r="T101" s="16" t="s">
        <v>83</v>
      </c>
      <c r="U101" s="16" t="s">
        <v>600</v>
      </c>
      <c r="V101" s="16"/>
      <c r="W101" s="16" t="s">
        <v>507</v>
      </c>
      <c r="X101" s="16"/>
      <c r="Y101" s="16" t="s">
        <v>786</v>
      </c>
      <c r="Z101" s="16" t="s">
        <v>946</v>
      </c>
      <c r="AA101" s="16"/>
      <c r="AB101" s="16"/>
      <c r="AC101" s="16" t="s">
        <v>547</v>
      </c>
      <c r="AD101" s="16" t="s">
        <v>105</v>
      </c>
      <c r="AE101" s="16"/>
      <c r="AF101" s="16" t="s">
        <v>91</v>
      </c>
      <c r="AG101" s="16" t="s">
        <v>92</v>
      </c>
      <c r="AH101" s="16" t="s">
        <v>947</v>
      </c>
      <c r="AI101" s="17">
        <v>4</v>
      </c>
      <c r="AJ101" s="17">
        <v>0</v>
      </c>
      <c r="AK101" s="16" t="s">
        <v>523</v>
      </c>
      <c r="AL101" s="16"/>
      <c r="AM101" s="17">
        <v>50</v>
      </c>
      <c r="AN101" s="16" t="s">
        <v>524</v>
      </c>
      <c r="AO101" s="16"/>
      <c r="AP101" s="17">
        <v>0</v>
      </c>
      <c r="AQ101" s="17">
        <v>9410</v>
      </c>
      <c r="AR101" s="17">
        <v>0</v>
      </c>
      <c r="AS101" s="16">
        <v>11679.1930151</v>
      </c>
      <c r="AT101" s="19">
        <v>0</v>
      </c>
      <c r="AU101" s="19">
        <v>0</v>
      </c>
      <c r="AV101" s="19">
        <v>0.80570635212842479</v>
      </c>
      <c r="AW101" s="19">
        <v>35096.568698714182</v>
      </c>
      <c r="AX101" s="20">
        <v>9</v>
      </c>
      <c r="AY101" s="19">
        <v>3</v>
      </c>
      <c r="AZ101" s="20">
        <v>0</v>
      </c>
      <c r="BA101" s="19">
        <v>0.1</v>
      </c>
      <c r="BB101" s="19">
        <v>0</v>
      </c>
      <c r="BC101" s="20">
        <v>130680</v>
      </c>
      <c r="BD101" s="16">
        <v>455.75741692867575</v>
      </c>
      <c r="BE101" s="16">
        <v>11679.18381319848</v>
      </c>
      <c r="BF101" s="21" t="s">
        <v>96</v>
      </c>
      <c r="BG101" s="23">
        <v>50</v>
      </c>
      <c r="BH101" s="23">
        <v>0.5</v>
      </c>
      <c r="BI101" s="23">
        <f>BG101*BH101</f>
        <v>25</v>
      </c>
      <c r="BJ101" s="16">
        <v>455.75741692867575</v>
      </c>
      <c r="BK101" s="16">
        <v>11679.18381319848</v>
      </c>
      <c r="BL101" s="23">
        <v>0.15</v>
      </c>
      <c r="BM101" s="22">
        <f t="shared" si="18"/>
        <v>6.7029559975171527</v>
      </c>
      <c r="BN101" s="22">
        <f t="shared" si="17"/>
        <v>6.7029559975171527</v>
      </c>
      <c r="BO101" s="22">
        <f t="shared" si="19"/>
        <v>1.0054433996275729</v>
      </c>
      <c r="BP101" s="22">
        <f t="shared" si="20"/>
        <v>0.56975125978895791</v>
      </c>
      <c r="BQ101" s="22">
        <f t="shared" si="21"/>
        <v>5.1277613381006217</v>
      </c>
    </row>
    <row r="102" spans="1:69" ht="12.75" customHeight="1" x14ac:dyDescent="0.25">
      <c r="A102" s="15">
        <v>15813030</v>
      </c>
      <c r="B102" s="16" t="s">
        <v>228</v>
      </c>
      <c r="C102" s="16"/>
      <c r="D102" s="16"/>
      <c r="E102" s="16" t="s">
        <v>358</v>
      </c>
      <c r="F102" s="16" t="s">
        <v>288</v>
      </c>
      <c r="G102" s="16" t="s">
        <v>359</v>
      </c>
      <c r="H102" s="16">
        <v>0</v>
      </c>
      <c r="I102" s="16"/>
      <c r="J102" s="16"/>
      <c r="K102" s="16">
        <v>0</v>
      </c>
      <c r="L102" s="16" t="s">
        <v>78</v>
      </c>
      <c r="M102" s="17">
        <v>1</v>
      </c>
      <c r="N102" s="17">
        <v>0</v>
      </c>
      <c r="O102" s="16" t="s">
        <v>79</v>
      </c>
      <c r="P102" s="16" t="s">
        <v>80</v>
      </c>
      <c r="Q102" s="18">
        <v>0.2664099040337452</v>
      </c>
      <c r="R102" s="16" t="s">
        <v>3434</v>
      </c>
      <c r="S102" s="16" t="s">
        <v>3435</v>
      </c>
      <c r="T102" s="16" t="s">
        <v>83</v>
      </c>
      <c r="U102" s="16" t="s">
        <v>232</v>
      </c>
      <c r="V102" s="16"/>
      <c r="W102" s="16" t="s">
        <v>470</v>
      </c>
      <c r="X102" s="16"/>
      <c r="Y102" s="16" t="s">
        <v>3420</v>
      </c>
      <c r="Z102" s="16"/>
      <c r="AA102" s="16"/>
      <c r="AB102" s="16"/>
      <c r="AC102" s="16" t="s">
        <v>364</v>
      </c>
      <c r="AD102" s="16" t="s">
        <v>105</v>
      </c>
      <c r="AE102" s="16"/>
      <c r="AF102" s="16" t="s">
        <v>91</v>
      </c>
      <c r="AG102" s="16" t="s">
        <v>92</v>
      </c>
      <c r="AH102" s="16" t="s">
        <v>232</v>
      </c>
      <c r="AI102" s="17">
        <v>1</v>
      </c>
      <c r="AJ102" s="17">
        <v>0</v>
      </c>
      <c r="AK102" s="16" t="s">
        <v>245</v>
      </c>
      <c r="AL102" s="16"/>
      <c r="AM102" s="17">
        <v>35</v>
      </c>
      <c r="AN102" s="16" t="s">
        <v>246</v>
      </c>
      <c r="AO102" s="16" t="s">
        <v>247</v>
      </c>
      <c r="AP102" s="17">
        <v>0</v>
      </c>
      <c r="AQ102" s="17">
        <v>0</v>
      </c>
      <c r="AR102" s="17">
        <v>0</v>
      </c>
      <c r="AS102" s="16">
        <v>11604.7560068</v>
      </c>
      <c r="AT102" s="19">
        <v>0</v>
      </c>
      <c r="AU102" s="19">
        <v>0</v>
      </c>
      <c r="AV102" s="19">
        <v>0</v>
      </c>
      <c r="AW102" s="19">
        <v>0</v>
      </c>
      <c r="AX102" s="20">
        <v>4</v>
      </c>
      <c r="AY102" s="19">
        <v>0</v>
      </c>
      <c r="AZ102" s="20">
        <v>35</v>
      </c>
      <c r="BA102" s="19">
        <v>0</v>
      </c>
      <c r="BB102" s="19">
        <v>0.5</v>
      </c>
      <c r="BC102" s="20">
        <v>17500</v>
      </c>
      <c r="BD102" s="16">
        <v>455.77366310727461</v>
      </c>
      <c r="BE102" s="16">
        <v>11604.769000494678</v>
      </c>
      <c r="BF102" s="21" t="s">
        <v>96</v>
      </c>
      <c r="BG102" s="22">
        <v>35</v>
      </c>
      <c r="BH102" s="23">
        <v>0.85</v>
      </c>
      <c r="BI102" s="23">
        <v>30</v>
      </c>
      <c r="BJ102" s="16">
        <v>455.77366310727461</v>
      </c>
      <c r="BK102" s="16">
        <v>11604.769000494678</v>
      </c>
      <c r="BL102" s="23">
        <v>0.15</v>
      </c>
      <c r="BM102" s="22">
        <f t="shared" si="18"/>
        <v>7.9922971210123563</v>
      </c>
      <c r="BN102" s="22">
        <f t="shared" si="17"/>
        <v>7.9922971210123563</v>
      </c>
      <c r="BO102" s="22">
        <f t="shared" si="19"/>
        <v>1.1988445681518534</v>
      </c>
      <c r="BP102" s="22">
        <f t="shared" si="20"/>
        <v>0.67934525528605028</v>
      </c>
      <c r="BQ102" s="22">
        <f t="shared" si="21"/>
        <v>6.1141072975744528</v>
      </c>
    </row>
    <row r="103" spans="1:69" ht="12.75" customHeight="1" x14ac:dyDescent="0.25">
      <c r="A103" s="15">
        <v>16026032</v>
      </c>
      <c r="B103" s="16" t="s">
        <v>75</v>
      </c>
      <c r="C103" s="16"/>
      <c r="D103" s="16"/>
      <c r="E103" s="16"/>
      <c r="F103" s="16" t="s">
        <v>1264</v>
      </c>
      <c r="G103" s="16" t="s">
        <v>126</v>
      </c>
      <c r="H103" s="16">
        <v>0.31757601800000002</v>
      </c>
      <c r="I103" s="17">
        <v>1999</v>
      </c>
      <c r="J103" s="17">
        <v>1302</v>
      </c>
      <c r="K103" s="16">
        <v>0.112620016</v>
      </c>
      <c r="L103" s="16" t="s">
        <v>78</v>
      </c>
      <c r="M103" s="17">
        <v>1</v>
      </c>
      <c r="N103" s="17">
        <v>0</v>
      </c>
      <c r="O103" s="16" t="s">
        <v>79</v>
      </c>
      <c r="P103" s="16" t="s">
        <v>80</v>
      </c>
      <c r="Q103" s="18">
        <v>0.26625440148683638</v>
      </c>
      <c r="R103" s="16" t="s">
        <v>2422</v>
      </c>
      <c r="S103" s="16" t="s">
        <v>2423</v>
      </c>
      <c r="T103" s="16" t="s">
        <v>83</v>
      </c>
      <c r="U103" s="16" t="s">
        <v>84</v>
      </c>
      <c r="V103" s="16" t="s">
        <v>2398</v>
      </c>
      <c r="W103" s="16" t="s">
        <v>129</v>
      </c>
      <c r="X103" s="16" t="s">
        <v>1267</v>
      </c>
      <c r="Y103" s="16" t="s">
        <v>1268</v>
      </c>
      <c r="Z103" s="16" t="s">
        <v>2424</v>
      </c>
      <c r="AA103" s="16"/>
      <c r="AB103" s="16" t="s">
        <v>88</v>
      </c>
      <c r="AC103" s="16" t="s">
        <v>89</v>
      </c>
      <c r="AD103" s="16" t="s">
        <v>90</v>
      </c>
      <c r="AE103" s="16"/>
      <c r="AF103" s="16" t="s">
        <v>91</v>
      </c>
      <c r="AG103" s="16" t="s">
        <v>92</v>
      </c>
      <c r="AH103" s="16" t="s">
        <v>2399</v>
      </c>
      <c r="AI103" s="17">
        <v>1</v>
      </c>
      <c r="AJ103" s="17">
        <v>1</v>
      </c>
      <c r="AK103" s="16" t="s">
        <v>136</v>
      </c>
      <c r="AL103" s="16"/>
      <c r="AM103" s="17">
        <v>25</v>
      </c>
      <c r="AN103" s="16" t="s">
        <v>137</v>
      </c>
      <c r="AO103" s="16" t="s">
        <v>138</v>
      </c>
      <c r="AP103" s="16"/>
      <c r="AQ103" s="16"/>
      <c r="AR103" s="16"/>
      <c r="AS103" s="16"/>
      <c r="AT103" s="19"/>
      <c r="AU103" s="19"/>
      <c r="AV103" s="19"/>
      <c r="AW103" s="19"/>
      <c r="AX103" s="19"/>
      <c r="AY103" s="19"/>
      <c r="AZ103" s="19"/>
      <c r="BA103" s="19"/>
      <c r="BB103" s="19"/>
      <c r="BC103" s="19"/>
      <c r="BD103" s="16">
        <v>431.97225430882406</v>
      </c>
      <c r="BE103" s="16">
        <v>11597.995336646067</v>
      </c>
      <c r="BF103" s="21"/>
      <c r="BG103" s="22">
        <v>25</v>
      </c>
      <c r="BH103" s="23">
        <v>0.7</v>
      </c>
      <c r="BI103" s="23">
        <v>18</v>
      </c>
      <c r="BJ103" s="16">
        <v>431.97225430882406</v>
      </c>
      <c r="BK103" s="16">
        <v>11597.995336646067</v>
      </c>
      <c r="BL103" s="23">
        <v>0.15</v>
      </c>
      <c r="BM103" s="22">
        <f t="shared" si="18"/>
        <v>4.7925792267630545</v>
      </c>
      <c r="BN103" s="22">
        <f t="shared" si="17"/>
        <v>3.7925792267630545</v>
      </c>
      <c r="BO103" s="22">
        <f t="shared" si="19"/>
        <v>0.56888688401445819</v>
      </c>
      <c r="BP103" s="22">
        <f t="shared" si="20"/>
        <v>0.32236923427485964</v>
      </c>
      <c r="BQ103" s="22">
        <f t="shared" si="21"/>
        <v>2.9013231084737368</v>
      </c>
    </row>
    <row r="104" spans="1:69" ht="12.75" customHeight="1" x14ac:dyDescent="0.25">
      <c r="A104" s="15">
        <v>19306028</v>
      </c>
      <c r="B104" s="16" t="s">
        <v>237</v>
      </c>
      <c r="C104" s="16"/>
      <c r="D104" s="16"/>
      <c r="E104" s="16"/>
      <c r="F104" s="16" t="s">
        <v>1264</v>
      </c>
      <c r="G104" s="16" t="s">
        <v>126</v>
      </c>
      <c r="H104" s="16">
        <v>0.32341077400000001</v>
      </c>
      <c r="I104" s="17">
        <v>1930</v>
      </c>
      <c r="J104" s="17">
        <v>672</v>
      </c>
      <c r="K104" s="16">
        <v>5.8465285999999998E-2</v>
      </c>
      <c r="L104" s="16" t="s">
        <v>78</v>
      </c>
      <c r="M104" s="17">
        <v>1</v>
      </c>
      <c r="N104" s="17">
        <v>0</v>
      </c>
      <c r="O104" s="16" t="s">
        <v>79</v>
      </c>
      <c r="P104" s="16" t="s">
        <v>80</v>
      </c>
      <c r="Q104" s="18">
        <v>0.26388574542837789</v>
      </c>
      <c r="R104" s="16" t="s">
        <v>1793</v>
      </c>
      <c r="S104" s="16" t="s">
        <v>1794</v>
      </c>
      <c r="T104" s="16" t="s">
        <v>114</v>
      </c>
      <c r="U104" s="16" t="s">
        <v>326</v>
      </c>
      <c r="V104" s="16"/>
      <c r="W104" s="16" t="s">
        <v>129</v>
      </c>
      <c r="X104" s="16" t="s">
        <v>1267</v>
      </c>
      <c r="Y104" s="16" t="s">
        <v>1268</v>
      </c>
      <c r="Z104" s="16" t="s">
        <v>1795</v>
      </c>
      <c r="AA104" s="16"/>
      <c r="AB104" s="16"/>
      <c r="AC104" s="16" t="s">
        <v>322</v>
      </c>
      <c r="AD104" s="16" t="s">
        <v>152</v>
      </c>
      <c r="AE104" s="16"/>
      <c r="AF104" s="16" t="s">
        <v>91</v>
      </c>
      <c r="AG104" s="16" t="s">
        <v>92</v>
      </c>
      <c r="AH104" s="16" t="s">
        <v>1796</v>
      </c>
      <c r="AI104" s="17">
        <v>1</v>
      </c>
      <c r="AJ104" s="17">
        <v>1</v>
      </c>
      <c r="AK104" s="16" t="s">
        <v>136</v>
      </c>
      <c r="AL104" s="16"/>
      <c r="AM104" s="17">
        <v>25</v>
      </c>
      <c r="AN104" s="16" t="s">
        <v>137</v>
      </c>
      <c r="AO104" s="16" t="s">
        <v>138</v>
      </c>
      <c r="AP104" s="17">
        <v>0</v>
      </c>
      <c r="AQ104" s="17">
        <v>0</v>
      </c>
      <c r="AR104" s="17">
        <v>0</v>
      </c>
      <c r="AS104" s="16">
        <v>11494.796131700001</v>
      </c>
      <c r="AT104" s="19">
        <v>3.7895408931935339</v>
      </c>
      <c r="AU104" s="19">
        <v>0</v>
      </c>
      <c r="AV104" s="19">
        <v>0</v>
      </c>
      <c r="AW104" s="19">
        <v>1894.770446596767</v>
      </c>
      <c r="AX104" s="20">
        <v>7</v>
      </c>
      <c r="AY104" s="19">
        <v>0</v>
      </c>
      <c r="AZ104" s="20">
        <v>25</v>
      </c>
      <c r="BA104" s="19">
        <v>0</v>
      </c>
      <c r="BB104" s="19">
        <v>0.5</v>
      </c>
      <c r="BC104" s="20">
        <v>12500</v>
      </c>
      <c r="BD104" s="16"/>
      <c r="BE104" s="16"/>
      <c r="BF104" s="21" t="s">
        <v>96</v>
      </c>
      <c r="BG104" s="22">
        <v>25</v>
      </c>
      <c r="BH104" s="23">
        <v>0.7</v>
      </c>
      <c r="BI104" s="23">
        <v>18</v>
      </c>
      <c r="BJ104" s="16">
        <v>560.95549036587477</v>
      </c>
      <c r="BK104" s="16">
        <v>11494.817091453835</v>
      </c>
      <c r="BL104" s="23">
        <v>0.15</v>
      </c>
      <c r="BM104" s="22">
        <f t="shared" si="18"/>
        <v>4.749943417710802</v>
      </c>
      <c r="BN104" s="22">
        <f t="shared" si="17"/>
        <v>3.749943417710802</v>
      </c>
      <c r="BO104" s="22">
        <f t="shared" si="19"/>
        <v>0.56249151265662023</v>
      </c>
      <c r="BP104" s="22">
        <f t="shared" si="20"/>
        <v>0.31874519050541816</v>
      </c>
      <c r="BQ104" s="22">
        <f t="shared" si="21"/>
        <v>2.8687067145487637</v>
      </c>
    </row>
    <row r="105" spans="1:69" ht="12.75" customHeight="1" x14ac:dyDescent="0.25">
      <c r="A105" s="15">
        <v>15823065</v>
      </c>
      <c r="B105" s="16" t="s">
        <v>228</v>
      </c>
      <c r="C105" s="16"/>
      <c r="D105" s="16"/>
      <c r="E105" s="16"/>
      <c r="F105" s="16" t="s">
        <v>2964</v>
      </c>
      <c r="G105" s="16" t="s">
        <v>139</v>
      </c>
      <c r="H105" s="16">
        <v>0.160064026</v>
      </c>
      <c r="I105" s="17">
        <v>1918</v>
      </c>
      <c r="J105" s="17">
        <v>2695</v>
      </c>
      <c r="K105" s="16">
        <v>0.235515162</v>
      </c>
      <c r="L105" s="16" t="s">
        <v>78</v>
      </c>
      <c r="M105" s="17">
        <v>1</v>
      </c>
      <c r="N105" s="17">
        <v>0</v>
      </c>
      <c r="O105" s="16" t="s">
        <v>79</v>
      </c>
      <c r="P105" s="16" t="s">
        <v>80</v>
      </c>
      <c r="Q105" s="18">
        <v>0.26268764521087112</v>
      </c>
      <c r="R105" s="16" t="s">
        <v>3249</v>
      </c>
      <c r="S105" s="16" t="s">
        <v>716</v>
      </c>
      <c r="T105" s="16" t="s">
        <v>83</v>
      </c>
      <c r="U105" s="16" t="s">
        <v>232</v>
      </c>
      <c r="V105" s="16"/>
      <c r="W105" s="16" t="s">
        <v>129</v>
      </c>
      <c r="X105" s="16"/>
      <c r="Y105" s="16" t="s">
        <v>3060</v>
      </c>
      <c r="Z105" s="16" t="s">
        <v>700</v>
      </c>
      <c r="AA105" s="16"/>
      <c r="AB105" s="16"/>
      <c r="AC105" s="16" t="s">
        <v>521</v>
      </c>
      <c r="AD105" s="16" t="s">
        <v>105</v>
      </c>
      <c r="AE105" s="16"/>
      <c r="AF105" s="16" t="s">
        <v>91</v>
      </c>
      <c r="AG105" s="16" t="s">
        <v>92</v>
      </c>
      <c r="AH105" s="16" t="s">
        <v>1643</v>
      </c>
      <c r="AI105" s="17">
        <v>1</v>
      </c>
      <c r="AJ105" s="17">
        <v>3</v>
      </c>
      <c r="AK105" s="16" t="s">
        <v>136</v>
      </c>
      <c r="AL105" s="16"/>
      <c r="AM105" s="17">
        <v>25</v>
      </c>
      <c r="AN105" s="16" t="s">
        <v>137</v>
      </c>
      <c r="AO105" s="16" t="s">
        <v>138</v>
      </c>
      <c r="AP105" s="17">
        <v>0</v>
      </c>
      <c r="AQ105" s="17">
        <v>0</v>
      </c>
      <c r="AR105" s="17">
        <v>0</v>
      </c>
      <c r="AS105" s="16">
        <v>11442.622884300001</v>
      </c>
      <c r="AT105" s="19">
        <v>11.420458519112886</v>
      </c>
      <c r="AU105" s="19">
        <v>0</v>
      </c>
      <c r="AV105" s="19">
        <v>0</v>
      </c>
      <c r="AW105" s="19">
        <v>5710.2292595564431</v>
      </c>
      <c r="AX105" s="20">
        <v>7</v>
      </c>
      <c r="AY105" s="19">
        <v>0</v>
      </c>
      <c r="AZ105" s="20">
        <v>25</v>
      </c>
      <c r="BA105" s="19">
        <v>0</v>
      </c>
      <c r="BB105" s="19">
        <v>0.5</v>
      </c>
      <c r="BC105" s="20">
        <v>12500</v>
      </c>
      <c r="BD105" s="16">
        <v>455.14021394095039</v>
      </c>
      <c r="BE105" s="16">
        <v>11442.628054736013</v>
      </c>
      <c r="BF105" s="21" t="s">
        <v>96</v>
      </c>
      <c r="BG105" s="22">
        <v>25</v>
      </c>
      <c r="BH105" s="23">
        <v>0.7</v>
      </c>
      <c r="BI105" s="23">
        <v>18</v>
      </c>
      <c r="BJ105" s="16">
        <v>455.14021394095039</v>
      </c>
      <c r="BK105" s="16">
        <v>11442.628054736013</v>
      </c>
      <c r="BL105" s="23">
        <v>0.15</v>
      </c>
      <c r="BM105" s="22">
        <f t="shared" si="18"/>
        <v>4.7283776137956801</v>
      </c>
      <c r="BN105" s="22">
        <f t="shared" si="17"/>
        <v>1.7283776137956801</v>
      </c>
      <c r="BO105" s="22">
        <f t="shared" si="19"/>
        <v>0.25925664206935201</v>
      </c>
      <c r="BP105" s="22">
        <f t="shared" si="20"/>
        <v>0.14691209717263282</v>
      </c>
      <c r="BQ105" s="22">
        <f t="shared" si="21"/>
        <v>1.3222088745536953</v>
      </c>
    </row>
    <row r="106" spans="1:69" ht="12.75" customHeight="1" x14ac:dyDescent="0.25">
      <c r="A106" s="15">
        <v>15032031</v>
      </c>
      <c r="B106" s="16" t="s">
        <v>154</v>
      </c>
      <c r="C106" s="16"/>
      <c r="D106" s="16"/>
      <c r="E106" s="16"/>
      <c r="F106" s="16" t="s">
        <v>1264</v>
      </c>
      <c r="G106" s="16" t="s">
        <v>155</v>
      </c>
      <c r="H106" s="16">
        <v>0.10303010899999999</v>
      </c>
      <c r="I106" s="17">
        <v>1954</v>
      </c>
      <c r="J106" s="17">
        <v>1600</v>
      </c>
      <c r="K106" s="16">
        <v>0.14027704699999999</v>
      </c>
      <c r="L106" s="16" t="s">
        <v>78</v>
      </c>
      <c r="M106" s="17">
        <v>1</v>
      </c>
      <c r="N106" s="17">
        <v>0</v>
      </c>
      <c r="O106" s="16" t="s">
        <v>79</v>
      </c>
      <c r="P106" s="16" t="s">
        <v>80</v>
      </c>
      <c r="Q106" s="18">
        <v>0.26199758988073452</v>
      </c>
      <c r="R106" s="16" t="s">
        <v>2373</v>
      </c>
      <c r="S106" s="16" t="s">
        <v>2374</v>
      </c>
      <c r="T106" s="16" t="s">
        <v>114</v>
      </c>
      <c r="U106" s="16" t="s">
        <v>618</v>
      </c>
      <c r="V106" s="16"/>
      <c r="W106" s="16" t="s">
        <v>129</v>
      </c>
      <c r="X106" s="16"/>
      <c r="Y106" s="16" t="s">
        <v>1268</v>
      </c>
      <c r="Z106" s="16" t="s">
        <v>2375</v>
      </c>
      <c r="AA106" s="16"/>
      <c r="AB106" s="16"/>
      <c r="AC106" s="16" t="s">
        <v>1473</v>
      </c>
      <c r="AD106" s="16" t="s">
        <v>152</v>
      </c>
      <c r="AE106" s="16"/>
      <c r="AF106" s="16" t="s">
        <v>91</v>
      </c>
      <c r="AG106" s="16" t="s">
        <v>92</v>
      </c>
      <c r="AH106" s="16" t="s">
        <v>2376</v>
      </c>
      <c r="AI106" s="17">
        <v>2</v>
      </c>
      <c r="AJ106" s="17">
        <v>1</v>
      </c>
      <c r="AK106" s="16" t="s">
        <v>136</v>
      </c>
      <c r="AL106" s="16"/>
      <c r="AM106" s="17">
        <v>25</v>
      </c>
      <c r="AN106" s="16" t="s">
        <v>137</v>
      </c>
      <c r="AO106" s="16" t="s">
        <v>138</v>
      </c>
      <c r="AP106" s="17">
        <v>0</v>
      </c>
      <c r="AQ106" s="17">
        <v>0</v>
      </c>
      <c r="AR106" s="17">
        <v>0</v>
      </c>
      <c r="AS106" s="16">
        <v>11412.5760854</v>
      </c>
      <c r="AT106" s="19">
        <v>3.8168420235748433</v>
      </c>
      <c r="AU106" s="19">
        <v>0</v>
      </c>
      <c r="AV106" s="19">
        <v>0</v>
      </c>
      <c r="AW106" s="19">
        <v>1908.4210117874215</v>
      </c>
      <c r="AX106" s="20">
        <v>7</v>
      </c>
      <c r="AY106" s="19">
        <v>0</v>
      </c>
      <c r="AZ106" s="20">
        <v>25</v>
      </c>
      <c r="BA106" s="19">
        <v>0</v>
      </c>
      <c r="BB106" s="19">
        <v>0.5</v>
      </c>
      <c r="BC106" s="20">
        <v>12500</v>
      </c>
      <c r="BD106" s="16">
        <v>443.53170441896901</v>
      </c>
      <c r="BE106" s="16">
        <v>11412.569364790383</v>
      </c>
      <c r="BF106" s="21" t="s">
        <v>96</v>
      </c>
      <c r="BG106" s="22">
        <v>25</v>
      </c>
      <c r="BH106" s="23">
        <v>0.7</v>
      </c>
      <c r="BI106" s="23">
        <v>18</v>
      </c>
      <c r="BJ106" s="16">
        <v>443.53170441896901</v>
      </c>
      <c r="BK106" s="16">
        <v>11412.569364790383</v>
      </c>
      <c r="BL106" s="23">
        <v>0.15</v>
      </c>
      <c r="BM106" s="22">
        <f t="shared" si="18"/>
        <v>4.7159566178532213</v>
      </c>
      <c r="BN106" s="22">
        <f t="shared" si="17"/>
        <v>3.7159566178532213</v>
      </c>
      <c r="BO106" s="22">
        <f t="shared" si="19"/>
        <v>0.55739349267798322</v>
      </c>
      <c r="BP106" s="22">
        <f t="shared" si="20"/>
        <v>0.31585631251752383</v>
      </c>
      <c r="BQ106" s="22">
        <f t="shared" si="21"/>
        <v>2.8427068126577146</v>
      </c>
    </row>
    <row r="107" spans="1:69" ht="12.75" customHeight="1" x14ac:dyDescent="0.25">
      <c r="A107" s="15">
        <v>15027017</v>
      </c>
      <c r="B107" s="16" t="s">
        <v>154</v>
      </c>
      <c r="C107" s="16"/>
      <c r="D107" s="16"/>
      <c r="E107" s="16"/>
      <c r="F107" s="16" t="s">
        <v>2871</v>
      </c>
      <c r="G107" s="16" t="s">
        <v>139</v>
      </c>
      <c r="H107" s="16">
        <v>0.83333111599999998</v>
      </c>
      <c r="I107" s="17">
        <v>1969</v>
      </c>
      <c r="J107" s="17">
        <v>4564</v>
      </c>
      <c r="K107" s="16">
        <v>0.40101924300000003</v>
      </c>
      <c r="L107" s="16" t="s">
        <v>78</v>
      </c>
      <c r="M107" s="17">
        <v>1</v>
      </c>
      <c r="N107" s="17">
        <v>0</v>
      </c>
      <c r="O107" s="16" t="s">
        <v>79</v>
      </c>
      <c r="P107" s="16" t="s">
        <v>80</v>
      </c>
      <c r="Q107" s="18">
        <v>0.26191623859341312</v>
      </c>
      <c r="R107" s="16" t="s">
        <v>3019</v>
      </c>
      <c r="S107" s="16" t="s">
        <v>3020</v>
      </c>
      <c r="T107" s="16" t="s">
        <v>274</v>
      </c>
      <c r="U107" s="16" t="s">
        <v>3021</v>
      </c>
      <c r="V107" s="16"/>
      <c r="W107" s="16" t="s">
        <v>129</v>
      </c>
      <c r="X107" s="16"/>
      <c r="Y107" s="16" t="s">
        <v>2875</v>
      </c>
      <c r="Z107" s="16" t="s">
        <v>3022</v>
      </c>
      <c r="AA107" s="16"/>
      <c r="AB107" s="16"/>
      <c r="AC107" s="16" t="s">
        <v>2932</v>
      </c>
      <c r="AD107" s="16" t="s">
        <v>123</v>
      </c>
      <c r="AE107" s="16"/>
      <c r="AF107" s="16" t="s">
        <v>91</v>
      </c>
      <c r="AG107" s="16" t="s">
        <v>92</v>
      </c>
      <c r="AH107" s="16" t="s">
        <v>2933</v>
      </c>
      <c r="AI107" s="17">
        <v>1</v>
      </c>
      <c r="AJ107" s="17">
        <v>3</v>
      </c>
      <c r="AK107" s="16" t="s">
        <v>136</v>
      </c>
      <c r="AL107" s="16"/>
      <c r="AM107" s="17">
        <v>25</v>
      </c>
      <c r="AN107" s="16" t="s">
        <v>137</v>
      </c>
      <c r="AO107" s="16" t="s">
        <v>138</v>
      </c>
      <c r="AP107" s="17">
        <v>0</v>
      </c>
      <c r="AQ107" s="17">
        <v>0</v>
      </c>
      <c r="AR107" s="17">
        <v>0</v>
      </c>
      <c r="AS107" s="16">
        <v>11409.0318037</v>
      </c>
      <c r="AT107" s="19">
        <v>11.454083242858513</v>
      </c>
      <c r="AU107" s="19">
        <v>0</v>
      </c>
      <c r="AV107" s="19">
        <v>0</v>
      </c>
      <c r="AW107" s="19">
        <v>5727.0416214292563</v>
      </c>
      <c r="AX107" s="20">
        <v>7</v>
      </c>
      <c r="AY107" s="19">
        <v>0</v>
      </c>
      <c r="AZ107" s="20">
        <v>25</v>
      </c>
      <c r="BA107" s="19">
        <v>0</v>
      </c>
      <c r="BB107" s="19">
        <v>0.5</v>
      </c>
      <c r="BC107" s="20">
        <v>12500</v>
      </c>
      <c r="BD107" s="16">
        <v>466.07591316898754</v>
      </c>
      <c r="BE107" s="16">
        <v>11409.025716889297</v>
      </c>
      <c r="BF107" s="21" t="s">
        <v>96</v>
      </c>
      <c r="BG107" s="22">
        <v>25</v>
      </c>
      <c r="BH107" s="23">
        <v>0.7</v>
      </c>
      <c r="BI107" s="23">
        <v>18</v>
      </c>
      <c r="BJ107" s="16">
        <v>466.07591316898754</v>
      </c>
      <c r="BK107" s="16">
        <v>11409.025716889297</v>
      </c>
      <c r="BL107" s="23">
        <v>0.15</v>
      </c>
      <c r="BM107" s="22">
        <f t="shared" si="18"/>
        <v>4.7144922946814365</v>
      </c>
      <c r="BN107" s="22">
        <f t="shared" si="17"/>
        <v>1.7144922946814365</v>
      </c>
      <c r="BO107" s="22">
        <f t="shared" si="19"/>
        <v>0.25717384420221545</v>
      </c>
      <c r="BP107" s="22">
        <f t="shared" si="20"/>
        <v>0.14573184504792211</v>
      </c>
      <c r="BQ107" s="22">
        <f t="shared" si="21"/>
        <v>1.3115866054312988</v>
      </c>
    </row>
    <row r="108" spans="1:69" ht="12.75" customHeight="1" x14ac:dyDescent="0.25">
      <c r="A108" s="15">
        <v>15813031</v>
      </c>
      <c r="B108" s="16" t="s">
        <v>228</v>
      </c>
      <c r="C108" s="16"/>
      <c r="D108" s="16"/>
      <c r="E108" s="16" t="s">
        <v>358</v>
      </c>
      <c r="F108" s="16" t="s">
        <v>502</v>
      </c>
      <c r="G108" s="16" t="s">
        <v>359</v>
      </c>
      <c r="H108" s="16">
        <v>0</v>
      </c>
      <c r="I108" s="17">
        <v>1959</v>
      </c>
      <c r="J108" s="17">
        <v>3085</v>
      </c>
      <c r="K108" s="16">
        <v>0.27151909899999999</v>
      </c>
      <c r="L108" s="16" t="s">
        <v>78</v>
      </c>
      <c r="M108" s="17">
        <v>1</v>
      </c>
      <c r="N108" s="17">
        <v>0</v>
      </c>
      <c r="O108" s="16" t="s">
        <v>79</v>
      </c>
      <c r="P108" s="16" t="s">
        <v>80</v>
      </c>
      <c r="Q108" s="18">
        <v>0.26085924749427658</v>
      </c>
      <c r="R108" s="16" t="s">
        <v>598</v>
      </c>
      <c r="S108" s="16" t="s">
        <v>599</v>
      </c>
      <c r="T108" s="16" t="s">
        <v>83</v>
      </c>
      <c r="U108" s="16" t="s">
        <v>600</v>
      </c>
      <c r="V108" s="16"/>
      <c r="W108" s="16" t="s">
        <v>507</v>
      </c>
      <c r="X108" s="16"/>
      <c r="Y108" s="16" t="s">
        <v>509</v>
      </c>
      <c r="Z108" s="16" t="s">
        <v>601</v>
      </c>
      <c r="AA108" s="16"/>
      <c r="AB108" s="16"/>
      <c r="AC108" s="16" t="s">
        <v>364</v>
      </c>
      <c r="AD108" s="16" t="s">
        <v>105</v>
      </c>
      <c r="AE108" s="16"/>
      <c r="AF108" s="16" t="s">
        <v>91</v>
      </c>
      <c r="AG108" s="16" t="s">
        <v>92</v>
      </c>
      <c r="AH108" s="16" t="s">
        <v>602</v>
      </c>
      <c r="AI108" s="17">
        <v>1</v>
      </c>
      <c r="AJ108" s="17">
        <v>0</v>
      </c>
      <c r="AK108" s="16" t="s">
        <v>245</v>
      </c>
      <c r="AL108" s="16"/>
      <c r="AM108" s="17">
        <v>35</v>
      </c>
      <c r="AN108" s="16" t="s">
        <v>246</v>
      </c>
      <c r="AO108" s="16" t="s">
        <v>247</v>
      </c>
      <c r="AP108" s="17">
        <v>0</v>
      </c>
      <c r="AQ108" s="17">
        <v>0</v>
      </c>
      <c r="AR108" s="17">
        <v>0</v>
      </c>
      <c r="AS108" s="16">
        <v>11362.9942563</v>
      </c>
      <c r="AT108" s="19">
        <v>0</v>
      </c>
      <c r="AU108" s="19">
        <v>0</v>
      </c>
      <c r="AV108" s="19">
        <v>0</v>
      </c>
      <c r="AW108" s="19">
        <v>0</v>
      </c>
      <c r="AX108" s="20">
        <v>4</v>
      </c>
      <c r="AY108" s="19">
        <v>0</v>
      </c>
      <c r="AZ108" s="20">
        <v>35</v>
      </c>
      <c r="BA108" s="19">
        <v>0</v>
      </c>
      <c r="BB108" s="19">
        <v>0.5</v>
      </c>
      <c r="BC108" s="20">
        <v>17500</v>
      </c>
      <c r="BD108" s="16">
        <v>452.82400645353209</v>
      </c>
      <c r="BE108" s="16">
        <v>11362.983368780853</v>
      </c>
      <c r="BF108" s="21" t="s">
        <v>96</v>
      </c>
      <c r="BG108" s="22">
        <v>35</v>
      </c>
      <c r="BH108" s="23">
        <v>0.85</v>
      </c>
      <c r="BI108" s="23">
        <v>30</v>
      </c>
      <c r="BJ108" s="16">
        <v>452.82400645353209</v>
      </c>
      <c r="BK108" s="16">
        <v>11362.983368780853</v>
      </c>
      <c r="BL108" s="23">
        <v>0.15</v>
      </c>
      <c r="BM108" s="22">
        <f t="shared" si="18"/>
        <v>7.8257774248282974</v>
      </c>
      <c r="BN108" s="22">
        <f t="shared" si="17"/>
        <v>7.8257774248282974</v>
      </c>
      <c r="BO108" s="22">
        <f t="shared" si="19"/>
        <v>1.1738666137242446</v>
      </c>
      <c r="BP108" s="22">
        <f t="shared" si="20"/>
        <v>0.66519108111040526</v>
      </c>
      <c r="BQ108" s="22">
        <f t="shared" si="21"/>
        <v>5.9867197299936477</v>
      </c>
    </row>
    <row r="109" spans="1:69" ht="12.75" customHeight="1" x14ac:dyDescent="0.25">
      <c r="A109" s="15">
        <v>15027023</v>
      </c>
      <c r="B109" s="16" t="s">
        <v>154</v>
      </c>
      <c r="C109" s="16"/>
      <c r="D109" s="16"/>
      <c r="E109" s="16"/>
      <c r="F109" s="16" t="s">
        <v>2871</v>
      </c>
      <c r="G109" s="16" t="s">
        <v>139</v>
      </c>
      <c r="H109" s="16">
        <v>0.34239959800000003</v>
      </c>
      <c r="I109" s="17">
        <v>1969</v>
      </c>
      <c r="J109" s="17">
        <v>4060</v>
      </c>
      <c r="K109" s="16">
        <v>0.35815102300000001</v>
      </c>
      <c r="L109" s="16" t="s">
        <v>78</v>
      </c>
      <c r="M109" s="17">
        <v>1</v>
      </c>
      <c r="N109" s="17">
        <v>0</v>
      </c>
      <c r="O109" s="16" t="s">
        <v>79</v>
      </c>
      <c r="P109" s="16" t="s">
        <v>80</v>
      </c>
      <c r="Q109" s="18">
        <v>0.26024230452403285</v>
      </c>
      <c r="R109" s="16" t="s">
        <v>2988</v>
      </c>
      <c r="S109" s="16" t="s">
        <v>2989</v>
      </c>
      <c r="T109" s="16" t="s">
        <v>769</v>
      </c>
      <c r="U109" s="16" t="s">
        <v>2990</v>
      </c>
      <c r="V109" s="16"/>
      <c r="W109" s="16" t="s">
        <v>129</v>
      </c>
      <c r="X109" s="16"/>
      <c r="Y109" s="16" t="s">
        <v>2875</v>
      </c>
      <c r="Z109" s="16" t="s">
        <v>2991</v>
      </c>
      <c r="AA109" s="16" t="s">
        <v>2531</v>
      </c>
      <c r="AB109" s="16"/>
      <c r="AC109" s="16" t="s">
        <v>2932</v>
      </c>
      <c r="AD109" s="16" t="s">
        <v>123</v>
      </c>
      <c r="AE109" s="16"/>
      <c r="AF109" s="16" t="s">
        <v>91</v>
      </c>
      <c r="AG109" s="16" t="s">
        <v>92</v>
      </c>
      <c r="AH109" s="16" t="s">
        <v>2933</v>
      </c>
      <c r="AI109" s="17">
        <v>1</v>
      </c>
      <c r="AJ109" s="17">
        <v>3</v>
      </c>
      <c r="AK109" s="16" t="s">
        <v>136</v>
      </c>
      <c r="AL109" s="16"/>
      <c r="AM109" s="17">
        <v>25</v>
      </c>
      <c r="AN109" s="16" t="s">
        <v>137</v>
      </c>
      <c r="AO109" s="16" t="s">
        <v>138</v>
      </c>
      <c r="AP109" s="17">
        <v>0</v>
      </c>
      <c r="AQ109" s="17">
        <v>0</v>
      </c>
      <c r="AR109" s="17">
        <v>0</v>
      </c>
      <c r="AS109" s="16">
        <v>11336.111428800001</v>
      </c>
      <c r="AT109" s="19">
        <v>11.527762480174678</v>
      </c>
      <c r="AU109" s="19">
        <v>0</v>
      </c>
      <c r="AV109" s="19">
        <v>0</v>
      </c>
      <c r="AW109" s="19">
        <v>5763.8812400873385</v>
      </c>
      <c r="AX109" s="20">
        <v>7</v>
      </c>
      <c r="AY109" s="19">
        <v>0</v>
      </c>
      <c r="AZ109" s="20">
        <v>25</v>
      </c>
      <c r="BA109" s="19">
        <v>0</v>
      </c>
      <c r="BB109" s="19">
        <v>0.5</v>
      </c>
      <c r="BC109" s="20">
        <v>12500</v>
      </c>
      <c r="BD109" s="16">
        <v>464.01413818875801</v>
      </c>
      <c r="BE109" s="16">
        <v>11336.109440493074</v>
      </c>
      <c r="BF109" s="21" t="s">
        <v>96</v>
      </c>
      <c r="BG109" s="22">
        <v>25</v>
      </c>
      <c r="BH109" s="23">
        <v>0.7</v>
      </c>
      <c r="BI109" s="23">
        <v>18</v>
      </c>
      <c r="BJ109" s="16">
        <v>464.01413818875801</v>
      </c>
      <c r="BK109" s="16">
        <v>11336.109440493074</v>
      </c>
      <c r="BL109" s="23">
        <v>0.15</v>
      </c>
      <c r="BM109" s="22">
        <f t="shared" si="18"/>
        <v>4.6843614814325916</v>
      </c>
      <c r="BN109" s="22">
        <f t="shared" si="17"/>
        <v>1.6843614814325916</v>
      </c>
      <c r="BO109" s="22">
        <f t="shared" si="19"/>
        <v>0.2526542222148887</v>
      </c>
      <c r="BP109" s="22">
        <f t="shared" si="20"/>
        <v>0.1431707259217703</v>
      </c>
      <c r="BQ109" s="22">
        <f t="shared" si="21"/>
        <v>1.2885365332959327</v>
      </c>
    </row>
    <row r="110" spans="1:69" ht="12.75" customHeight="1" x14ac:dyDescent="0.25">
      <c r="A110" s="15">
        <v>16026031</v>
      </c>
      <c r="B110" s="16" t="s">
        <v>75</v>
      </c>
      <c r="C110" s="16"/>
      <c r="D110" s="16"/>
      <c r="E110" s="16"/>
      <c r="F110" s="16" t="s">
        <v>1264</v>
      </c>
      <c r="G110" s="16" t="s">
        <v>126</v>
      </c>
      <c r="H110" s="16">
        <v>0.61683870200000002</v>
      </c>
      <c r="I110" s="17">
        <v>2019</v>
      </c>
      <c r="J110" s="17">
        <v>1988</v>
      </c>
      <c r="K110" s="16">
        <v>0.175944774</v>
      </c>
      <c r="L110" s="16" t="s">
        <v>78</v>
      </c>
      <c r="M110" s="17">
        <v>1</v>
      </c>
      <c r="N110" s="17">
        <v>0</v>
      </c>
      <c r="O110" s="16" t="s">
        <v>79</v>
      </c>
      <c r="P110" s="16" t="s">
        <v>80</v>
      </c>
      <c r="Q110" s="18">
        <v>0.25941265591239948</v>
      </c>
      <c r="R110" s="16" t="s">
        <v>2396</v>
      </c>
      <c r="S110" s="16" t="s">
        <v>2397</v>
      </c>
      <c r="T110" s="16" t="s">
        <v>83</v>
      </c>
      <c r="U110" s="16" t="s">
        <v>84</v>
      </c>
      <c r="V110" s="16" t="s">
        <v>2398</v>
      </c>
      <c r="W110" s="16" t="s">
        <v>129</v>
      </c>
      <c r="X110" s="16" t="s">
        <v>1267</v>
      </c>
      <c r="Y110" s="16" t="s">
        <v>1268</v>
      </c>
      <c r="Z110" s="16" t="s">
        <v>1840</v>
      </c>
      <c r="AA110" s="16"/>
      <c r="AB110" s="16" t="s">
        <v>88</v>
      </c>
      <c r="AC110" s="16" t="s">
        <v>89</v>
      </c>
      <c r="AD110" s="16" t="s">
        <v>90</v>
      </c>
      <c r="AE110" s="16"/>
      <c r="AF110" s="16" t="s">
        <v>91</v>
      </c>
      <c r="AG110" s="16" t="s">
        <v>92</v>
      </c>
      <c r="AH110" s="16" t="s">
        <v>2399</v>
      </c>
      <c r="AI110" s="17">
        <v>1</v>
      </c>
      <c r="AJ110" s="17">
        <v>1</v>
      </c>
      <c r="AK110" s="16" t="s">
        <v>136</v>
      </c>
      <c r="AL110" s="16"/>
      <c r="AM110" s="17">
        <v>25</v>
      </c>
      <c r="AN110" s="16" t="s">
        <v>137</v>
      </c>
      <c r="AO110" s="16" t="s">
        <v>138</v>
      </c>
      <c r="AP110" s="16"/>
      <c r="AQ110" s="16"/>
      <c r="AR110" s="16"/>
      <c r="AS110" s="16"/>
      <c r="AT110" s="19"/>
      <c r="AU110" s="19"/>
      <c r="AV110" s="19"/>
      <c r="AW110" s="19"/>
      <c r="AX110" s="19"/>
      <c r="AY110" s="19"/>
      <c r="AZ110" s="19"/>
      <c r="BA110" s="19"/>
      <c r="BB110" s="19"/>
      <c r="BC110" s="19"/>
      <c r="BD110" s="16">
        <v>426.02222983003878</v>
      </c>
      <c r="BE110" s="16">
        <v>11299.970091528154</v>
      </c>
      <c r="BF110" s="21"/>
      <c r="BG110" s="22">
        <v>25</v>
      </c>
      <c r="BH110" s="23">
        <v>0.7</v>
      </c>
      <c r="BI110" s="23">
        <v>18</v>
      </c>
      <c r="BJ110" s="16">
        <v>426.02222983003878</v>
      </c>
      <c r="BK110" s="16">
        <v>11299.970091528154</v>
      </c>
      <c r="BL110" s="23">
        <v>0.15</v>
      </c>
      <c r="BM110" s="22">
        <f t="shared" si="18"/>
        <v>4.6694278064231902</v>
      </c>
      <c r="BN110" s="22">
        <f t="shared" si="17"/>
        <v>3.6694278064231902</v>
      </c>
      <c r="BO110" s="22">
        <f t="shared" si="19"/>
        <v>0.55041417096347856</v>
      </c>
      <c r="BP110" s="22">
        <f t="shared" si="20"/>
        <v>0.3119013635459712</v>
      </c>
      <c r="BQ110" s="22">
        <f t="shared" si="21"/>
        <v>2.8071122719137405</v>
      </c>
    </row>
    <row r="111" spans="1:69" ht="12.75" customHeight="1" x14ac:dyDescent="0.25">
      <c r="A111" s="15">
        <v>15008043</v>
      </c>
      <c r="B111" s="16" t="s">
        <v>154</v>
      </c>
      <c r="C111" s="16"/>
      <c r="D111" s="16"/>
      <c r="E111" s="16"/>
      <c r="F111" s="16" t="s">
        <v>2964</v>
      </c>
      <c r="G111" s="16" t="s">
        <v>155</v>
      </c>
      <c r="H111" s="16">
        <v>0.40832896400000002</v>
      </c>
      <c r="I111" s="17">
        <v>1957</v>
      </c>
      <c r="J111" s="17">
        <v>1790</v>
      </c>
      <c r="K111" s="16">
        <v>0.15849123400000001</v>
      </c>
      <c r="L111" s="16" t="s">
        <v>78</v>
      </c>
      <c r="M111" s="17">
        <v>1</v>
      </c>
      <c r="N111" s="17">
        <v>0</v>
      </c>
      <c r="O111" s="16" t="s">
        <v>79</v>
      </c>
      <c r="P111" s="16" t="s">
        <v>80</v>
      </c>
      <c r="Q111" s="18">
        <v>0.25929712789551829</v>
      </c>
      <c r="R111" s="16" t="s">
        <v>3116</v>
      </c>
      <c r="S111" s="16" t="s">
        <v>3117</v>
      </c>
      <c r="T111" s="16" t="s">
        <v>114</v>
      </c>
      <c r="U111" s="16" t="s">
        <v>326</v>
      </c>
      <c r="V111" s="16" t="s">
        <v>3118</v>
      </c>
      <c r="W111" s="16" t="s">
        <v>129</v>
      </c>
      <c r="X111" s="16" t="s">
        <v>3059</v>
      </c>
      <c r="Y111" s="16" t="s">
        <v>3060</v>
      </c>
      <c r="Z111" s="16" t="s">
        <v>3119</v>
      </c>
      <c r="AA111" s="16" t="s">
        <v>2531</v>
      </c>
      <c r="AB111" s="16"/>
      <c r="AC111" s="16" t="s">
        <v>224</v>
      </c>
      <c r="AD111" s="16" t="s">
        <v>152</v>
      </c>
      <c r="AE111" s="16"/>
      <c r="AF111" s="16" t="s">
        <v>91</v>
      </c>
      <c r="AG111" s="16" t="s">
        <v>92</v>
      </c>
      <c r="AH111" s="16" t="s">
        <v>2378</v>
      </c>
      <c r="AI111" s="17">
        <v>1</v>
      </c>
      <c r="AJ111" s="17">
        <v>2</v>
      </c>
      <c r="AK111" s="16" t="s">
        <v>136</v>
      </c>
      <c r="AL111" s="16"/>
      <c r="AM111" s="17">
        <v>25</v>
      </c>
      <c r="AN111" s="16" t="s">
        <v>137</v>
      </c>
      <c r="AO111" s="16" t="s">
        <v>138</v>
      </c>
      <c r="AP111" s="17">
        <v>0</v>
      </c>
      <c r="AQ111" s="17">
        <v>0</v>
      </c>
      <c r="AR111" s="17">
        <v>0</v>
      </c>
      <c r="AS111" s="16">
        <v>11294.952207800001</v>
      </c>
      <c r="AT111" s="19">
        <v>7.7131800469095557</v>
      </c>
      <c r="AU111" s="19">
        <v>0</v>
      </c>
      <c r="AV111" s="19">
        <v>0</v>
      </c>
      <c r="AW111" s="19">
        <v>3856.590023454778</v>
      </c>
      <c r="AX111" s="20">
        <v>7</v>
      </c>
      <c r="AY111" s="19">
        <v>0</v>
      </c>
      <c r="AZ111" s="20">
        <v>25</v>
      </c>
      <c r="BA111" s="19">
        <v>0</v>
      </c>
      <c r="BB111" s="19">
        <v>0.5</v>
      </c>
      <c r="BC111" s="20">
        <v>12500</v>
      </c>
      <c r="BD111" s="16"/>
      <c r="BE111" s="16"/>
      <c r="BF111" s="21" t="s">
        <v>96</v>
      </c>
      <c r="BG111" s="22">
        <v>25</v>
      </c>
      <c r="BH111" s="23">
        <v>0.7</v>
      </c>
      <c r="BI111" s="23">
        <v>18</v>
      </c>
      <c r="BJ111" s="16">
        <v>426.76487200608392</v>
      </c>
      <c r="BK111" s="16">
        <v>11294.93771124239</v>
      </c>
      <c r="BL111" s="23">
        <v>0.15</v>
      </c>
      <c r="BM111" s="22">
        <f t="shared" si="18"/>
        <v>4.6673483021193292</v>
      </c>
      <c r="BN111" s="22">
        <f t="shared" si="17"/>
        <v>2.6673483021193292</v>
      </c>
      <c r="BO111" s="22">
        <f t="shared" si="19"/>
        <v>0.40010224531789934</v>
      </c>
      <c r="BP111" s="22">
        <f t="shared" si="20"/>
        <v>0.22672460568014299</v>
      </c>
      <c r="BQ111" s="22">
        <f t="shared" si="21"/>
        <v>2.040521451121287</v>
      </c>
    </row>
    <row r="112" spans="1:69" ht="12.75" customHeight="1" x14ac:dyDescent="0.25">
      <c r="A112" s="15">
        <v>14815010</v>
      </c>
      <c r="B112" s="16" t="s">
        <v>97</v>
      </c>
      <c r="C112" s="16"/>
      <c r="D112" s="16"/>
      <c r="E112" s="16"/>
      <c r="F112" s="16" t="s">
        <v>288</v>
      </c>
      <c r="G112" s="16" t="s">
        <v>3459</v>
      </c>
      <c r="H112" s="16">
        <v>0</v>
      </c>
      <c r="I112" s="16"/>
      <c r="J112" s="16"/>
      <c r="K112" s="16">
        <v>0</v>
      </c>
      <c r="L112" s="16" t="s">
        <v>78</v>
      </c>
      <c r="M112" s="17">
        <v>1</v>
      </c>
      <c r="N112" s="17">
        <v>0</v>
      </c>
      <c r="O112" s="16" t="s">
        <v>79</v>
      </c>
      <c r="P112" s="16" t="s">
        <v>80</v>
      </c>
      <c r="Q112" s="18">
        <v>0.25878909089793606</v>
      </c>
      <c r="R112" s="16" t="s">
        <v>3437</v>
      </c>
      <c r="S112" s="16" t="s">
        <v>3438</v>
      </c>
      <c r="T112" s="16" t="s">
        <v>83</v>
      </c>
      <c r="U112" s="16" t="s">
        <v>106</v>
      </c>
      <c r="V112" s="16" t="s">
        <v>183</v>
      </c>
      <c r="W112" s="16" t="s">
        <v>470</v>
      </c>
      <c r="X112" s="16"/>
      <c r="Y112" s="16" t="s">
        <v>3420</v>
      </c>
      <c r="Z112" s="16"/>
      <c r="AA112" s="16"/>
      <c r="AB112" s="16"/>
      <c r="AC112" s="16" t="s">
        <v>1819</v>
      </c>
      <c r="AD112" s="16" t="s">
        <v>152</v>
      </c>
      <c r="AE112" s="16"/>
      <c r="AF112" s="16" t="s">
        <v>91</v>
      </c>
      <c r="AG112" s="16" t="s">
        <v>92</v>
      </c>
      <c r="AH112" s="16" t="s">
        <v>106</v>
      </c>
      <c r="AI112" s="17">
        <v>1</v>
      </c>
      <c r="AJ112" s="17">
        <v>0</v>
      </c>
      <c r="AK112" s="16" t="s">
        <v>245</v>
      </c>
      <c r="AL112" s="16"/>
      <c r="AM112" s="17">
        <v>35</v>
      </c>
      <c r="AN112" s="16" t="s">
        <v>246</v>
      </c>
      <c r="AO112" s="16" t="s">
        <v>247</v>
      </c>
      <c r="AP112" s="17">
        <v>0</v>
      </c>
      <c r="AQ112" s="17">
        <v>0</v>
      </c>
      <c r="AR112" s="17">
        <v>0</v>
      </c>
      <c r="AS112" s="16">
        <v>11272.8142931</v>
      </c>
      <c r="AT112" s="19">
        <v>0</v>
      </c>
      <c r="AU112" s="19">
        <v>0</v>
      </c>
      <c r="AV112" s="19">
        <v>0</v>
      </c>
      <c r="AW112" s="19">
        <v>0</v>
      </c>
      <c r="AX112" s="20">
        <v>4</v>
      </c>
      <c r="AY112" s="19">
        <v>0</v>
      </c>
      <c r="AZ112" s="20">
        <v>35</v>
      </c>
      <c r="BA112" s="19">
        <v>0</v>
      </c>
      <c r="BB112" s="19">
        <v>0.5</v>
      </c>
      <c r="BC112" s="20">
        <v>17500</v>
      </c>
      <c r="BD112" s="16">
        <v>453.78381716833553</v>
      </c>
      <c r="BE112" s="16">
        <v>11272.807708147986</v>
      </c>
      <c r="BF112" s="21" t="s">
        <v>96</v>
      </c>
      <c r="BG112" s="22">
        <v>35</v>
      </c>
      <c r="BH112" s="23">
        <v>0.85</v>
      </c>
      <c r="BI112" s="23">
        <v>30</v>
      </c>
      <c r="BJ112" s="16">
        <v>453.78381716833553</v>
      </c>
      <c r="BK112" s="16">
        <v>11272.807708147986</v>
      </c>
      <c r="BL112" s="23">
        <v>0.15</v>
      </c>
      <c r="BM112" s="22">
        <f t="shared" si="18"/>
        <v>7.7636727269380819</v>
      </c>
      <c r="BN112" s="22">
        <f t="shared" si="17"/>
        <v>7.7636727269380819</v>
      </c>
      <c r="BO112" s="22">
        <f t="shared" ref="BO112:BO114" si="22">BN112*BL112</f>
        <v>1.1645509090407122</v>
      </c>
      <c r="BP112" s="22">
        <f t="shared" ref="BP112:BP114" si="23">(BN112-BO112)*0.1</f>
        <v>0.65991218178973698</v>
      </c>
      <c r="BQ112" s="22">
        <f t="shared" si="21"/>
        <v>5.9392096361076332</v>
      </c>
    </row>
    <row r="113" spans="1:69" ht="12.75" customHeight="1" x14ac:dyDescent="0.25">
      <c r="A113" s="15">
        <v>15002027</v>
      </c>
      <c r="B113" s="16" t="s">
        <v>154</v>
      </c>
      <c r="C113" s="16"/>
      <c r="D113" s="16"/>
      <c r="E113" s="16"/>
      <c r="F113" s="16" t="s">
        <v>2871</v>
      </c>
      <c r="G113" s="16" t="s">
        <v>155</v>
      </c>
      <c r="H113" s="16">
        <v>0.17881918299999999</v>
      </c>
      <c r="I113" s="17">
        <v>1954</v>
      </c>
      <c r="J113" s="17">
        <v>2870</v>
      </c>
      <c r="K113" s="16">
        <v>0.25574763900000003</v>
      </c>
      <c r="L113" s="16" t="s">
        <v>78</v>
      </c>
      <c r="M113" s="17">
        <v>1</v>
      </c>
      <c r="N113" s="17">
        <v>0</v>
      </c>
      <c r="O113" s="16" t="s">
        <v>79</v>
      </c>
      <c r="P113" s="16" t="s">
        <v>80</v>
      </c>
      <c r="Q113" s="18">
        <v>0.2576353458019367</v>
      </c>
      <c r="R113" s="16" t="s">
        <v>2904</v>
      </c>
      <c r="S113" s="16" t="s">
        <v>2905</v>
      </c>
      <c r="T113" s="16" t="s">
        <v>333</v>
      </c>
      <c r="U113" s="16" t="s">
        <v>334</v>
      </c>
      <c r="V113" s="16"/>
      <c r="W113" s="16" t="s">
        <v>129</v>
      </c>
      <c r="X113" s="16"/>
      <c r="Y113" s="16" t="s">
        <v>2875</v>
      </c>
      <c r="Z113" s="16" t="s">
        <v>2906</v>
      </c>
      <c r="AA113" s="16"/>
      <c r="AB113" s="16"/>
      <c r="AC113" s="16" t="s">
        <v>1464</v>
      </c>
      <c r="AD113" s="16" t="s">
        <v>152</v>
      </c>
      <c r="AE113" s="16"/>
      <c r="AF113" s="16" t="s">
        <v>91</v>
      </c>
      <c r="AG113" s="16" t="s">
        <v>92</v>
      </c>
      <c r="AH113" s="16" t="s">
        <v>2907</v>
      </c>
      <c r="AI113" s="17">
        <v>1</v>
      </c>
      <c r="AJ113" s="17">
        <v>3</v>
      </c>
      <c r="AK113" s="16" t="s">
        <v>136</v>
      </c>
      <c r="AL113" s="16"/>
      <c r="AM113" s="17">
        <v>25</v>
      </c>
      <c r="AN113" s="16" t="s">
        <v>137</v>
      </c>
      <c r="AO113" s="16" t="s">
        <v>138</v>
      </c>
      <c r="AP113" s="17">
        <v>0</v>
      </c>
      <c r="AQ113" s="17">
        <v>0</v>
      </c>
      <c r="AR113" s="17">
        <v>0</v>
      </c>
      <c r="AS113" s="16">
        <v>11222.5597948</v>
      </c>
      <c r="AT113" s="19">
        <v>11.644402203189944</v>
      </c>
      <c r="AU113" s="19">
        <v>0</v>
      </c>
      <c r="AV113" s="19">
        <v>0</v>
      </c>
      <c r="AW113" s="19">
        <v>5822.201101594972</v>
      </c>
      <c r="AX113" s="20">
        <v>7</v>
      </c>
      <c r="AY113" s="19">
        <v>0</v>
      </c>
      <c r="AZ113" s="20">
        <v>25</v>
      </c>
      <c r="BA113" s="19">
        <v>0</v>
      </c>
      <c r="BB113" s="19">
        <v>0.5</v>
      </c>
      <c r="BC113" s="20">
        <v>12500</v>
      </c>
      <c r="BD113" s="16">
        <v>424.44176505376191</v>
      </c>
      <c r="BE113" s="16">
        <v>11222.550772794599</v>
      </c>
      <c r="BF113" s="21" t="s">
        <v>96</v>
      </c>
      <c r="BG113" s="22">
        <v>25</v>
      </c>
      <c r="BH113" s="23">
        <v>0.7</v>
      </c>
      <c r="BI113" s="23">
        <v>18</v>
      </c>
      <c r="BJ113" s="16">
        <v>424.44176505376191</v>
      </c>
      <c r="BK113" s="16">
        <v>11222.550772794599</v>
      </c>
      <c r="BL113" s="23">
        <v>0.15</v>
      </c>
      <c r="BM113" s="22">
        <f t="shared" si="18"/>
        <v>4.637436224434861</v>
      </c>
      <c r="BN113" s="22">
        <f t="shared" si="17"/>
        <v>1.637436224434861</v>
      </c>
      <c r="BO113" s="22">
        <f t="shared" si="22"/>
        <v>0.24561543366522914</v>
      </c>
      <c r="BP113" s="22">
        <f t="shared" si="23"/>
        <v>0.1391820790769632</v>
      </c>
      <c r="BQ113" s="22">
        <f t="shared" si="21"/>
        <v>1.2526387116926687</v>
      </c>
    </row>
    <row r="114" spans="1:69" ht="12.75" customHeight="1" x14ac:dyDescent="0.25">
      <c r="A114" s="15">
        <v>14816020</v>
      </c>
      <c r="B114" s="16" t="s">
        <v>97</v>
      </c>
      <c r="C114" s="16"/>
      <c r="D114" s="16"/>
      <c r="E114" s="16"/>
      <c r="F114" s="16" t="s">
        <v>2964</v>
      </c>
      <c r="G114" s="16" t="s">
        <v>238</v>
      </c>
      <c r="H114" s="16">
        <v>0.37999448499999999</v>
      </c>
      <c r="I114" s="17">
        <v>1981</v>
      </c>
      <c r="J114" s="17">
        <v>2632</v>
      </c>
      <c r="K114" s="16">
        <v>0.23673322499999999</v>
      </c>
      <c r="L114" s="16" t="s">
        <v>78</v>
      </c>
      <c r="M114" s="17">
        <v>1</v>
      </c>
      <c r="N114" s="17">
        <v>0</v>
      </c>
      <c r="O114" s="16" t="s">
        <v>79</v>
      </c>
      <c r="P114" s="16" t="s">
        <v>80</v>
      </c>
      <c r="Q114" s="18">
        <v>0.25757444184737976</v>
      </c>
      <c r="R114" s="16" t="s">
        <v>3271</v>
      </c>
      <c r="S114" s="16" t="s">
        <v>3272</v>
      </c>
      <c r="T114" s="16" t="s">
        <v>83</v>
      </c>
      <c r="U114" s="16" t="s">
        <v>106</v>
      </c>
      <c r="V114" s="16" t="s">
        <v>1612</v>
      </c>
      <c r="W114" s="16" t="s">
        <v>129</v>
      </c>
      <c r="X114" s="16"/>
      <c r="Y114" s="16" t="s">
        <v>3060</v>
      </c>
      <c r="Z114" s="16" t="s">
        <v>3273</v>
      </c>
      <c r="AA114" s="16"/>
      <c r="AB114" s="16"/>
      <c r="AC114" s="16" t="s">
        <v>1819</v>
      </c>
      <c r="AD114" s="16" t="s">
        <v>152</v>
      </c>
      <c r="AE114" s="16"/>
      <c r="AF114" s="16" t="s">
        <v>91</v>
      </c>
      <c r="AG114" s="16" t="s">
        <v>92</v>
      </c>
      <c r="AH114" s="16" t="s">
        <v>1820</v>
      </c>
      <c r="AI114" s="17">
        <v>1</v>
      </c>
      <c r="AJ114" s="17">
        <v>2</v>
      </c>
      <c r="AK114" s="16" t="s">
        <v>245</v>
      </c>
      <c r="AL114" s="16"/>
      <c r="AM114" s="17">
        <v>35</v>
      </c>
      <c r="AN114" s="16" t="s">
        <v>246</v>
      </c>
      <c r="AO114" s="16" t="s">
        <v>247</v>
      </c>
      <c r="AP114" s="17">
        <v>0</v>
      </c>
      <c r="AQ114" s="17">
        <v>0</v>
      </c>
      <c r="AR114" s="17">
        <v>0</v>
      </c>
      <c r="AS114" s="16">
        <v>11219.890955700001</v>
      </c>
      <c r="AT114" s="19">
        <v>7.7647813462697464</v>
      </c>
      <c r="AU114" s="19">
        <v>0</v>
      </c>
      <c r="AV114" s="19">
        <v>0</v>
      </c>
      <c r="AW114" s="19">
        <v>3882.3906731348734</v>
      </c>
      <c r="AX114" s="20">
        <v>4</v>
      </c>
      <c r="AY114" s="19">
        <v>0</v>
      </c>
      <c r="AZ114" s="20">
        <v>35</v>
      </c>
      <c r="BA114" s="19">
        <v>0</v>
      </c>
      <c r="BB114" s="19">
        <v>0.5</v>
      </c>
      <c r="BC114" s="20">
        <v>17500</v>
      </c>
      <c r="BD114" s="16">
        <v>498.77713490286226</v>
      </c>
      <c r="BE114" s="16">
        <v>11219.897807145991</v>
      </c>
      <c r="BF114" s="21" t="s">
        <v>96</v>
      </c>
      <c r="BG114" s="22">
        <v>35</v>
      </c>
      <c r="BH114" s="23">
        <v>0.85</v>
      </c>
      <c r="BI114" s="23">
        <v>30</v>
      </c>
      <c r="BJ114" s="16">
        <v>498.77713490286226</v>
      </c>
      <c r="BK114" s="16">
        <v>11219.897807145991</v>
      </c>
      <c r="BL114" s="23">
        <v>0.15</v>
      </c>
      <c r="BM114" s="22">
        <f t="shared" si="18"/>
        <v>7.7272332554213925</v>
      </c>
      <c r="BN114" s="22">
        <f t="shared" si="17"/>
        <v>5.7272332554213925</v>
      </c>
      <c r="BO114" s="22">
        <f t="shared" si="22"/>
        <v>0.8590849883132089</v>
      </c>
      <c r="BP114" s="22">
        <f t="shared" si="23"/>
        <v>0.48681482671081833</v>
      </c>
      <c r="BQ114" s="22">
        <f t="shared" si="21"/>
        <v>4.3813334403973654</v>
      </c>
    </row>
    <row r="115" spans="1:69" ht="12.75" customHeight="1" x14ac:dyDescent="0.25">
      <c r="A115" s="15">
        <v>14816004</v>
      </c>
      <c r="B115" s="16" t="s">
        <v>97</v>
      </c>
      <c r="C115" s="16" t="s">
        <v>110</v>
      </c>
      <c r="D115" s="16"/>
      <c r="E115" s="16"/>
      <c r="F115" s="16" t="s">
        <v>781</v>
      </c>
      <c r="G115" s="16" t="s">
        <v>111</v>
      </c>
      <c r="H115" s="16">
        <v>3.6357975000000001E-2</v>
      </c>
      <c r="I115" s="17">
        <v>1955</v>
      </c>
      <c r="J115" s="17">
        <v>4215</v>
      </c>
      <c r="K115" s="16">
        <v>0.376339286</v>
      </c>
      <c r="L115" s="16" t="s">
        <v>377</v>
      </c>
      <c r="M115" s="17">
        <v>1</v>
      </c>
      <c r="N115" s="17">
        <v>0</v>
      </c>
      <c r="O115" s="16" t="s">
        <v>3518</v>
      </c>
      <c r="P115" s="16" t="s">
        <v>3481</v>
      </c>
      <c r="Q115" s="18">
        <v>0.25713987320904708</v>
      </c>
      <c r="R115" s="16" t="s">
        <v>3500</v>
      </c>
      <c r="S115" s="16" t="s">
        <v>3501</v>
      </c>
      <c r="T115" s="16" t="s">
        <v>373</v>
      </c>
      <c r="U115" s="16" t="s">
        <v>1828</v>
      </c>
      <c r="V115" s="16"/>
      <c r="W115" s="16" t="s">
        <v>507</v>
      </c>
      <c r="X115" s="16"/>
      <c r="Y115" s="16" t="s">
        <v>786</v>
      </c>
      <c r="Z115" s="16" t="s">
        <v>3502</v>
      </c>
      <c r="AA115" s="16"/>
      <c r="AB115" s="16" t="s">
        <v>473</v>
      </c>
      <c r="AC115" s="16" t="s">
        <v>117</v>
      </c>
      <c r="AD115" s="16"/>
      <c r="AE115" s="16"/>
      <c r="AF115" s="16" t="s">
        <v>91</v>
      </c>
      <c r="AG115" s="16" t="s">
        <v>92</v>
      </c>
      <c r="AH115" s="16" t="s">
        <v>487</v>
      </c>
      <c r="AI115" s="17">
        <v>1</v>
      </c>
      <c r="AJ115" s="17">
        <v>0</v>
      </c>
      <c r="AK115" s="16" t="s">
        <v>119</v>
      </c>
      <c r="AL115" s="16">
        <v>1.85</v>
      </c>
      <c r="AM115" s="17"/>
      <c r="AN115" s="16" t="s">
        <v>120</v>
      </c>
      <c r="AO115" s="16"/>
      <c r="AP115" s="17">
        <v>0</v>
      </c>
      <c r="AQ115" s="17">
        <v>0</v>
      </c>
      <c r="AR115" s="17">
        <v>0</v>
      </c>
      <c r="AS115" s="16">
        <v>11200.997312900001</v>
      </c>
      <c r="AT115" s="19">
        <v>0</v>
      </c>
      <c r="AU115" s="19">
        <v>0</v>
      </c>
      <c r="AV115" s="19">
        <v>0</v>
      </c>
      <c r="AW115" s="19">
        <v>0</v>
      </c>
      <c r="AX115" s="20">
        <v>13</v>
      </c>
      <c r="AY115" s="19">
        <v>0.5</v>
      </c>
      <c r="AZ115" s="20">
        <v>60</v>
      </c>
      <c r="BA115" s="19">
        <v>0.05</v>
      </c>
      <c r="BB115" s="19">
        <v>0.5</v>
      </c>
      <c r="BC115" s="20">
        <v>30000</v>
      </c>
      <c r="BD115" s="16">
        <v>491.79959399293102</v>
      </c>
      <c r="BE115" s="16">
        <v>11200.968072979384</v>
      </c>
      <c r="BF115" s="21" t="s">
        <v>96</v>
      </c>
      <c r="BG115" s="22">
        <v>70</v>
      </c>
      <c r="BH115" s="23">
        <v>0.95</v>
      </c>
      <c r="BI115" s="23">
        <v>67</v>
      </c>
      <c r="BJ115" s="16">
        <v>491.79959399293102</v>
      </c>
      <c r="BK115" s="16">
        <v>11200.968072979384</v>
      </c>
      <c r="BL115" s="23">
        <v>0.2</v>
      </c>
      <c r="BM115" s="22">
        <v>17.228371505006155</v>
      </c>
      <c r="BN115" s="22">
        <f t="shared" si="17"/>
        <v>17.228371505006155</v>
      </c>
      <c r="BO115" s="22">
        <v>3.4456743010012314</v>
      </c>
      <c r="BP115" s="22">
        <v>1.3782697204004926</v>
      </c>
      <c r="BQ115" s="22">
        <v>12.404427483604431</v>
      </c>
    </row>
    <row r="116" spans="1:69" ht="12.75" customHeight="1" x14ac:dyDescent="0.25">
      <c r="A116" s="15">
        <v>16007015</v>
      </c>
      <c r="B116" s="16" t="s">
        <v>75</v>
      </c>
      <c r="C116" s="16"/>
      <c r="D116" s="16"/>
      <c r="E116" s="16"/>
      <c r="F116" s="16" t="s">
        <v>1264</v>
      </c>
      <c r="G116" s="16" t="s">
        <v>2126</v>
      </c>
      <c r="H116" s="16">
        <v>1.302625E-3</v>
      </c>
      <c r="I116" s="17">
        <v>1957</v>
      </c>
      <c r="J116" s="17">
        <v>773</v>
      </c>
      <c r="K116" s="16">
        <v>6.9122775999999997E-2</v>
      </c>
      <c r="L116" s="16" t="s">
        <v>78</v>
      </c>
      <c r="M116" s="17">
        <v>1</v>
      </c>
      <c r="N116" s="17">
        <v>0</v>
      </c>
      <c r="O116" s="16" t="s">
        <v>79</v>
      </c>
      <c r="P116" s="16" t="s">
        <v>80</v>
      </c>
      <c r="Q116" s="18">
        <v>0.25673169014444114</v>
      </c>
      <c r="R116" s="16" t="s">
        <v>2348</v>
      </c>
      <c r="S116" s="16" t="s">
        <v>2349</v>
      </c>
      <c r="T116" s="16" t="s">
        <v>2350</v>
      </c>
      <c r="U116" s="16" t="s">
        <v>2351</v>
      </c>
      <c r="V116" s="16"/>
      <c r="W116" s="16" t="s">
        <v>129</v>
      </c>
      <c r="X116" s="16"/>
      <c r="Y116" s="16" t="s">
        <v>1268</v>
      </c>
      <c r="Z116" s="16" t="s">
        <v>2372</v>
      </c>
      <c r="AA116" s="16"/>
      <c r="AB116" s="16" t="s">
        <v>133</v>
      </c>
      <c r="AC116" s="16" t="s">
        <v>134</v>
      </c>
      <c r="AD116" s="16" t="s">
        <v>90</v>
      </c>
      <c r="AE116" s="16"/>
      <c r="AF116" s="16" t="s">
        <v>91</v>
      </c>
      <c r="AG116" s="16" t="s">
        <v>92</v>
      </c>
      <c r="AH116" s="16" t="s">
        <v>2353</v>
      </c>
      <c r="AI116" s="17">
        <v>1</v>
      </c>
      <c r="AJ116" s="17">
        <v>3</v>
      </c>
      <c r="AK116" s="16" t="s">
        <v>245</v>
      </c>
      <c r="AL116" s="16"/>
      <c r="AM116" s="17">
        <v>35</v>
      </c>
      <c r="AN116" s="16" t="s">
        <v>246</v>
      </c>
      <c r="AO116" s="16" t="s">
        <v>247</v>
      </c>
      <c r="AP116" s="17">
        <v>0</v>
      </c>
      <c r="AQ116" s="17">
        <v>0</v>
      </c>
      <c r="AR116" s="17">
        <v>0</v>
      </c>
      <c r="AS116" s="16">
        <v>11183.1929927</v>
      </c>
      <c r="AT116" s="19">
        <v>11.685392542657841</v>
      </c>
      <c r="AU116" s="19">
        <v>0</v>
      </c>
      <c r="AV116" s="19">
        <v>0</v>
      </c>
      <c r="AW116" s="19">
        <v>5842.6962713289204</v>
      </c>
      <c r="AX116" s="20">
        <v>4</v>
      </c>
      <c r="AY116" s="19">
        <v>0</v>
      </c>
      <c r="AZ116" s="20">
        <v>35</v>
      </c>
      <c r="BA116" s="19">
        <v>0</v>
      </c>
      <c r="BB116" s="19">
        <v>0.5</v>
      </c>
      <c r="BC116" s="20">
        <v>17500</v>
      </c>
      <c r="BD116" s="16">
        <v>518.98960755986195</v>
      </c>
      <c r="BE116" s="16">
        <v>11183.187689806895</v>
      </c>
      <c r="BF116" s="21" t="s">
        <v>96</v>
      </c>
      <c r="BG116" s="22">
        <v>35</v>
      </c>
      <c r="BH116" s="23">
        <v>0.85</v>
      </c>
      <c r="BI116" s="23">
        <v>30</v>
      </c>
      <c r="BJ116" s="16">
        <v>518.98960755986195</v>
      </c>
      <c r="BK116" s="16">
        <v>11183.187689806895</v>
      </c>
      <c r="BL116" s="23">
        <v>0.15</v>
      </c>
      <c r="BM116" s="22">
        <f t="shared" ref="BM116:BM147" si="24">BI116*Q116</f>
        <v>7.7019507043332345</v>
      </c>
      <c r="BN116" s="22">
        <f t="shared" si="17"/>
        <v>4.7019507043332345</v>
      </c>
      <c r="BO116" s="22">
        <f t="shared" ref="BO116:BO147" si="25">BN116*BL116</f>
        <v>0.70529260564998519</v>
      </c>
      <c r="BP116" s="22">
        <f t="shared" ref="BP116:BP147" si="26">(BN116-BO116)*0.1</f>
        <v>0.39966580986832495</v>
      </c>
      <c r="BQ116" s="22">
        <f t="shared" ref="BQ116:BQ147" si="27">(BN116-BO116)*0.9</f>
        <v>3.5969922888149242</v>
      </c>
    </row>
    <row r="117" spans="1:69" ht="12.75" customHeight="1" x14ac:dyDescent="0.25">
      <c r="A117" s="15">
        <v>16010016</v>
      </c>
      <c r="B117" s="16" t="s">
        <v>75</v>
      </c>
      <c r="C117" s="16"/>
      <c r="D117" s="16"/>
      <c r="E117" s="16"/>
      <c r="F117" s="16" t="s">
        <v>1264</v>
      </c>
      <c r="G117" s="16" t="s">
        <v>126</v>
      </c>
      <c r="H117" s="16">
        <v>0.24999608200000001</v>
      </c>
      <c r="I117" s="17">
        <v>1961</v>
      </c>
      <c r="J117" s="17">
        <v>2048</v>
      </c>
      <c r="K117" s="16">
        <v>0.18328262000000001</v>
      </c>
      <c r="L117" s="16" t="s">
        <v>78</v>
      </c>
      <c r="M117" s="17">
        <v>1</v>
      </c>
      <c r="N117" s="17">
        <v>0</v>
      </c>
      <c r="O117" s="16" t="s">
        <v>79</v>
      </c>
      <c r="P117" s="16" t="s">
        <v>80</v>
      </c>
      <c r="Q117" s="18">
        <v>0.25653273079903566</v>
      </c>
      <c r="R117" s="16" t="s">
        <v>1341</v>
      </c>
      <c r="S117" s="16" t="s">
        <v>1342</v>
      </c>
      <c r="T117" s="16" t="s">
        <v>306</v>
      </c>
      <c r="U117" s="16" t="s">
        <v>555</v>
      </c>
      <c r="V117" s="16"/>
      <c r="W117" s="16" t="s">
        <v>129</v>
      </c>
      <c r="X117" s="16" t="s">
        <v>1267</v>
      </c>
      <c r="Y117" s="16" t="s">
        <v>1268</v>
      </c>
      <c r="Z117" s="16" t="s">
        <v>1405</v>
      </c>
      <c r="AA117" s="16"/>
      <c r="AB117" s="16"/>
      <c r="AC117" s="16" t="s">
        <v>1343</v>
      </c>
      <c r="AD117" s="16" t="s">
        <v>382</v>
      </c>
      <c r="AE117" s="16"/>
      <c r="AF117" s="16" t="s">
        <v>91</v>
      </c>
      <c r="AG117" s="16" t="s">
        <v>92</v>
      </c>
      <c r="AH117" s="16" t="s">
        <v>1344</v>
      </c>
      <c r="AI117" s="17">
        <v>1</v>
      </c>
      <c r="AJ117" s="17">
        <v>1</v>
      </c>
      <c r="AK117" s="16" t="s">
        <v>136</v>
      </c>
      <c r="AL117" s="16"/>
      <c r="AM117" s="17">
        <v>25</v>
      </c>
      <c r="AN117" s="16" t="s">
        <v>137</v>
      </c>
      <c r="AO117" s="16" t="s">
        <v>138</v>
      </c>
      <c r="AP117" s="17">
        <v>0</v>
      </c>
      <c r="AQ117" s="17">
        <v>0</v>
      </c>
      <c r="AR117" s="17">
        <v>0</v>
      </c>
      <c r="AS117" s="16">
        <v>11174.5103693</v>
      </c>
      <c r="AT117" s="19">
        <v>3.8981573742750673</v>
      </c>
      <c r="AU117" s="19">
        <v>0</v>
      </c>
      <c r="AV117" s="19">
        <v>0</v>
      </c>
      <c r="AW117" s="19">
        <v>1949.0786871375337</v>
      </c>
      <c r="AX117" s="20">
        <v>7</v>
      </c>
      <c r="AY117" s="19">
        <v>0</v>
      </c>
      <c r="AZ117" s="20">
        <v>25</v>
      </c>
      <c r="BA117" s="19">
        <v>0</v>
      </c>
      <c r="BB117" s="19">
        <v>0.5</v>
      </c>
      <c r="BC117" s="20">
        <v>12500</v>
      </c>
      <c r="BD117" s="16"/>
      <c r="BE117" s="16"/>
      <c r="BF117" s="21" t="s">
        <v>96</v>
      </c>
      <c r="BG117" s="22">
        <v>25</v>
      </c>
      <c r="BH117" s="23">
        <v>0.7</v>
      </c>
      <c r="BI117" s="23">
        <v>18</v>
      </c>
      <c r="BJ117" s="16">
        <v>423.48740921945381</v>
      </c>
      <c r="BK117" s="16">
        <v>11174.521055387675</v>
      </c>
      <c r="BL117" s="23">
        <v>0.15</v>
      </c>
      <c r="BM117" s="22">
        <f t="shared" si="24"/>
        <v>4.6175891543826415</v>
      </c>
      <c r="BN117" s="22">
        <f t="shared" si="17"/>
        <v>3.6175891543826415</v>
      </c>
      <c r="BO117" s="22">
        <f t="shared" si="25"/>
        <v>0.54263837315739616</v>
      </c>
      <c r="BP117" s="22">
        <f t="shared" si="26"/>
        <v>0.30749507812252452</v>
      </c>
      <c r="BQ117" s="22">
        <f t="shared" si="27"/>
        <v>2.7674557031027209</v>
      </c>
    </row>
    <row r="118" spans="1:69" ht="12.75" customHeight="1" x14ac:dyDescent="0.25">
      <c r="A118" s="15">
        <v>15823022</v>
      </c>
      <c r="B118" s="16" t="s">
        <v>228</v>
      </c>
      <c r="C118" s="16"/>
      <c r="D118" s="16" t="s">
        <v>359</v>
      </c>
      <c r="E118" s="16" t="s">
        <v>358</v>
      </c>
      <c r="F118" s="16" t="s">
        <v>2964</v>
      </c>
      <c r="G118" s="16" t="s">
        <v>139</v>
      </c>
      <c r="H118" s="16">
        <v>0.254236558</v>
      </c>
      <c r="I118" s="17">
        <v>1906</v>
      </c>
      <c r="J118" s="17">
        <v>2050</v>
      </c>
      <c r="K118" s="16">
        <v>0.18525212399999999</v>
      </c>
      <c r="L118" s="16" t="s">
        <v>78</v>
      </c>
      <c r="M118" s="17">
        <v>1</v>
      </c>
      <c r="N118" s="17">
        <v>0</v>
      </c>
      <c r="O118" s="16" t="s">
        <v>79</v>
      </c>
      <c r="P118" s="16" t="s">
        <v>80</v>
      </c>
      <c r="Q118" s="18">
        <v>0.25404658839436017</v>
      </c>
      <c r="R118" s="16" t="s">
        <v>3142</v>
      </c>
      <c r="S118" s="16" t="s">
        <v>3143</v>
      </c>
      <c r="T118" s="16" t="s">
        <v>83</v>
      </c>
      <c r="U118" s="16" t="s">
        <v>84</v>
      </c>
      <c r="V118" s="16"/>
      <c r="W118" s="16" t="s">
        <v>129</v>
      </c>
      <c r="X118" s="16" t="s">
        <v>3059</v>
      </c>
      <c r="Y118" s="16" t="s">
        <v>3060</v>
      </c>
      <c r="Z118" s="16" t="s">
        <v>3144</v>
      </c>
      <c r="AA118" s="16"/>
      <c r="AB118" s="16"/>
      <c r="AC118" s="16" t="s">
        <v>235</v>
      </c>
      <c r="AD118" s="16" t="s">
        <v>105</v>
      </c>
      <c r="AE118" s="16"/>
      <c r="AF118" s="16" t="s">
        <v>91</v>
      </c>
      <c r="AG118" s="16" t="s">
        <v>92</v>
      </c>
      <c r="AH118" s="16" t="s">
        <v>3145</v>
      </c>
      <c r="AI118" s="17">
        <v>1</v>
      </c>
      <c r="AJ118" s="17">
        <v>2</v>
      </c>
      <c r="AK118" s="16" t="s">
        <v>245</v>
      </c>
      <c r="AL118" s="16"/>
      <c r="AM118" s="17">
        <v>35</v>
      </c>
      <c r="AN118" s="16" t="s">
        <v>246</v>
      </c>
      <c r="AO118" s="16" t="s">
        <v>247</v>
      </c>
      <c r="AP118" s="17">
        <v>0</v>
      </c>
      <c r="AQ118" s="17">
        <v>0</v>
      </c>
      <c r="AR118" s="17">
        <v>0</v>
      </c>
      <c r="AS118" s="16">
        <v>11066.225152700001</v>
      </c>
      <c r="AT118" s="19">
        <v>7.8726032407486271</v>
      </c>
      <c r="AU118" s="19">
        <v>0</v>
      </c>
      <c r="AV118" s="19">
        <v>0</v>
      </c>
      <c r="AW118" s="19">
        <v>3936.3016203743136</v>
      </c>
      <c r="AX118" s="20">
        <v>4</v>
      </c>
      <c r="AY118" s="19">
        <v>0</v>
      </c>
      <c r="AZ118" s="20">
        <v>35</v>
      </c>
      <c r="BA118" s="19">
        <v>0</v>
      </c>
      <c r="BB118" s="19">
        <v>0.5</v>
      </c>
      <c r="BC118" s="20">
        <v>17500</v>
      </c>
      <c r="BD118" s="16"/>
      <c r="BE118" s="16"/>
      <c r="BF118" s="21" t="s">
        <v>96</v>
      </c>
      <c r="BG118" s="22">
        <v>35</v>
      </c>
      <c r="BH118" s="23">
        <v>0.85</v>
      </c>
      <c r="BI118" s="23">
        <v>30</v>
      </c>
      <c r="BJ118" s="16">
        <v>446.52934223081331</v>
      </c>
      <c r="BK118" s="16">
        <v>11066.22512542503</v>
      </c>
      <c r="BL118" s="23">
        <v>0.15</v>
      </c>
      <c r="BM118" s="22">
        <f t="shared" si="24"/>
        <v>7.6213976518308053</v>
      </c>
      <c r="BN118" s="22">
        <f t="shared" si="17"/>
        <v>5.6213976518308053</v>
      </c>
      <c r="BO118" s="22">
        <f t="shared" si="25"/>
        <v>0.84320964777462082</v>
      </c>
      <c r="BP118" s="22">
        <f t="shared" si="26"/>
        <v>0.47781880040561853</v>
      </c>
      <c r="BQ118" s="22">
        <f t="shared" si="27"/>
        <v>4.3003692036505665</v>
      </c>
    </row>
    <row r="119" spans="1:69" ht="12.75" customHeight="1" x14ac:dyDescent="0.25">
      <c r="A119" s="15">
        <v>19303019</v>
      </c>
      <c r="B119" s="16" t="s">
        <v>237</v>
      </c>
      <c r="C119" s="16"/>
      <c r="D119" s="16"/>
      <c r="E119" s="16"/>
      <c r="F119" s="16" t="s">
        <v>2871</v>
      </c>
      <c r="G119" s="16" t="s">
        <v>205</v>
      </c>
      <c r="H119" s="16">
        <v>0.83248592499999996</v>
      </c>
      <c r="I119" s="17">
        <v>1899</v>
      </c>
      <c r="J119" s="16"/>
      <c r="K119" s="16">
        <v>0</v>
      </c>
      <c r="L119" s="16" t="s">
        <v>78</v>
      </c>
      <c r="M119" s="17">
        <v>1</v>
      </c>
      <c r="N119" s="17">
        <v>0</v>
      </c>
      <c r="O119" s="16" t="s">
        <v>79</v>
      </c>
      <c r="P119" s="16" t="s">
        <v>80</v>
      </c>
      <c r="Q119" s="18">
        <v>0.25312235185572579</v>
      </c>
      <c r="R119" s="16" t="s">
        <v>2938</v>
      </c>
      <c r="S119" s="16" t="s">
        <v>2939</v>
      </c>
      <c r="T119" s="16" t="s">
        <v>387</v>
      </c>
      <c r="U119" s="16" t="s">
        <v>527</v>
      </c>
      <c r="V119" s="16"/>
      <c r="W119" s="16" t="s">
        <v>129</v>
      </c>
      <c r="X119" s="16"/>
      <c r="Y119" s="16" t="s">
        <v>2875</v>
      </c>
      <c r="Z119" s="16" t="s">
        <v>1607</v>
      </c>
      <c r="AA119" s="16"/>
      <c r="AB119" s="16"/>
      <c r="AC119" s="16" t="s">
        <v>1769</v>
      </c>
      <c r="AD119" s="16" t="s">
        <v>152</v>
      </c>
      <c r="AE119" s="16"/>
      <c r="AF119" s="16" t="s">
        <v>91</v>
      </c>
      <c r="AG119" s="16" t="s">
        <v>92</v>
      </c>
      <c r="AH119" s="16" t="s">
        <v>1770</v>
      </c>
      <c r="AI119" s="17">
        <v>1</v>
      </c>
      <c r="AJ119" s="17">
        <v>3</v>
      </c>
      <c r="AK119" s="16" t="s">
        <v>136</v>
      </c>
      <c r="AL119" s="16"/>
      <c r="AM119" s="17">
        <v>25</v>
      </c>
      <c r="AN119" s="16" t="s">
        <v>137</v>
      </c>
      <c r="AO119" s="16" t="s">
        <v>138</v>
      </c>
      <c r="AP119" s="17">
        <v>0</v>
      </c>
      <c r="AQ119" s="17">
        <v>0</v>
      </c>
      <c r="AR119" s="17">
        <v>0</v>
      </c>
      <c r="AS119" s="16">
        <v>11025.959250800001</v>
      </c>
      <c r="AT119" s="19">
        <v>11.852030016392304</v>
      </c>
      <c r="AU119" s="19">
        <v>0</v>
      </c>
      <c r="AV119" s="19">
        <v>0</v>
      </c>
      <c r="AW119" s="19">
        <v>5926.0150081961519</v>
      </c>
      <c r="AX119" s="20">
        <v>7</v>
      </c>
      <c r="AY119" s="19">
        <v>0</v>
      </c>
      <c r="AZ119" s="20">
        <v>25</v>
      </c>
      <c r="BA119" s="19">
        <v>0</v>
      </c>
      <c r="BB119" s="19">
        <v>0.5</v>
      </c>
      <c r="BC119" s="20">
        <v>12500</v>
      </c>
      <c r="BD119" s="16">
        <v>447.70281996614494</v>
      </c>
      <c r="BE119" s="16">
        <v>11025.96554284093</v>
      </c>
      <c r="BF119" s="21" t="s">
        <v>96</v>
      </c>
      <c r="BG119" s="22">
        <v>25</v>
      </c>
      <c r="BH119" s="23">
        <v>0.7</v>
      </c>
      <c r="BI119" s="23">
        <v>18</v>
      </c>
      <c r="BJ119" s="16">
        <v>447.70281996614494</v>
      </c>
      <c r="BK119" s="16">
        <v>11025.96554284093</v>
      </c>
      <c r="BL119" s="23">
        <v>0.15</v>
      </c>
      <c r="BM119" s="22">
        <f t="shared" si="24"/>
        <v>4.5562023334030641</v>
      </c>
      <c r="BN119" s="22">
        <f t="shared" si="17"/>
        <v>1.5562023334030641</v>
      </c>
      <c r="BO119" s="22">
        <f t="shared" si="25"/>
        <v>0.23343035001045961</v>
      </c>
      <c r="BP119" s="22">
        <f t="shared" si="26"/>
        <v>0.13227719833926047</v>
      </c>
      <c r="BQ119" s="22">
        <f t="shared" si="27"/>
        <v>1.1904947850533443</v>
      </c>
    </row>
    <row r="120" spans="1:69" ht="12.75" customHeight="1" x14ac:dyDescent="0.25">
      <c r="A120" s="15">
        <v>14807033</v>
      </c>
      <c r="B120" s="16" t="s">
        <v>97</v>
      </c>
      <c r="C120" s="16"/>
      <c r="D120" s="16"/>
      <c r="E120" s="16"/>
      <c r="F120" s="16" t="s">
        <v>1264</v>
      </c>
      <c r="G120" s="16" t="s">
        <v>1859</v>
      </c>
      <c r="H120" s="16">
        <v>0.22826087</v>
      </c>
      <c r="I120" s="17">
        <v>1988</v>
      </c>
      <c r="J120" s="17">
        <v>3043</v>
      </c>
      <c r="K120" s="16">
        <v>0.27570897900000002</v>
      </c>
      <c r="L120" s="16" t="s">
        <v>78</v>
      </c>
      <c r="M120" s="17">
        <v>1</v>
      </c>
      <c r="N120" s="17">
        <v>0</v>
      </c>
      <c r="O120" s="16" t="s">
        <v>79</v>
      </c>
      <c r="P120" s="16" t="s">
        <v>80</v>
      </c>
      <c r="Q120" s="18">
        <v>0.25309976211283264</v>
      </c>
      <c r="R120" s="16" t="s">
        <v>1860</v>
      </c>
      <c r="S120" s="16" t="s">
        <v>1861</v>
      </c>
      <c r="T120" s="16" t="s">
        <v>83</v>
      </c>
      <c r="U120" s="16" t="s">
        <v>106</v>
      </c>
      <c r="V120" s="16" t="s">
        <v>183</v>
      </c>
      <c r="W120" s="16" t="s">
        <v>129</v>
      </c>
      <c r="X120" s="16" t="s">
        <v>1267</v>
      </c>
      <c r="Y120" s="16" t="s">
        <v>1268</v>
      </c>
      <c r="Z120" s="16" t="s">
        <v>1862</v>
      </c>
      <c r="AA120" s="16"/>
      <c r="AB120" s="16"/>
      <c r="AC120" s="16" t="s">
        <v>1855</v>
      </c>
      <c r="AD120" s="16" t="s">
        <v>123</v>
      </c>
      <c r="AE120" s="16"/>
      <c r="AF120" s="16" t="s">
        <v>91</v>
      </c>
      <c r="AG120" s="16" t="s">
        <v>92</v>
      </c>
      <c r="AH120" s="16" t="s">
        <v>106</v>
      </c>
      <c r="AI120" s="17">
        <v>1</v>
      </c>
      <c r="AJ120" s="17">
        <v>1</v>
      </c>
      <c r="AK120" s="16" t="s">
        <v>136</v>
      </c>
      <c r="AL120" s="16"/>
      <c r="AM120" s="17">
        <v>25</v>
      </c>
      <c r="AN120" s="16" t="s">
        <v>137</v>
      </c>
      <c r="AO120" s="16" t="s">
        <v>138</v>
      </c>
      <c r="AP120" s="17">
        <v>0</v>
      </c>
      <c r="AQ120" s="17">
        <v>0</v>
      </c>
      <c r="AR120" s="17">
        <v>0</v>
      </c>
      <c r="AS120" s="16">
        <v>11024.984794</v>
      </c>
      <c r="AT120" s="19">
        <v>3.9510258575328066</v>
      </c>
      <c r="AU120" s="19">
        <v>0</v>
      </c>
      <c r="AV120" s="19">
        <v>0</v>
      </c>
      <c r="AW120" s="19">
        <v>1975.5129287664033</v>
      </c>
      <c r="AX120" s="20">
        <v>7</v>
      </c>
      <c r="AY120" s="19">
        <v>0</v>
      </c>
      <c r="AZ120" s="20">
        <v>25</v>
      </c>
      <c r="BA120" s="19">
        <v>0</v>
      </c>
      <c r="BB120" s="19">
        <v>0.5</v>
      </c>
      <c r="BC120" s="20">
        <v>12500</v>
      </c>
      <c r="BD120" s="16"/>
      <c r="BE120" s="16"/>
      <c r="BF120" s="21" t="s">
        <v>96</v>
      </c>
      <c r="BG120" s="22">
        <v>25</v>
      </c>
      <c r="BH120" s="23">
        <v>0.7</v>
      </c>
      <c r="BI120" s="23">
        <v>18</v>
      </c>
      <c r="BJ120" s="16">
        <v>627.67884568169723</v>
      </c>
      <c r="BK120" s="16">
        <v>11024.981537576537</v>
      </c>
      <c r="BL120" s="23">
        <v>0.15</v>
      </c>
      <c r="BM120" s="22">
        <f t="shared" si="24"/>
        <v>4.5557957180309874</v>
      </c>
      <c r="BN120" s="22">
        <f t="shared" si="17"/>
        <v>3.5557957180309874</v>
      </c>
      <c r="BO120" s="22">
        <f t="shared" si="25"/>
        <v>0.53336935770464811</v>
      </c>
      <c r="BP120" s="22">
        <f t="shared" si="26"/>
        <v>0.30224263603263396</v>
      </c>
      <c r="BQ120" s="22">
        <f t="shared" si="27"/>
        <v>2.7201837242937055</v>
      </c>
    </row>
    <row r="121" spans="1:69" ht="12.75" customHeight="1" x14ac:dyDescent="0.25">
      <c r="A121" s="15">
        <v>15801039</v>
      </c>
      <c r="B121" s="16" t="s">
        <v>228</v>
      </c>
      <c r="C121" s="16" t="s">
        <v>110</v>
      </c>
      <c r="D121" s="16"/>
      <c r="E121" s="16"/>
      <c r="F121" s="16" t="s">
        <v>781</v>
      </c>
      <c r="G121" s="16" t="s">
        <v>111</v>
      </c>
      <c r="H121" s="16">
        <v>0</v>
      </c>
      <c r="I121" s="16"/>
      <c r="J121" s="16"/>
      <c r="K121" s="16">
        <v>0</v>
      </c>
      <c r="L121" s="16" t="s">
        <v>78</v>
      </c>
      <c r="M121" s="17">
        <v>1</v>
      </c>
      <c r="N121" s="17">
        <v>0</v>
      </c>
      <c r="O121" s="16" t="s">
        <v>79</v>
      </c>
      <c r="P121" s="16" t="s">
        <v>80</v>
      </c>
      <c r="Q121" s="18">
        <v>0.2502600889289347</v>
      </c>
      <c r="R121" s="16" t="s">
        <v>3431</v>
      </c>
      <c r="S121" s="16" t="s">
        <v>3432</v>
      </c>
      <c r="T121" s="16" t="s">
        <v>181</v>
      </c>
      <c r="U121" s="16" t="s">
        <v>182</v>
      </c>
      <c r="V121" s="16" t="s">
        <v>3433</v>
      </c>
      <c r="W121" s="16" t="s">
        <v>470</v>
      </c>
      <c r="X121" s="16"/>
      <c r="Y121" s="16" t="s">
        <v>3420</v>
      </c>
      <c r="Z121" s="16" t="s">
        <v>2606</v>
      </c>
      <c r="AA121" s="16"/>
      <c r="AB121" s="16"/>
      <c r="AC121" s="16" t="s">
        <v>1174</v>
      </c>
      <c r="AD121" s="16" t="s">
        <v>105</v>
      </c>
      <c r="AE121" s="16"/>
      <c r="AF121" s="16" t="s">
        <v>91</v>
      </c>
      <c r="AG121" s="16" t="s">
        <v>92</v>
      </c>
      <c r="AH121" s="16" t="s">
        <v>232</v>
      </c>
      <c r="AI121" s="17">
        <v>1</v>
      </c>
      <c r="AJ121" s="17">
        <v>0</v>
      </c>
      <c r="AK121" s="16" t="s">
        <v>119</v>
      </c>
      <c r="AL121" s="16">
        <v>1.85</v>
      </c>
      <c r="AM121" s="16"/>
      <c r="AN121" s="16" t="s">
        <v>120</v>
      </c>
      <c r="AO121" s="16"/>
      <c r="AP121" s="17">
        <v>0</v>
      </c>
      <c r="AQ121" s="17">
        <v>0</v>
      </c>
      <c r="AR121" s="17">
        <v>0</v>
      </c>
      <c r="AS121" s="16">
        <v>10901.2827198</v>
      </c>
      <c r="AT121" s="19">
        <v>0</v>
      </c>
      <c r="AU121" s="19">
        <v>0</v>
      </c>
      <c r="AV121" s="19">
        <v>0</v>
      </c>
      <c r="AW121" s="19">
        <v>0</v>
      </c>
      <c r="AX121" s="20">
        <v>13</v>
      </c>
      <c r="AY121" s="19">
        <v>0.5</v>
      </c>
      <c r="AZ121" s="20">
        <v>60</v>
      </c>
      <c r="BA121" s="19">
        <v>0.05</v>
      </c>
      <c r="BB121" s="19">
        <v>0.5</v>
      </c>
      <c r="BC121" s="20">
        <v>30000</v>
      </c>
      <c r="BD121" s="16">
        <v>441.99998049376148</v>
      </c>
      <c r="BE121" s="16">
        <v>10901.285868470102</v>
      </c>
      <c r="BF121" s="21" t="s">
        <v>96</v>
      </c>
      <c r="BG121" s="23">
        <v>70</v>
      </c>
      <c r="BH121" s="23">
        <v>0.95</v>
      </c>
      <c r="BI121" s="23">
        <v>67</v>
      </c>
      <c r="BJ121" s="16">
        <v>441.99998049376148</v>
      </c>
      <c r="BK121" s="16">
        <v>10901.285868470102</v>
      </c>
      <c r="BL121" s="23">
        <v>0.15</v>
      </c>
      <c r="BM121" s="22">
        <f t="shared" si="24"/>
        <v>16.767425958238626</v>
      </c>
      <c r="BN121" s="22">
        <f t="shared" si="17"/>
        <v>16.767425958238626</v>
      </c>
      <c r="BO121" s="22">
        <f t="shared" si="25"/>
        <v>2.5151138937357937</v>
      </c>
      <c r="BP121" s="22">
        <f t="shared" si="26"/>
        <v>1.4252312064502832</v>
      </c>
      <c r="BQ121" s="22">
        <f t="shared" si="27"/>
        <v>12.827080858052549</v>
      </c>
    </row>
    <row r="122" spans="1:69" ht="12.75" customHeight="1" x14ac:dyDescent="0.25">
      <c r="A122" s="15">
        <v>15412026</v>
      </c>
      <c r="B122" s="16" t="s">
        <v>228</v>
      </c>
      <c r="C122" s="16"/>
      <c r="D122" s="16"/>
      <c r="E122" s="16"/>
      <c r="F122" s="16" t="s">
        <v>1264</v>
      </c>
      <c r="G122" s="16" t="s">
        <v>126</v>
      </c>
      <c r="H122" s="16">
        <v>0.70407267699999998</v>
      </c>
      <c r="I122" s="17">
        <v>1946</v>
      </c>
      <c r="J122" s="17">
        <v>1506</v>
      </c>
      <c r="K122" s="16">
        <v>0.138495494</v>
      </c>
      <c r="L122" s="16" t="s">
        <v>78</v>
      </c>
      <c r="M122" s="17">
        <v>1</v>
      </c>
      <c r="N122" s="17">
        <v>0</v>
      </c>
      <c r="O122" s="16" t="s">
        <v>79</v>
      </c>
      <c r="P122" s="16" t="s">
        <v>80</v>
      </c>
      <c r="Q122" s="18">
        <v>0.24964196891867024</v>
      </c>
      <c r="R122" s="16" t="s">
        <v>1670</v>
      </c>
      <c r="S122" s="16" t="s">
        <v>1671</v>
      </c>
      <c r="T122" s="16" t="s">
        <v>83</v>
      </c>
      <c r="U122" s="16" t="s">
        <v>232</v>
      </c>
      <c r="V122" s="16" t="s">
        <v>1672</v>
      </c>
      <c r="W122" s="16" t="s">
        <v>129</v>
      </c>
      <c r="X122" s="16" t="s">
        <v>1267</v>
      </c>
      <c r="Y122" s="16" t="s">
        <v>1268</v>
      </c>
      <c r="Z122" s="16" t="s">
        <v>1673</v>
      </c>
      <c r="AA122" s="16"/>
      <c r="AB122" s="16"/>
      <c r="AC122" s="16" t="s">
        <v>614</v>
      </c>
      <c r="AD122" s="16" t="s">
        <v>105</v>
      </c>
      <c r="AE122" s="16"/>
      <c r="AF122" s="16" t="s">
        <v>91</v>
      </c>
      <c r="AG122" s="16" t="s">
        <v>92</v>
      </c>
      <c r="AH122" s="16" t="s">
        <v>1674</v>
      </c>
      <c r="AI122" s="17">
        <v>1</v>
      </c>
      <c r="AJ122" s="17">
        <v>1</v>
      </c>
      <c r="AK122" s="16" t="s">
        <v>136</v>
      </c>
      <c r="AL122" s="16"/>
      <c r="AM122" s="17">
        <v>25</v>
      </c>
      <c r="AN122" s="16" t="s">
        <v>137</v>
      </c>
      <c r="AO122" s="16" t="s">
        <v>138</v>
      </c>
      <c r="AP122" s="17">
        <v>0</v>
      </c>
      <c r="AQ122" s="17">
        <v>0</v>
      </c>
      <c r="AR122" s="17">
        <v>0</v>
      </c>
      <c r="AS122" s="16">
        <v>10874.352318400001</v>
      </c>
      <c r="AT122" s="19">
        <v>4.0057558118927314</v>
      </c>
      <c r="AU122" s="19">
        <v>0</v>
      </c>
      <c r="AV122" s="19">
        <v>0</v>
      </c>
      <c r="AW122" s="19">
        <v>2002.8779059463657</v>
      </c>
      <c r="AX122" s="20">
        <v>7</v>
      </c>
      <c r="AY122" s="19">
        <v>0</v>
      </c>
      <c r="AZ122" s="20">
        <v>25</v>
      </c>
      <c r="BA122" s="19">
        <v>0</v>
      </c>
      <c r="BB122" s="19">
        <v>0.5</v>
      </c>
      <c r="BC122" s="20">
        <v>12500</v>
      </c>
      <c r="BD122" s="16"/>
      <c r="BE122" s="16"/>
      <c r="BF122" s="21" t="s">
        <v>96</v>
      </c>
      <c r="BG122" s="22">
        <v>25</v>
      </c>
      <c r="BH122" s="23">
        <v>0.7</v>
      </c>
      <c r="BI122" s="23">
        <v>18</v>
      </c>
      <c r="BJ122" s="16">
        <v>438.54717400373283</v>
      </c>
      <c r="BK122" s="16">
        <v>10874.360668524107</v>
      </c>
      <c r="BL122" s="23">
        <v>0.15</v>
      </c>
      <c r="BM122" s="22">
        <f t="shared" si="24"/>
        <v>4.4935554405360643</v>
      </c>
      <c r="BN122" s="22">
        <f t="shared" si="17"/>
        <v>3.4935554405360643</v>
      </c>
      <c r="BO122" s="22">
        <f t="shared" si="25"/>
        <v>0.52403331608040959</v>
      </c>
      <c r="BP122" s="22">
        <f t="shared" si="26"/>
        <v>0.29695221244556547</v>
      </c>
      <c r="BQ122" s="22">
        <f t="shared" si="27"/>
        <v>2.6725699120100894</v>
      </c>
    </row>
    <row r="123" spans="1:69" ht="12.75" customHeight="1" x14ac:dyDescent="0.25">
      <c r="A123" s="15">
        <v>15411031</v>
      </c>
      <c r="B123" s="16" t="s">
        <v>228</v>
      </c>
      <c r="C123" s="16"/>
      <c r="D123" s="16"/>
      <c r="E123" s="16"/>
      <c r="F123" s="16" t="s">
        <v>1264</v>
      </c>
      <c r="G123" s="16" t="s">
        <v>126</v>
      </c>
      <c r="H123" s="16">
        <v>0.25607805300000003</v>
      </c>
      <c r="I123" s="17">
        <v>1915</v>
      </c>
      <c r="J123" s="17">
        <v>1758</v>
      </c>
      <c r="K123" s="16">
        <v>0.16169977899999999</v>
      </c>
      <c r="L123" s="16" t="s">
        <v>78</v>
      </c>
      <c r="M123" s="17">
        <v>1</v>
      </c>
      <c r="N123" s="17">
        <v>0</v>
      </c>
      <c r="O123" s="16" t="s">
        <v>79</v>
      </c>
      <c r="P123" s="16" t="s">
        <v>80</v>
      </c>
      <c r="Q123" s="18">
        <v>0.24958813478427971</v>
      </c>
      <c r="R123" s="16" t="s">
        <v>1712</v>
      </c>
      <c r="S123" s="16" t="s">
        <v>1713</v>
      </c>
      <c r="T123" s="16" t="s">
        <v>83</v>
      </c>
      <c r="U123" s="16" t="s">
        <v>232</v>
      </c>
      <c r="V123" s="16" t="s">
        <v>1714</v>
      </c>
      <c r="W123" s="16" t="s">
        <v>129</v>
      </c>
      <c r="X123" s="16" t="s">
        <v>1267</v>
      </c>
      <c r="Y123" s="16" t="s">
        <v>1268</v>
      </c>
      <c r="Z123" s="16" t="s">
        <v>946</v>
      </c>
      <c r="AA123" s="16"/>
      <c r="AB123" s="16"/>
      <c r="AC123" s="16" t="s">
        <v>1564</v>
      </c>
      <c r="AD123" s="16" t="s">
        <v>152</v>
      </c>
      <c r="AE123" s="16"/>
      <c r="AF123" s="16" t="s">
        <v>91</v>
      </c>
      <c r="AG123" s="16" t="s">
        <v>92</v>
      </c>
      <c r="AH123" s="16" t="s">
        <v>1715</v>
      </c>
      <c r="AI123" s="17">
        <v>1</v>
      </c>
      <c r="AJ123" s="17">
        <v>1</v>
      </c>
      <c r="AK123" s="16" t="s">
        <v>136</v>
      </c>
      <c r="AL123" s="16"/>
      <c r="AM123" s="17">
        <v>25</v>
      </c>
      <c r="AN123" s="16" t="s">
        <v>137</v>
      </c>
      <c r="AO123" s="16" t="s">
        <v>138</v>
      </c>
      <c r="AP123" s="17">
        <v>0</v>
      </c>
      <c r="AQ123" s="17">
        <v>0</v>
      </c>
      <c r="AR123" s="17">
        <v>0</v>
      </c>
      <c r="AS123" s="16">
        <v>10872.0303208</v>
      </c>
      <c r="AT123" s="19">
        <v>4.0066113425624357</v>
      </c>
      <c r="AU123" s="19">
        <v>0</v>
      </c>
      <c r="AV123" s="19">
        <v>0</v>
      </c>
      <c r="AW123" s="19">
        <v>2003.3056712812179</v>
      </c>
      <c r="AX123" s="20">
        <v>7</v>
      </c>
      <c r="AY123" s="19">
        <v>0</v>
      </c>
      <c r="AZ123" s="20">
        <v>25</v>
      </c>
      <c r="BA123" s="19">
        <v>0</v>
      </c>
      <c r="BB123" s="19">
        <v>0.5</v>
      </c>
      <c r="BC123" s="20">
        <v>12500</v>
      </c>
      <c r="BD123" s="16"/>
      <c r="BE123" s="16"/>
      <c r="BF123" s="21" t="s">
        <v>96</v>
      </c>
      <c r="BG123" s="22">
        <v>25</v>
      </c>
      <c r="BH123" s="23">
        <v>0.7</v>
      </c>
      <c r="BI123" s="23">
        <v>18</v>
      </c>
      <c r="BJ123" s="16">
        <v>516.83567535534939</v>
      </c>
      <c r="BK123" s="16">
        <v>10872.015663010105</v>
      </c>
      <c r="BL123" s="23">
        <v>0.15</v>
      </c>
      <c r="BM123" s="22">
        <f t="shared" si="24"/>
        <v>4.4925864261170352</v>
      </c>
      <c r="BN123" s="22">
        <f t="shared" si="17"/>
        <v>3.4925864261170352</v>
      </c>
      <c r="BO123" s="22">
        <f t="shared" si="25"/>
        <v>0.52388796391755521</v>
      </c>
      <c r="BP123" s="22">
        <f t="shared" si="26"/>
        <v>0.296869846219948</v>
      </c>
      <c r="BQ123" s="22">
        <f t="shared" si="27"/>
        <v>2.6718286159795319</v>
      </c>
    </row>
    <row r="124" spans="1:69" ht="12.75" customHeight="1" x14ac:dyDescent="0.25">
      <c r="A124" s="15">
        <v>18932036</v>
      </c>
      <c r="B124" s="16" t="s">
        <v>237</v>
      </c>
      <c r="C124" s="16"/>
      <c r="D124" s="16"/>
      <c r="E124" s="16"/>
      <c r="F124" s="16" t="s">
        <v>2964</v>
      </c>
      <c r="G124" s="16" t="s">
        <v>1809</v>
      </c>
      <c r="H124" s="16">
        <v>0.249995465</v>
      </c>
      <c r="I124" s="17">
        <v>1960</v>
      </c>
      <c r="J124" s="17">
        <v>2482</v>
      </c>
      <c r="K124" s="16">
        <v>0.22871360099999999</v>
      </c>
      <c r="L124" s="16" t="s">
        <v>78</v>
      </c>
      <c r="M124" s="17">
        <v>1</v>
      </c>
      <c r="N124" s="17">
        <v>0</v>
      </c>
      <c r="O124" s="16" t="s">
        <v>79</v>
      </c>
      <c r="P124" s="16" t="s">
        <v>80</v>
      </c>
      <c r="Q124" s="18">
        <v>0.24913918691115164</v>
      </c>
      <c r="R124" s="16" t="s">
        <v>3243</v>
      </c>
      <c r="S124" s="16" t="s">
        <v>3244</v>
      </c>
      <c r="T124" s="16" t="s">
        <v>373</v>
      </c>
      <c r="U124" s="16" t="s">
        <v>374</v>
      </c>
      <c r="V124" s="16"/>
      <c r="W124" s="16" t="s">
        <v>129</v>
      </c>
      <c r="X124" s="16"/>
      <c r="Y124" s="16" t="s">
        <v>3060</v>
      </c>
      <c r="Z124" s="16" t="s">
        <v>3245</v>
      </c>
      <c r="AA124" s="16"/>
      <c r="AB124" s="16"/>
      <c r="AC124" s="16" t="s">
        <v>1814</v>
      </c>
      <c r="AD124" s="16" t="s">
        <v>123</v>
      </c>
      <c r="AE124" s="16"/>
      <c r="AF124" s="16" t="s">
        <v>91</v>
      </c>
      <c r="AG124" s="16" t="s">
        <v>92</v>
      </c>
      <c r="AH124" s="16" t="s">
        <v>1815</v>
      </c>
      <c r="AI124" s="17">
        <v>1</v>
      </c>
      <c r="AJ124" s="17">
        <v>3</v>
      </c>
      <c r="AK124" s="16" t="s">
        <v>245</v>
      </c>
      <c r="AL124" s="16"/>
      <c r="AM124" s="17">
        <v>35</v>
      </c>
      <c r="AN124" s="16" t="s">
        <v>246</v>
      </c>
      <c r="AO124" s="16" t="s">
        <v>247</v>
      </c>
      <c r="AP124" s="17">
        <v>0</v>
      </c>
      <c r="AQ124" s="17">
        <v>0</v>
      </c>
      <c r="AR124" s="17">
        <v>0</v>
      </c>
      <c r="AS124" s="16">
        <v>10852.4833879</v>
      </c>
      <c r="AT124" s="19">
        <v>12.041483532303948</v>
      </c>
      <c r="AU124" s="19">
        <v>0</v>
      </c>
      <c r="AV124" s="19">
        <v>0</v>
      </c>
      <c r="AW124" s="19">
        <v>6020.7417661519739</v>
      </c>
      <c r="AX124" s="20">
        <v>4</v>
      </c>
      <c r="AY124" s="19">
        <v>0</v>
      </c>
      <c r="AZ124" s="20">
        <v>35</v>
      </c>
      <c r="BA124" s="19">
        <v>0</v>
      </c>
      <c r="BB124" s="19">
        <v>0.5</v>
      </c>
      <c r="BC124" s="20">
        <v>17500</v>
      </c>
      <c r="BD124" s="16">
        <v>540.57192273303633</v>
      </c>
      <c r="BE124" s="16">
        <v>10852.459571881245</v>
      </c>
      <c r="BF124" s="21" t="s">
        <v>96</v>
      </c>
      <c r="BG124" s="22">
        <v>35</v>
      </c>
      <c r="BH124" s="23">
        <v>0.85</v>
      </c>
      <c r="BI124" s="23">
        <v>30</v>
      </c>
      <c r="BJ124" s="16">
        <v>540.57192273303633</v>
      </c>
      <c r="BK124" s="16">
        <v>10852.459571881245</v>
      </c>
      <c r="BL124" s="23">
        <v>0.15</v>
      </c>
      <c r="BM124" s="22">
        <f t="shared" si="24"/>
        <v>7.4741756073345496</v>
      </c>
      <c r="BN124" s="22">
        <f t="shared" si="17"/>
        <v>4.4741756073345496</v>
      </c>
      <c r="BO124" s="22">
        <f t="shared" si="25"/>
        <v>0.67112634110018243</v>
      </c>
      <c r="BP124" s="22">
        <f t="shared" si="26"/>
        <v>0.38030492662343673</v>
      </c>
      <c r="BQ124" s="22">
        <f t="shared" si="27"/>
        <v>3.4227443396109303</v>
      </c>
    </row>
    <row r="125" spans="1:69" ht="12.75" customHeight="1" x14ac:dyDescent="0.25">
      <c r="A125" s="15">
        <v>15801035</v>
      </c>
      <c r="B125" s="16" t="s">
        <v>228</v>
      </c>
      <c r="C125" s="16" t="s">
        <v>110</v>
      </c>
      <c r="D125" s="16"/>
      <c r="E125" s="16"/>
      <c r="F125" s="16" t="s">
        <v>781</v>
      </c>
      <c r="G125" s="16" t="s">
        <v>111</v>
      </c>
      <c r="H125" s="16">
        <v>0.24999653199999999</v>
      </c>
      <c r="I125" s="17">
        <v>1961</v>
      </c>
      <c r="J125" s="17">
        <v>4000</v>
      </c>
      <c r="K125" s="16">
        <v>0.36961744600000002</v>
      </c>
      <c r="L125" s="16" t="s">
        <v>78</v>
      </c>
      <c r="M125" s="17">
        <v>1</v>
      </c>
      <c r="N125" s="17">
        <v>0</v>
      </c>
      <c r="O125" s="16" t="s">
        <v>79</v>
      </c>
      <c r="P125" s="16" t="s">
        <v>80</v>
      </c>
      <c r="Q125" s="18">
        <v>0.24844809142169386</v>
      </c>
      <c r="R125" s="16" t="s">
        <v>918</v>
      </c>
      <c r="S125" s="16" t="s">
        <v>919</v>
      </c>
      <c r="T125" s="16" t="s">
        <v>274</v>
      </c>
      <c r="U125" s="16" t="s">
        <v>920</v>
      </c>
      <c r="V125" s="16"/>
      <c r="W125" s="16" t="s">
        <v>507</v>
      </c>
      <c r="X125" s="16"/>
      <c r="Y125" s="16" t="s">
        <v>786</v>
      </c>
      <c r="Z125" s="16" t="s">
        <v>921</v>
      </c>
      <c r="AA125" s="16"/>
      <c r="AB125" s="16" t="s">
        <v>473</v>
      </c>
      <c r="AC125" s="16" t="s">
        <v>117</v>
      </c>
      <c r="AD125" s="16"/>
      <c r="AE125" s="16"/>
      <c r="AF125" s="16" t="s">
        <v>91</v>
      </c>
      <c r="AG125" s="16" t="s">
        <v>92</v>
      </c>
      <c r="AH125" s="16" t="s">
        <v>922</v>
      </c>
      <c r="AI125" s="17">
        <v>1</v>
      </c>
      <c r="AJ125" s="17">
        <v>0</v>
      </c>
      <c r="AK125" s="16" t="s">
        <v>119</v>
      </c>
      <c r="AL125" s="16">
        <v>1.85</v>
      </c>
      <c r="AM125" s="16"/>
      <c r="AN125" s="16" t="s">
        <v>120</v>
      </c>
      <c r="AO125" s="16"/>
      <c r="AP125" s="17">
        <v>0</v>
      </c>
      <c r="AQ125" s="17">
        <v>3657</v>
      </c>
      <c r="AR125" s="17">
        <v>0</v>
      </c>
      <c r="AS125" s="16">
        <v>10822.3635108</v>
      </c>
      <c r="AT125" s="19">
        <v>0</v>
      </c>
      <c r="AU125" s="19">
        <v>0</v>
      </c>
      <c r="AV125" s="19">
        <v>0.33791139951550853</v>
      </c>
      <c r="AW125" s="19">
        <v>14719.420562895551</v>
      </c>
      <c r="AX125" s="20">
        <v>13</v>
      </c>
      <c r="AY125" s="19">
        <v>0.5</v>
      </c>
      <c r="AZ125" s="20">
        <v>60</v>
      </c>
      <c r="BA125" s="19">
        <v>0.05</v>
      </c>
      <c r="BB125" s="19">
        <v>0.5</v>
      </c>
      <c r="BC125" s="20">
        <v>30000</v>
      </c>
      <c r="BD125" s="16">
        <v>439.79536765319045</v>
      </c>
      <c r="BE125" s="16">
        <v>10822.355572776822</v>
      </c>
      <c r="BF125" s="21" t="s">
        <v>96</v>
      </c>
      <c r="BG125" s="23">
        <v>70</v>
      </c>
      <c r="BH125" s="23">
        <v>0.95</v>
      </c>
      <c r="BI125" s="23">
        <v>67</v>
      </c>
      <c r="BJ125" s="16">
        <v>439.79536765319045</v>
      </c>
      <c r="BK125" s="16">
        <v>10822.355572776822</v>
      </c>
      <c r="BL125" s="23">
        <v>0.15</v>
      </c>
      <c r="BM125" s="22">
        <f t="shared" si="24"/>
        <v>16.646022125253488</v>
      </c>
      <c r="BN125" s="22">
        <f t="shared" si="17"/>
        <v>16.646022125253488</v>
      </c>
      <c r="BO125" s="22">
        <f t="shared" si="25"/>
        <v>2.4969033187880232</v>
      </c>
      <c r="BP125" s="22">
        <f t="shared" si="26"/>
        <v>1.4149118806465466</v>
      </c>
      <c r="BQ125" s="22">
        <f t="shared" si="27"/>
        <v>12.734206925818919</v>
      </c>
    </row>
    <row r="126" spans="1:69" ht="12.75" customHeight="1" x14ac:dyDescent="0.25">
      <c r="A126" s="15">
        <v>19741085</v>
      </c>
      <c r="B126" s="16" t="s">
        <v>109</v>
      </c>
      <c r="C126" s="16"/>
      <c r="D126" s="16"/>
      <c r="E126" s="16"/>
      <c r="F126" s="16" t="s">
        <v>1264</v>
      </c>
      <c r="G126" s="16" t="s">
        <v>565</v>
      </c>
      <c r="H126" s="16">
        <v>7.2246309999999996E-3</v>
      </c>
      <c r="I126" s="17">
        <v>1962</v>
      </c>
      <c r="J126" s="17">
        <v>986</v>
      </c>
      <c r="K126" s="16">
        <v>9.1372439999999999E-2</v>
      </c>
      <c r="L126" s="16" t="s">
        <v>78</v>
      </c>
      <c r="M126" s="17">
        <v>1</v>
      </c>
      <c r="N126" s="17">
        <v>0</v>
      </c>
      <c r="O126" s="16" t="s">
        <v>79</v>
      </c>
      <c r="P126" s="16" t="s">
        <v>80</v>
      </c>
      <c r="Q126" s="18">
        <v>0.24773876691494473</v>
      </c>
      <c r="R126" s="16" t="s">
        <v>2382</v>
      </c>
      <c r="S126" s="16" t="s">
        <v>2383</v>
      </c>
      <c r="T126" s="16" t="s">
        <v>83</v>
      </c>
      <c r="U126" s="16" t="s">
        <v>106</v>
      </c>
      <c r="V126" s="16" t="s">
        <v>2384</v>
      </c>
      <c r="W126" s="16" t="s">
        <v>129</v>
      </c>
      <c r="X126" s="16"/>
      <c r="Y126" s="16" t="s">
        <v>1268</v>
      </c>
      <c r="Z126" s="16" t="s">
        <v>2385</v>
      </c>
      <c r="AA126" s="16"/>
      <c r="AB126" s="16"/>
      <c r="AC126" s="16" t="s">
        <v>2386</v>
      </c>
      <c r="AD126" s="16" t="s">
        <v>152</v>
      </c>
      <c r="AE126" s="16"/>
      <c r="AF126" s="16" t="s">
        <v>91</v>
      </c>
      <c r="AG126" s="16" t="s">
        <v>92</v>
      </c>
      <c r="AH126" s="16" t="s">
        <v>2387</v>
      </c>
      <c r="AI126" s="17">
        <v>1</v>
      </c>
      <c r="AJ126" s="17">
        <v>1</v>
      </c>
      <c r="AK126" s="16" t="s">
        <v>572</v>
      </c>
      <c r="AL126" s="16"/>
      <c r="AM126" s="17">
        <v>43</v>
      </c>
      <c r="AN126" s="16" t="s">
        <v>573</v>
      </c>
      <c r="AO126" s="16" t="s">
        <v>574</v>
      </c>
      <c r="AP126" s="17">
        <v>0</v>
      </c>
      <c r="AQ126" s="17">
        <v>0</v>
      </c>
      <c r="AR126" s="17">
        <v>0</v>
      </c>
      <c r="AS126" s="16">
        <v>10791.4461608</v>
      </c>
      <c r="AT126" s="19">
        <v>4.0365303547759881</v>
      </c>
      <c r="AU126" s="19">
        <v>0</v>
      </c>
      <c r="AV126" s="19">
        <v>0</v>
      </c>
      <c r="AW126" s="19">
        <v>2018.2651773879941</v>
      </c>
      <c r="AX126" s="20">
        <v>28</v>
      </c>
      <c r="AY126" s="19">
        <v>0.5</v>
      </c>
      <c r="AZ126" s="20">
        <v>43</v>
      </c>
      <c r="BA126" s="19">
        <v>0.05</v>
      </c>
      <c r="BB126" s="19">
        <v>0.5</v>
      </c>
      <c r="BC126" s="20">
        <v>21780</v>
      </c>
      <c r="BD126" s="16">
        <v>428.62795158268938</v>
      </c>
      <c r="BE126" s="16">
        <v>10791.457520855409</v>
      </c>
      <c r="BF126" s="21" t="s">
        <v>96</v>
      </c>
      <c r="BG126" s="22">
        <v>43</v>
      </c>
      <c r="BH126" s="23">
        <v>0.95</v>
      </c>
      <c r="BI126" s="23">
        <v>41</v>
      </c>
      <c r="BJ126" s="16">
        <v>428.62795158268938</v>
      </c>
      <c r="BK126" s="16">
        <v>10791.457520855409</v>
      </c>
      <c r="BL126" s="23">
        <v>0.15</v>
      </c>
      <c r="BM126" s="22">
        <f t="shared" si="24"/>
        <v>10.157289443512735</v>
      </c>
      <c r="BN126" s="22">
        <f t="shared" si="17"/>
        <v>9.1572894435127346</v>
      </c>
      <c r="BO126" s="22">
        <f t="shared" si="25"/>
        <v>1.3735934165269101</v>
      </c>
      <c r="BP126" s="22">
        <f t="shared" si="26"/>
        <v>0.77836960269858246</v>
      </c>
      <c r="BQ126" s="22">
        <f t="shared" si="27"/>
        <v>7.0053264242872419</v>
      </c>
    </row>
    <row r="127" spans="1:69" ht="12.75" customHeight="1" x14ac:dyDescent="0.25">
      <c r="A127" s="15">
        <v>16010046</v>
      </c>
      <c r="B127" s="16" t="s">
        <v>75</v>
      </c>
      <c r="C127" s="16"/>
      <c r="D127" s="16"/>
      <c r="E127" s="16"/>
      <c r="F127" s="16" t="s">
        <v>1264</v>
      </c>
      <c r="G127" s="16" t="s">
        <v>126</v>
      </c>
      <c r="H127" s="16">
        <v>0.111111111</v>
      </c>
      <c r="I127" s="17">
        <v>2018</v>
      </c>
      <c r="J127" s="17">
        <v>3458</v>
      </c>
      <c r="K127" s="16">
        <v>0.32245430800000002</v>
      </c>
      <c r="L127" s="16" t="s">
        <v>78</v>
      </c>
      <c r="M127" s="17">
        <v>1</v>
      </c>
      <c r="N127" s="17">
        <v>0</v>
      </c>
      <c r="O127" s="16" t="s">
        <v>79</v>
      </c>
      <c r="P127" s="16" t="s">
        <v>80</v>
      </c>
      <c r="Q127" s="18">
        <v>0.243731062140638</v>
      </c>
      <c r="R127" s="16" t="s">
        <v>2455</v>
      </c>
      <c r="S127" s="16" t="s">
        <v>2456</v>
      </c>
      <c r="T127" s="16" t="s">
        <v>83</v>
      </c>
      <c r="U127" s="16" t="s">
        <v>84</v>
      </c>
      <c r="V127" s="16" t="s">
        <v>1287</v>
      </c>
      <c r="W127" s="16" t="s">
        <v>129</v>
      </c>
      <c r="X127" s="16" t="s">
        <v>1267</v>
      </c>
      <c r="Y127" s="16" t="s">
        <v>1268</v>
      </c>
      <c r="Z127" s="16" t="s">
        <v>508</v>
      </c>
      <c r="AA127" s="16"/>
      <c r="AB127" s="16"/>
      <c r="AC127" s="16" t="s">
        <v>1283</v>
      </c>
      <c r="AD127" s="16" t="s">
        <v>152</v>
      </c>
      <c r="AE127" s="16"/>
      <c r="AF127" s="16" t="s">
        <v>91</v>
      </c>
      <c r="AG127" s="16" t="s">
        <v>92</v>
      </c>
      <c r="AH127" s="16" t="s">
        <v>1284</v>
      </c>
      <c r="AI127" s="17">
        <v>1</v>
      </c>
      <c r="AJ127" s="17">
        <v>1</v>
      </c>
      <c r="AK127" s="16" t="s">
        <v>136</v>
      </c>
      <c r="AL127" s="16"/>
      <c r="AM127" s="17">
        <v>25</v>
      </c>
      <c r="AN127" s="16" t="s">
        <v>137</v>
      </c>
      <c r="AO127" s="16" t="s">
        <v>138</v>
      </c>
      <c r="AP127" s="16"/>
      <c r="AQ127" s="16"/>
      <c r="AR127" s="16"/>
      <c r="AS127" s="16"/>
      <c r="AT127" s="19"/>
      <c r="AU127" s="19"/>
      <c r="AV127" s="19"/>
      <c r="AW127" s="19"/>
      <c r="AX127" s="19"/>
      <c r="AY127" s="19"/>
      <c r="AZ127" s="19"/>
      <c r="BA127" s="19"/>
      <c r="BB127" s="19"/>
      <c r="BC127" s="19"/>
      <c r="BD127" s="16">
        <v>499.37299528214555</v>
      </c>
      <c r="BE127" s="16">
        <v>10616.88259918839</v>
      </c>
      <c r="BF127" s="21"/>
      <c r="BG127" s="22">
        <v>25</v>
      </c>
      <c r="BH127" s="23">
        <v>0.7</v>
      </c>
      <c r="BI127" s="23">
        <v>18</v>
      </c>
      <c r="BJ127" s="16">
        <v>499.37299528214555</v>
      </c>
      <c r="BK127" s="16">
        <v>10616.88259918839</v>
      </c>
      <c r="BL127" s="23">
        <v>0.15</v>
      </c>
      <c r="BM127" s="22">
        <f t="shared" si="24"/>
        <v>4.3871591185314838</v>
      </c>
      <c r="BN127" s="22">
        <f t="shared" si="17"/>
        <v>3.3871591185314838</v>
      </c>
      <c r="BO127" s="22">
        <f t="shared" si="25"/>
        <v>0.50807386777972252</v>
      </c>
      <c r="BP127" s="22">
        <f t="shared" si="26"/>
        <v>0.28790852507517617</v>
      </c>
      <c r="BQ127" s="22">
        <f t="shared" si="27"/>
        <v>2.5911767256765854</v>
      </c>
    </row>
    <row r="128" spans="1:69" ht="12.75" customHeight="1" x14ac:dyDescent="0.25">
      <c r="A128" s="15">
        <v>15842002</v>
      </c>
      <c r="B128" s="16" t="s">
        <v>75</v>
      </c>
      <c r="C128" s="16"/>
      <c r="D128" s="16"/>
      <c r="E128" s="16"/>
      <c r="F128" s="16" t="s">
        <v>1264</v>
      </c>
      <c r="G128" s="16" t="s">
        <v>139</v>
      </c>
      <c r="H128" s="16">
        <v>0.17317063599999999</v>
      </c>
      <c r="I128" s="17">
        <v>1920</v>
      </c>
      <c r="J128" s="17">
        <v>978</v>
      </c>
      <c r="K128" s="16">
        <v>9.2780571000000006E-2</v>
      </c>
      <c r="L128" s="16" t="s">
        <v>78</v>
      </c>
      <c r="M128" s="17">
        <v>1</v>
      </c>
      <c r="N128" s="17">
        <v>0</v>
      </c>
      <c r="O128" s="16" t="s">
        <v>79</v>
      </c>
      <c r="P128" s="16" t="s">
        <v>80</v>
      </c>
      <c r="Q128" s="18">
        <v>0.24287046413684069</v>
      </c>
      <c r="R128" s="16" t="s">
        <v>1402</v>
      </c>
      <c r="S128" s="16" t="s">
        <v>1403</v>
      </c>
      <c r="T128" s="16" t="s">
        <v>83</v>
      </c>
      <c r="U128" s="16" t="s">
        <v>84</v>
      </c>
      <c r="V128" s="16" t="s">
        <v>1360</v>
      </c>
      <c r="W128" s="16" t="s">
        <v>129</v>
      </c>
      <c r="X128" s="16" t="s">
        <v>1267</v>
      </c>
      <c r="Y128" s="16" t="s">
        <v>1268</v>
      </c>
      <c r="Z128" s="16" t="s">
        <v>1404</v>
      </c>
      <c r="AA128" s="16"/>
      <c r="AB128" s="16"/>
      <c r="AC128" s="16" t="s">
        <v>1362</v>
      </c>
      <c r="AD128" s="16" t="s">
        <v>152</v>
      </c>
      <c r="AE128" s="16"/>
      <c r="AF128" s="16" t="s">
        <v>91</v>
      </c>
      <c r="AG128" s="16" t="s">
        <v>92</v>
      </c>
      <c r="AH128" s="16" t="s">
        <v>1363</v>
      </c>
      <c r="AI128" s="17">
        <v>1</v>
      </c>
      <c r="AJ128" s="17">
        <v>1</v>
      </c>
      <c r="AK128" s="16" t="s">
        <v>136</v>
      </c>
      <c r="AL128" s="16"/>
      <c r="AM128" s="17">
        <v>25</v>
      </c>
      <c r="AN128" s="16" t="s">
        <v>137</v>
      </c>
      <c r="AO128" s="16" t="s">
        <v>138</v>
      </c>
      <c r="AP128" s="17">
        <v>0</v>
      </c>
      <c r="AQ128" s="17">
        <v>0</v>
      </c>
      <c r="AR128" s="17">
        <v>0</v>
      </c>
      <c r="AS128" s="16">
        <v>10579.384327199999</v>
      </c>
      <c r="AT128" s="19">
        <v>4.1174418711687775</v>
      </c>
      <c r="AU128" s="19">
        <v>0</v>
      </c>
      <c r="AV128" s="19">
        <v>0</v>
      </c>
      <c r="AW128" s="19">
        <v>2058.7209355843888</v>
      </c>
      <c r="AX128" s="20">
        <v>7</v>
      </c>
      <c r="AY128" s="19">
        <v>0</v>
      </c>
      <c r="AZ128" s="20">
        <v>25</v>
      </c>
      <c r="BA128" s="19">
        <v>0</v>
      </c>
      <c r="BB128" s="19">
        <v>0.5</v>
      </c>
      <c r="BC128" s="20">
        <v>12500</v>
      </c>
      <c r="BD128" s="16"/>
      <c r="BE128" s="16"/>
      <c r="BF128" s="21" t="s">
        <v>96</v>
      </c>
      <c r="BG128" s="22">
        <v>25</v>
      </c>
      <c r="BH128" s="23">
        <v>0.7</v>
      </c>
      <c r="BI128" s="23">
        <v>18</v>
      </c>
      <c r="BJ128" s="16">
        <v>504.06173578924972</v>
      </c>
      <c r="BK128" s="16">
        <v>10579.395100093425</v>
      </c>
      <c r="BL128" s="23">
        <v>0.15</v>
      </c>
      <c r="BM128" s="22">
        <f t="shared" si="24"/>
        <v>4.3716683544631323</v>
      </c>
      <c r="BN128" s="22">
        <f t="shared" si="17"/>
        <v>3.3716683544631323</v>
      </c>
      <c r="BO128" s="22">
        <f t="shared" si="25"/>
        <v>0.50575025316946987</v>
      </c>
      <c r="BP128" s="22">
        <f t="shared" si="26"/>
        <v>0.28659181012936624</v>
      </c>
      <c r="BQ128" s="22">
        <f t="shared" si="27"/>
        <v>2.5793262911642962</v>
      </c>
    </row>
    <row r="129" spans="1:69" ht="12.75" customHeight="1" x14ac:dyDescent="0.25">
      <c r="A129" s="15">
        <v>19302025</v>
      </c>
      <c r="B129" s="16" t="s">
        <v>237</v>
      </c>
      <c r="C129" s="16"/>
      <c r="D129" s="16"/>
      <c r="E129" s="16"/>
      <c r="F129" s="16" t="s">
        <v>288</v>
      </c>
      <c r="G129" s="16" t="s">
        <v>238</v>
      </c>
      <c r="H129" s="16">
        <v>0</v>
      </c>
      <c r="I129" s="17">
        <v>1900</v>
      </c>
      <c r="J129" s="16"/>
      <c r="K129" s="16">
        <v>0</v>
      </c>
      <c r="L129" s="16" t="s">
        <v>78</v>
      </c>
      <c r="M129" s="17">
        <v>1</v>
      </c>
      <c r="N129" s="17">
        <v>0</v>
      </c>
      <c r="O129" s="16" t="s">
        <v>79</v>
      </c>
      <c r="P129" s="16" t="s">
        <v>80</v>
      </c>
      <c r="Q129" s="18">
        <v>0.24179943505351925</v>
      </c>
      <c r="R129" s="16" t="s">
        <v>3422</v>
      </c>
      <c r="S129" s="16" t="s">
        <v>3423</v>
      </c>
      <c r="T129" s="16" t="s">
        <v>114</v>
      </c>
      <c r="U129" s="16" t="s">
        <v>326</v>
      </c>
      <c r="V129" s="16"/>
      <c r="W129" s="16" t="s">
        <v>470</v>
      </c>
      <c r="X129" s="16" t="s">
        <v>3419</v>
      </c>
      <c r="Y129" s="16" t="s">
        <v>3420</v>
      </c>
      <c r="Z129" s="16" t="s">
        <v>3424</v>
      </c>
      <c r="AA129" s="16"/>
      <c r="AB129" s="16"/>
      <c r="AC129" s="16" t="s">
        <v>3425</v>
      </c>
      <c r="AD129" s="16" t="s">
        <v>382</v>
      </c>
      <c r="AE129" s="16"/>
      <c r="AF129" s="16" t="s">
        <v>91</v>
      </c>
      <c r="AG129" s="16" t="s">
        <v>92</v>
      </c>
      <c r="AH129" s="16" t="s">
        <v>106</v>
      </c>
      <c r="AI129" s="17">
        <v>1</v>
      </c>
      <c r="AJ129" s="17">
        <v>0</v>
      </c>
      <c r="AK129" s="16" t="s">
        <v>245</v>
      </c>
      <c r="AL129" s="16"/>
      <c r="AM129" s="17">
        <v>35</v>
      </c>
      <c r="AN129" s="16" t="s">
        <v>246</v>
      </c>
      <c r="AO129" s="16" t="s">
        <v>247</v>
      </c>
      <c r="AP129" s="17">
        <v>0</v>
      </c>
      <c r="AQ129" s="17">
        <v>0</v>
      </c>
      <c r="AR129" s="17">
        <v>0</v>
      </c>
      <c r="AS129" s="16">
        <v>10532.7240102</v>
      </c>
      <c r="AT129" s="19">
        <v>0</v>
      </c>
      <c r="AU129" s="19">
        <v>0</v>
      </c>
      <c r="AV129" s="19">
        <v>0</v>
      </c>
      <c r="AW129" s="19">
        <v>0</v>
      </c>
      <c r="AX129" s="20">
        <v>4</v>
      </c>
      <c r="AY129" s="19">
        <v>0</v>
      </c>
      <c r="AZ129" s="20">
        <v>35</v>
      </c>
      <c r="BA129" s="19">
        <v>0</v>
      </c>
      <c r="BB129" s="19">
        <v>0.5</v>
      </c>
      <c r="BC129" s="20">
        <v>17500</v>
      </c>
      <c r="BD129" s="16"/>
      <c r="BE129" s="16"/>
      <c r="BF129" s="21" t="s">
        <v>96</v>
      </c>
      <c r="BG129" s="22">
        <v>35</v>
      </c>
      <c r="BH129" s="23">
        <v>0.85</v>
      </c>
      <c r="BI129" s="23">
        <v>30</v>
      </c>
      <c r="BJ129" s="16">
        <v>402.67341139023853</v>
      </c>
      <c r="BK129" s="16">
        <v>10532.741259839864</v>
      </c>
      <c r="BL129" s="23">
        <v>0.15</v>
      </c>
      <c r="BM129" s="22">
        <f t="shared" si="24"/>
        <v>7.2539830516055774</v>
      </c>
      <c r="BN129" s="22">
        <f t="shared" si="17"/>
        <v>7.2539830516055774</v>
      </c>
      <c r="BO129" s="22">
        <f t="shared" si="25"/>
        <v>1.0880974577408367</v>
      </c>
      <c r="BP129" s="22">
        <f t="shared" si="26"/>
        <v>0.61658855938647417</v>
      </c>
      <c r="BQ129" s="22">
        <f t="shared" si="27"/>
        <v>5.5492970344782666</v>
      </c>
    </row>
    <row r="130" spans="1:69" ht="12.75" customHeight="1" x14ac:dyDescent="0.25">
      <c r="A130" s="15">
        <v>16048059</v>
      </c>
      <c r="B130" s="16" t="s">
        <v>75</v>
      </c>
      <c r="C130" s="16"/>
      <c r="D130" s="16"/>
      <c r="E130" s="16"/>
      <c r="F130" s="16" t="s">
        <v>1264</v>
      </c>
      <c r="G130" s="16" t="s">
        <v>139</v>
      </c>
      <c r="H130" s="16">
        <v>0.14684686299999999</v>
      </c>
      <c r="I130" s="17">
        <v>1954</v>
      </c>
      <c r="J130" s="17">
        <v>1988</v>
      </c>
      <c r="K130" s="16">
        <v>0.19071373799999999</v>
      </c>
      <c r="L130" s="16" t="s">
        <v>78</v>
      </c>
      <c r="M130" s="17">
        <v>1</v>
      </c>
      <c r="N130" s="17">
        <v>0</v>
      </c>
      <c r="O130" s="16" t="s">
        <v>79</v>
      </c>
      <c r="P130" s="16" t="s">
        <v>80</v>
      </c>
      <c r="Q130" s="18">
        <v>0.23930627974552615</v>
      </c>
      <c r="R130" s="16" t="s">
        <v>2078</v>
      </c>
      <c r="S130" s="16" t="s">
        <v>2079</v>
      </c>
      <c r="T130" s="16" t="s">
        <v>83</v>
      </c>
      <c r="U130" s="16" t="s">
        <v>84</v>
      </c>
      <c r="V130" s="16"/>
      <c r="W130" s="16" t="s">
        <v>129</v>
      </c>
      <c r="X130" s="16"/>
      <c r="Y130" s="16" t="s">
        <v>1268</v>
      </c>
      <c r="Z130" s="16" t="s">
        <v>2080</v>
      </c>
      <c r="AA130" s="16"/>
      <c r="AB130" s="16"/>
      <c r="AC130" s="16" t="s">
        <v>265</v>
      </c>
      <c r="AD130" s="16" t="s">
        <v>152</v>
      </c>
      <c r="AE130" s="16"/>
      <c r="AF130" s="16" t="s">
        <v>91</v>
      </c>
      <c r="AG130" s="16" t="s">
        <v>92</v>
      </c>
      <c r="AH130" s="16" t="s">
        <v>266</v>
      </c>
      <c r="AI130" s="17">
        <v>1</v>
      </c>
      <c r="AJ130" s="17">
        <v>1</v>
      </c>
      <c r="AK130" s="16" t="s">
        <v>136</v>
      </c>
      <c r="AL130" s="16"/>
      <c r="AM130" s="17">
        <v>25</v>
      </c>
      <c r="AN130" s="16" t="s">
        <v>137</v>
      </c>
      <c r="AO130" s="16" t="s">
        <v>138</v>
      </c>
      <c r="AP130" s="17">
        <v>0</v>
      </c>
      <c r="AQ130" s="17">
        <v>0</v>
      </c>
      <c r="AR130" s="17">
        <v>0</v>
      </c>
      <c r="AS130" s="16">
        <v>10424.1199008</v>
      </c>
      <c r="AT130" s="19">
        <v>4.1787700462517687</v>
      </c>
      <c r="AU130" s="19">
        <v>0</v>
      </c>
      <c r="AV130" s="19">
        <v>0</v>
      </c>
      <c r="AW130" s="19">
        <v>2089.3850231258843</v>
      </c>
      <c r="AX130" s="20">
        <v>7</v>
      </c>
      <c r="AY130" s="19">
        <v>0</v>
      </c>
      <c r="AZ130" s="20">
        <v>25</v>
      </c>
      <c r="BA130" s="19">
        <v>0</v>
      </c>
      <c r="BB130" s="19">
        <v>0.5</v>
      </c>
      <c r="BC130" s="20">
        <v>12500</v>
      </c>
      <c r="BD130" s="16">
        <v>412.15080251603496</v>
      </c>
      <c r="BE130" s="16">
        <v>10424.139849030631</v>
      </c>
      <c r="BF130" s="21" t="s">
        <v>96</v>
      </c>
      <c r="BG130" s="22">
        <v>25</v>
      </c>
      <c r="BH130" s="23">
        <v>0.7</v>
      </c>
      <c r="BI130" s="23">
        <v>18</v>
      </c>
      <c r="BJ130" s="16">
        <v>412.15080251603496</v>
      </c>
      <c r="BK130" s="16">
        <v>10424.139849030631</v>
      </c>
      <c r="BL130" s="23">
        <v>0.15</v>
      </c>
      <c r="BM130" s="22">
        <f t="shared" si="24"/>
        <v>4.3075130354194711</v>
      </c>
      <c r="BN130" s="22">
        <f t="shared" si="17"/>
        <v>3.3075130354194711</v>
      </c>
      <c r="BO130" s="22">
        <f t="shared" si="25"/>
        <v>0.49612695531292061</v>
      </c>
      <c r="BP130" s="22">
        <f t="shared" si="26"/>
        <v>0.28113860801065504</v>
      </c>
      <c r="BQ130" s="22">
        <f t="shared" si="27"/>
        <v>2.5302474720958954</v>
      </c>
    </row>
    <row r="131" spans="1:69" ht="12.75" customHeight="1" x14ac:dyDescent="0.25">
      <c r="A131" s="15">
        <v>18901130</v>
      </c>
      <c r="B131" s="16" t="s">
        <v>237</v>
      </c>
      <c r="C131" s="16" t="s">
        <v>110</v>
      </c>
      <c r="D131" s="16"/>
      <c r="E131" s="16"/>
      <c r="F131" s="16" t="s">
        <v>781</v>
      </c>
      <c r="G131" s="16" t="s">
        <v>111</v>
      </c>
      <c r="H131" s="16">
        <v>0.23272862699999999</v>
      </c>
      <c r="I131" s="17">
        <v>1966</v>
      </c>
      <c r="J131" s="17">
        <v>3110</v>
      </c>
      <c r="K131" s="16">
        <v>0.300599265</v>
      </c>
      <c r="L131" s="16" t="s">
        <v>78</v>
      </c>
      <c r="M131" s="17">
        <v>1</v>
      </c>
      <c r="N131" s="17">
        <v>0</v>
      </c>
      <c r="O131" s="16" t="s">
        <v>79</v>
      </c>
      <c r="P131" s="16" t="s">
        <v>80</v>
      </c>
      <c r="Q131" s="18">
        <v>0.23753042291563944</v>
      </c>
      <c r="R131" s="16" t="s">
        <v>1207</v>
      </c>
      <c r="S131" s="16" t="s">
        <v>1208</v>
      </c>
      <c r="T131" s="16" t="s">
        <v>280</v>
      </c>
      <c r="U131" s="16" t="s">
        <v>354</v>
      </c>
      <c r="V131" s="16" t="s">
        <v>1209</v>
      </c>
      <c r="W131" s="16" t="s">
        <v>507</v>
      </c>
      <c r="X131" s="16"/>
      <c r="Y131" s="16" t="s">
        <v>786</v>
      </c>
      <c r="Z131" s="16" t="s">
        <v>1210</v>
      </c>
      <c r="AA131" s="16"/>
      <c r="AB131" s="16" t="s">
        <v>473</v>
      </c>
      <c r="AC131" s="16" t="s">
        <v>117</v>
      </c>
      <c r="AD131" s="16"/>
      <c r="AE131" s="16"/>
      <c r="AF131" s="16" t="s">
        <v>91</v>
      </c>
      <c r="AG131" s="16" t="s">
        <v>92</v>
      </c>
      <c r="AH131" s="16" t="s">
        <v>1201</v>
      </c>
      <c r="AI131" s="17">
        <v>1</v>
      </c>
      <c r="AJ131" s="17">
        <v>0</v>
      </c>
      <c r="AK131" s="16" t="s">
        <v>119</v>
      </c>
      <c r="AL131" s="16">
        <v>1.85</v>
      </c>
      <c r="AM131" s="16"/>
      <c r="AN131" s="16" t="s">
        <v>120</v>
      </c>
      <c r="AO131" s="16"/>
      <c r="AP131" s="17">
        <v>0</v>
      </c>
      <c r="AQ131" s="17">
        <v>3110</v>
      </c>
      <c r="AR131" s="17">
        <v>0</v>
      </c>
      <c r="AS131" s="16">
        <v>10346.7989915</v>
      </c>
      <c r="AT131" s="19">
        <v>0</v>
      </c>
      <c r="AU131" s="19">
        <v>0</v>
      </c>
      <c r="AV131" s="19">
        <v>0.30057605280192418</v>
      </c>
      <c r="AW131" s="19">
        <v>13093.092860051816</v>
      </c>
      <c r="AX131" s="20">
        <v>13</v>
      </c>
      <c r="AY131" s="19">
        <v>0.5</v>
      </c>
      <c r="AZ131" s="20">
        <v>60</v>
      </c>
      <c r="BA131" s="19">
        <v>0.05</v>
      </c>
      <c r="BB131" s="19">
        <v>0.5</v>
      </c>
      <c r="BC131" s="20">
        <v>30000</v>
      </c>
      <c r="BD131" s="16">
        <v>406.98466576104084</v>
      </c>
      <c r="BE131" s="16">
        <v>10346.783834945751</v>
      </c>
      <c r="BF131" s="21" t="s">
        <v>96</v>
      </c>
      <c r="BG131" s="23">
        <v>70</v>
      </c>
      <c r="BH131" s="23">
        <v>0.95</v>
      </c>
      <c r="BI131" s="23">
        <v>67</v>
      </c>
      <c r="BJ131" s="16">
        <v>406.98466576104084</v>
      </c>
      <c r="BK131" s="16">
        <v>10346.783834945751</v>
      </c>
      <c r="BL131" s="23">
        <v>0.15</v>
      </c>
      <c r="BM131" s="22">
        <f t="shared" si="24"/>
        <v>15.914538335347842</v>
      </c>
      <c r="BN131" s="22">
        <f t="shared" ref="BN131:BN194" si="28">BM131-AJ131</f>
        <v>15.914538335347842</v>
      </c>
      <c r="BO131" s="22">
        <f t="shared" si="25"/>
        <v>2.3871807503021762</v>
      </c>
      <c r="BP131" s="22">
        <f t="shared" si="26"/>
        <v>1.3527357585045667</v>
      </c>
      <c r="BQ131" s="22">
        <f t="shared" si="27"/>
        <v>12.174621826541099</v>
      </c>
    </row>
    <row r="132" spans="1:69" ht="12.75" customHeight="1" x14ac:dyDescent="0.25">
      <c r="A132" s="15">
        <v>14816028</v>
      </c>
      <c r="B132" s="16" t="s">
        <v>97</v>
      </c>
      <c r="C132" s="16"/>
      <c r="D132" s="16"/>
      <c r="E132" s="16"/>
      <c r="F132" s="16" t="s">
        <v>256</v>
      </c>
      <c r="G132" s="16" t="s">
        <v>277</v>
      </c>
      <c r="H132" s="16">
        <v>0.59523665100000001</v>
      </c>
      <c r="I132" s="17">
        <v>1960</v>
      </c>
      <c r="J132" s="17">
        <v>5937</v>
      </c>
      <c r="K132" s="16">
        <v>0.57556955899999995</v>
      </c>
      <c r="L132" s="16" t="s">
        <v>78</v>
      </c>
      <c r="M132" s="17">
        <v>1</v>
      </c>
      <c r="N132" s="17">
        <v>0</v>
      </c>
      <c r="O132" s="16" t="s">
        <v>79</v>
      </c>
      <c r="P132" s="16" t="s">
        <v>80</v>
      </c>
      <c r="Q132" s="18">
        <v>0.23681312894535955</v>
      </c>
      <c r="R132" s="16" t="s">
        <v>278</v>
      </c>
      <c r="S132" s="16" t="s">
        <v>279</v>
      </c>
      <c r="T132" s="16" t="s">
        <v>280</v>
      </c>
      <c r="U132" s="16" t="s">
        <v>281</v>
      </c>
      <c r="V132" s="16"/>
      <c r="W132" s="16" t="s">
        <v>129</v>
      </c>
      <c r="X132" s="16"/>
      <c r="Y132" s="16" t="s">
        <v>263</v>
      </c>
      <c r="Z132" s="16" t="s">
        <v>282</v>
      </c>
      <c r="AA132" s="16"/>
      <c r="AB132" s="16"/>
      <c r="AC132" s="16" t="s">
        <v>283</v>
      </c>
      <c r="AD132" s="16" t="s">
        <v>152</v>
      </c>
      <c r="AE132" s="16"/>
      <c r="AF132" s="16" t="s">
        <v>91</v>
      </c>
      <c r="AG132" s="16" t="s">
        <v>92</v>
      </c>
      <c r="AH132" s="16" t="s">
        <v>284</v>
      </c>
      <c r="AI132" s="17">
        <v>1</v>
      </c>
      <c r="AJ132" s="17">
        <v>7</v>
      </c>
      <c r="AK132" s="16" t="s">
        <v>285</v>
      </c>
      <c r="AL132" s="16"/>
      <c r="AM132" s="17">
        <v>55</v>
      </c>
      <c r="AN132" s="16" t="s">
        <v>286</v>
      </c>
      <c r="AO132" s="16" t="s">
        <v>287</v>
      </c>
      <c r="AP132" s="17">
        <v>0</v>
      </c>
      <c r="AQ132" s="17">
        <v>0</v>
      </c>
      <c r="AR132" s="17">
        <v>0</v>
      </c>
      <c r="AS132" s="16">
        <v>10315.568661400001</v>
      </c>
      <c r="AT132" s="19">
        <v>29.559204151389661</v>
      </c>
      <c r="AU132" s="19">
        <v>0</v>
      </c>
      <c r="AV132" s="19">
        <v>0</v>
      </c>
      <c r="AW132" s="19">
        <v>14779.602075694831</v>
      </c>
      <c r="AX132" s="20">
        <v>6</v>
      </c>
      <c r="AY132" s="19">
        <v>0</v>
      </c>
      <c r="AZ132" s="20">
        <v>80</v>
      </c>
      <c r="BA132" s="19">
        <v>0</v>
      </c>
      <c r="BB132" s="19">
        <v>0.5</v>
      </c>
      <c r="BC132" s="20">
        <v>40000</v>
      </c>
      <c r="BD132" s="16">
        <v>469.33630614047627</v>
      </c>
      <c r="BE132" s="16">
        <v>10315.538634581535</v>
      </c>
      <c r="BF132" s="21" t="s">
        <v>96</v>
      </c>
      <c r="BG132" s="22">
        <v>80</v>
      </c>
      <c r="BH132" s="23">
        <v>0.9</v>
      </c>
      <c r="BI132" s="23">
        <v>72</v>
      </c>
      <c r="BJ132" s="16">
        <v>469.33630614047627</v>
      </c>
      <c r="BK132" s="16">
        <v>10315.538634581535</v>
      </c>
      <c r="BL132" s="23">
        <v>0.15</v>
      </c>
      <c r="BM132" s="22">
        <f t="shared" si="24"/>
        <v>17.050545284065887</v>
      </c>
      <c r="BN132" s="22">
        <f t="shared" si="28"/>
        <v>10.050545284065887</v>
      </c>
      <c r="BO132" s="22">
        <f t="shared" si="25"/>
        <v>1.5075817926098829</v>
      </c>
      <c r="BP132" s="22">
        <f t="shared" si="26"/>
        <v>0.85429634914560038</v>
      </c>
      <c r="BQ132" s="22">
        <f t="shared" si="27"/>
        <v>7.6886671423104032</v>
      </c>
    </row>
    <row r="133" spans="1:69" ht="12.75" customHeight="1" x14ac:dyDescent="0.25">
      <c r="A133" s="15">
        <v>16007021</v>
      </c>
      <c r="B133" s="16" t="s">
        <v>75</v>
      </c>
      <c r="C133" s="16"/>
      <c r="D133" s="16"/>
      <c r="E133" s="16"/>
      <c r="F133" s="16" t="s">
        <v>2871</v>
      </c>
      <c r="G133" s="16" t="s">
        <v>2126</v>
      </c>
      <c r="H133" s="16">
        <v>0.159414377</v>
      </c>
      <c r="I133" s="17">
        <v>1949</v>
      </c>
      <c r="J133" s="17">
        <v>960</v>
      </c>
      <c r="K133" s="16">
        <v>9.3622000999999996E-2</v>
      </c>
      <c r="L133" s="16" t="s">
        <v>78</v>
      </c>
      <c r="M133" s="17">
        <v>1</v>
      </c>
      <c r="N133" s="17">
        <v>0</v>
      </c>
      <c r="O133" s="16" t="s">
        <v>79</v>
      </c>
      <c r="P133" s="16" t="s">
        <v>80</v>
      </c>
      <c r="Q133" s="18">
        <v>0.23499943913857543</v>
      </c>
      <c r="R133" s="16" t="s">
        <v>2953</v>
      </c>
      <c r="S133" s="16" t="s">
        <v>2954</v>
      </c>
      <c r="T133" s="16" t="s">
        <v>478</v>
      </c>
      <c r="U133" s="16" t="s">
        <v>2955</v>
      </c>
      <c r="V133" s="16"/>
      <c r="W133" s="16" t="s">
        <v>129</v>
      </c>
      <c r="X133" s="16"/>
      <c r="Y133" s="16" t="s">
        <v>2875</v>
      </c>
      <c r="Z133" s="16" t="s">
        <v>209</v>
      </c>
      <c r="AA133" s="16"/>
      <c r="AB133" s="16"/>
      <c r="AC133" s="16" t="s">
        <v>1372</v>
      </c>
      <c r="AD133" s="16" t="s">
        <v>152</v>
      </c>
      <c r="AE133" s="16"/>
      <c r="AF133" s="16" t="s">
        <v>91</v>
      </c>
      <c r="AG133" s="16" t="s">
        <v>92</v>
      </c>
      <c r="AH133" s="16" t="s">
        <v>2956</v>
      </c>
      <c r="AI133" s="17">
        <v>1</v>
      </c>
      <c r="AJ133" s="17">
        <v>3</v>
      </c>
      <c r="AK133" s="16" t="s">
        <v>245</v>
      </c>
      <c r="AL133" s="16"/>
      <c r="AM133" s="17">
        <v>35</v>
      </c>
      <c r="AN133" s="16" t="s">
        <v>246</v>
      </c>
      <c r="AO133" s="16" t="s">
        <v>247</v>
      </c>
      <c r="AP133" s="17">
        <v>0</v>
      </c>
      <c r="AQ133" s="17">
        <v>0</v>
      </c>
      <c r="AR133" s="17">
        <v>0</v>
      </c>
      <c r="AS133" s="16">
        <v>10236.520424</v>
      </c>
      <c r="AT133" s="19">
        <v>12.766056685982342</v>
      </c>
      <c r="AU133" s="19">
        <v>0</v>
      </c>
      <c r="AV133" s="19">
        <v>0</v>
      </c>
      <c r="AW133" s="19">
        <v>6383.0283429911706</v>
      </c>
      <c r="AX133" s="20">
        <v>4</v>
      </c>
      <c r="AY133" s="19">
        <v>0</v>
      </c>
      <c r="AZ133" s="20">
        <v>35</v>
      </c>
      <c r="BA133" s="19">
        <v>0</v>
      </c>
      <c r="BB133" s="19">
        <v>0.5</v>
      </c>
      <c r="BC133" s="20">
        <v>17500</v>
      </c>
      <c r="BD133" s="16">
        <v>510.35351895628918</v>
      </c>
      <c r="BE133" s="16">
        <v>10236.534622615014</v>
      </c>
      <c r="BF133" s="21" t="s">
        <v>96</v>
      </c>
      <c r="BG133" s="22">
        <v>35</v>
      </c>
      <c r="BH133" s="23">
        <v>0.85</v>
      </c>
      <c r="BI133" s="23">
        <v>30</v>
      </c>
      <c r="BJ133" s="16">
        <v>510.35351895628918</v>
      </c>
      <c r="BK133" s="16">
        <v>10236.534622615014</v>
      </c>
      <c r="BL133" s="23">
        <v>0.15</v>
      </c>
      <c r="BM133" s="22">
        <f t="shared" si="24"/>
        <v>7.0499831741572629</v>
      </c>
      <c r="BN133" s="22">
        <f t="shared" si="28"/>
        <v>4.0499831741572629</v>
      </c>
      <c r="BO133" s="22">
        <f t="shared" si="25"/>
        <v>0.6074974761235894</v>
      </c>
      <c r="BP133" s="22">
        <f t="shared" si="26"/>
        <v>0.34424856980336738</v>
      </c>
      <c r="BQ133" s="22">
        <f t="shared" si="27"/>
        <v>3.0982371282303061</v>
      </c>
    </row>
    <row r="134" spans="1:69" ht="12.75" customHeight="1" x14ac:dyDescent="0.25">
      <c r="A134" s="15">
        <v>14711042</v>
      </c>
      <c r="B134" s="16" t="s">
        <v>154</v>
      </c>
      <c r="C134" s="16"/>
      <c r="D134" s="16"/>
      <c r="E134" s="16"/>
      <c r="F134" s="16" t="s">
        <v>2871</v>
      </c>
      <c r="G134" s="16" t="s">
        <v>155</v>
      </c>
      <c r="H134" s="16">
        <v>0.84345810300000001</v>
      </c>
      <c r="I134" s="17">
        <v>1960</v>
      </c>
      <c r="J134" s="17">
        <v>1461</v>
      </c>
      <c r="K134" s="16">
        <v>0.14364369299999999</v>
      </c>
      <c r="L134" s="16" t="s">
        <v>78</v>
      </c>
      <c r="M134" s="17">
        <v>1</v>
      </c>
      <c r="N134" s="17">
        <v>0</v>
      </c>
      <c r="O134" s="16" t="s">
        <v>79</v>
      </c>
      <c r="P134" s="16" t="s">
        <v>80</v>
      </c>
      <c r="Q134" s="18">
        <v>0.23356689830803742</v>
      </c>
      <c r="R134" s="16" t="s">
        <v>2908</v>
      </c>
      <c r="S134" s="16" t="s">
        <v>2909</v>
      </c>
      <c r="T134" s="16" t="s">
        <v>114</v>
      </c>
      <c r="U134" s="16" t="s">
        <v>326</v>
      </c>
      <c r="V134" s="16" t="s">
        <v>2910</v>
      </c>
      <c r="W134" s="16" t="s">
        <v>129</v>
      </c>
      <c r="X134" s="16"/>
      <c r="Y134" s="16" t="s">
        <v>2875</v>
      </c>
      <c r="Z134" s="16" t="s">
        <v>2316</v>
      </c>
      <c r="AA134" s="16"/>
      <c r="AB134" s="16"/>
      <c r="AC134" s="16" t="s">
        <v>2176</v>
      </c>
      <c r="AD134" s="16" t="s">
        <v>152</v>
      </c>
      <c r="AE134" s="16"/>
      <c r="AF134" s="16" t="s">
        <v>91</v>
      </c>
      <c r="AG134" s="16" t="s">
        <v>92</v>
      </c>
      <c r="AH134" s="16" t="s">
        <v>2177</v>
      </c>
      <c r="AI134" s="17">
        <v>2</v>
      </c>
      <c r="AJ134" s="17">
        <v>2</v>
      </c>
      <c r="AK134" s="16" t="s">
        <v>136</v>
      </c>
      <c r="AL134" s="16"/>
      <c r="AM134" s="17">
        <v>25</v>
      </c>
      <c r="AN134" s="16" t="s">
        <v>137</v>
      </c>
      <c r="AO134" s="16" t="s">
        <v>138</v>
      </c>
      <c r="AP134" s="17">
        <v>0</v>
      </c>
      <c r="AQ134" s="17">
        <v>0</v>
      </c>
      <c r="AR134" s="17">
        <v>0</v>
      </c>
      <c r="AS134" s="16">
        <v>10174.147655000001</v>
      </c>
      <c r="AT134" s="19">
        <v>8.5628794621616873</v>
      </c>
      <c r="AU134" s="19">
        <v>0</v>
      </c>
      <c r="AV134" s="19">
        <v>0</v>
      </c>
      <c r="AW134" s="19">
        <v>4281.4397310808436</v>
      </c>
      <c r="AX134" s="20">
        <v>7</v>
      </c>
      <c r="AY134" s="19">
        <v>0</v>
      </c>
      <c r="AZ134" s="20">
        <v>25</v>
      </c>
      <c r="BA134" s="19">
        <v>0</v>
      </c>
      <c r="BB134" s="19">
        <v>0.5</v>
      </c>
      <c r="BC134" s="20">
        <v>12500</v>
      </c>
      <c r="BD134" s="16">
        <v>401.3080397616597</v>
      </c>
      <c r="BE134" s="16">
        <v>10174.133393642443</v>
      </c>
      <c r="BF134" s="21" t="s">
        <v>96</v>
      </c>
      <c r="BG134" s="22">
        <v>25</v>
      </c>
      <c r="BH134" s="23">
        <v>0.7</v>
      </c>
      <c r="BI134" s="23">
        <v>18</v>
      </c>
      <c r="BJ134" s="16">
        <v>401.3080397616597</v>
      </c>
      <c r="BK134" s="16">
        <v>10174.133393642443</v>
      </c>
      <c r="BL134" s="23">
        <v>0.15</v>
      </c>
      <c r="BM134" s="22">
        <f t="shared" si="24"/>
        <v>4.2042041695446732</v>
      </c>
      <c r="BN134" s="22">
        <f t="shared" si="28"/>
        <v>2.2042041695446732</v>
      </c>
      <c r="BO134" s="22">
        <f t="shared" si="25"/>
        <v>0.33063062543170096</v>
      </c>
      <c r="BP134" s="22">
        <f t="shared" si="26"/>
        <v>0.18735735441129725</v>
      </c>
      <c r="BQ134" s="22">
        <f t="shared" si="27"/>
        <v>1.6862161897016752</v>
      </c>
    </row>
    <row r="135" spans="1:69" ht="12.75" customHeight="1" x14ac:dyDescent="0.25">
      <c r="A135" s="15">
        <v>19303022</v>
      </c>
      <c r="B135" s="16" t="s">
        <v>237</v>
      </c>
      <c r="C135" s="16"/>
      <c r="D135" s="16"/>
      <c r="E135" s="16"/>
      <c r="F135" s="16" t="s">
        <v>1264</v>
      </c>
      <c r="G135" s="16" t="s">
        <v>205</v>
      </c>
      <c r="H135" s="16">
        <v>0.75842257999999996</v>
      </c>
      <c r="I135" s="17">
        <v>1954</v>
      </c>
      <c r="J135" s="17">
        <v>1693</v>
      </c>
      <c r="K135" s="16">
        <v>0.16775663900000001</v>
      </c>
      <c r="L135" s="16" t="s">
        <v>78</v>
      </c>
      <c r="M135" s="17">
        <v>1</v>
      </c>
      <c r="N135" s="17">
        <v>0</v>
      </c>
      <c r="O135" s="16" t="s">
        <v>79</v>
      </c>
      <c r="P135" s="16" t="s">
        <v>80</v>
      </c>
      <c r="Q135" s="18">
        <v>0.23244086648732637</v>
      </c>
      <c r="R135" s="16" t="s">
        <v>1765</v>
      </c>
      <c r="S135" s="16" t="s">
        <v>1766</v>
      </c>
      <c r="T135" s="16" t="s">
        <v>83</v>
      </c>
      <c r="U135" s="16" t="s">
        <v>106</v>
      </c>
      <c r="V135" s="16" t="s">
        <v>1767</v>
      </c>
      <c r="W135" s="16" t="s">
        <v>129</v>
      </c>
      <c r="X135" s="16" t="s">
        <v>1267</v>
      </c>
      <c r="Y135" s="16" t="s">
        <v>1268</v>
      </c>
      <c r="Z135" s="16" t="s">
        <v>1768</v>
      </c>
      <c r="AA135" s="16"/>
      <c r="AB135" s="16"/>
      <c r="AC135" s="16" t="s">
        <v>1769</v>
      </c>
      <c r="AD135" s="16" t="s">
        <v>152</v>
      </c>
      <c r="AE135" s="16"/>
      <c r="AF135" s="16" t="s">
        <v>91</v>
      </c>
      <c r="AG135" s="16" t="s">
        <v>92</v>
      </c>
      <c r="AH135" s="16" t="s">
        <v>1770</v>
      </c>
      <c r="AI135" s="17">
        <v>1</v>
      </c>
      <c r="AJ135" s="17">
        <v>1</v>
      </c>
      <c r="AK135" s="16" t="s">
        <v>136</v>
      </c>
      <c r="AL135" s="16"/>
      <c r="AM135" s="17">
        <v>25</v>
      </c>
      <c r="AN135" s="16" t="s">
        <v>137</v>
      </c>
      <c r="AO135" s="16" t="s">
        <v>138</v>
      </c>
      <c r="AP135" s="17">
        <v>0</v>
      </c>
      <c r="AQ135" s="17">
        <v>0</v>
      </c>
      <c r="AR135" s="17">
        <v>0</v>
      </c>
      <c r="AS135" s="16">
        <v>10125.06235</v>
      </c>
      <c r="AT135" s="19">
        <v>4.3021957291946951</v>
      </c>
      <c r="AU135" s="19">
        <v>0</v>
      </c>
      <c r="AV135" s="19">
        <v>0</v>
      </c>
      <c r="AW135" s="19">
        <v>2151.0978645973473</v>
      </c>
      <c r="AX135" s="20">
        <v>7</v>
      </c>
      <c r="AY135" s="19">
        <v>0</v>
      </c>
      <c r="AZ135" s="20">
        <v>25</v>
      </c>
      <c r="BA135" s="19">
        <v>0</v>
      </c>
      <c r="BB135" s="19">
        <v>0.5</v>
      </c>
      <c r="BC135" s="20">
        <v>12500</v>
      </c>
      <c r="BD135" s="16"/>
      <c r="BE135" s="16"/>
      <c r="BF135" s="21" t="s">
        <v>96</v>
      </c>
      <c r="BG135" s="22">
        <v>25</v>
      </c>
      <c r="BH135" s="23">
        <v>0.7</v>
      </c>
      <c r="BI135" s="23">
        <v>18</v>
      </c>
      <c r="BJ135" s="16">
        <v>435.45007747045599</v>
      </c>
      <c r="BK135" s="16">
        <v>10125.083643731858</v>
      </c>
      <c r="BL135" s="23">
        <v>0.15</v>
      </c>
      <c r="BM135" s="22">
        <f t="shared" si="24"/>
        <v>4.1839355967718745</v>
      </c>
      <c r="BN135" s="22">
        <f t="shared" si="28"/>
        <v>3.1839355967718745</v>
      </c>
      <c r="BO135" s="22">
        <f t="shared" si="25"/>
        <v>0.47759033951578117</v>
      </c>
      <c r="BP135" s="22">
        <f t="shared" si="26"/>
        <v>0.27063452572560937</v>
      </c>
      <c r="BQ135" s="22">
        <f t="shared" si="27"/>
        <v>2.4357107315304845</v>
      </c>
    </row>
    <row r="136" spans="1:69" ht="12.75" customHeight="1" x14ac:dyDescent="0.25">
      <c r="A136" s="15">
        <v>15430057</v>
      </c>
      <c r="B136" s="16" t="s">
        <v>228</v>
      </c>
      <c r="C136" s="16" t="s">
        <v>110</v>
      </c>
      <c r="D136" s="16"/>
      <c r="E136" s="16"/>
      <c r="F136" s="16" t="s">
        <v>502</v>
      </c>
      <c r="G136" s="16" t="s">
        <v>111</v>
      </c>
      <c r="H136" s="16">
        <v>0.21621621599999999</v>
      </c>
      <c r="I136" s="17">
        <v>1984</v>
      </c>
      <c r="J136" s="17">
        <v>3020</v>
      </c>
      <c r="K136" s="16">
        <v>0.29883237699999998</v>
      </c>
      <c r="L136" s="16" t="s">
        <v>78</v>
      </c>
      <c r="M136" s="17">
        <v>1</v>
      </c>
      <c r="N136" s="17">
        <v>0</v>
      </c>
      <c r="O136" s="16" t="s">
        <v>79</v>
      </c>
      <c r="P136" s="16" t="s">
        <v>80</v>
      </c>
      <c r="Q136" s="18">
        <v>0.23216711457353517</v>
      </c>
      <c r="R136" s="16" t="s">
        <v>575</v>
      </c>
      <c r="S136" s="16" t="s">
        <v>576</v>
      </c>
      <c r="T136" s="16" t="s">
        <v>83</v>
      </c>
      <c r="U136" s="16" t="s">
        <v>106</v>
      </c>
      <c r="V136" s="16"/>
      <c r="W136" s="16" t="s">
        <v>507</v>
      </c>
      <c r="X136" s="16"/>
      <c r="Y136" s="16" t="s">
        <v>509</v>
      </c>
      <c r="Z136" s="16" t="s">
        <v>577</v>
      </c>
      <c r="AA136" s="16"/>
      <c r="AB136" s="16" t="s">
        <v>473</v>
      </c>
      <c r="AC136" s="16" t="s">
        <v>117</v>
      </c>
      <c r="AD136" s="16"/>
      <c r="AE136" s="16"/>
      <c r="AF136" s="16" t="s">
        <v>91</v>
      </c>
      <c r="AG136" s="16" t="s">
        <v>92</v>
      </c>
      <c r="AH136" s="16" t="s">
        <v>578</v>
      </c>
      <c r="AI136" s="17">
        <v>1</v>
      </c>
      <c r="AJ136" s="17">
        <v>0</v>
      </c>
      <c r="AK136" s="16" t="s">
        <v>119</v>
      </c>
      <c r="AL136" s="16">
        <v>1.35</v>
      </c>
      <c r="AM136" s="16"/>
      <c r="AN136" s="16" t="s">
        <v>579</v>
      </c>
      <c r="AO136" s="16" t="s">
        <v>580</v>
      </c>
      <c r="AP136" s="17">
        <v>0</v>
      </c>
      <c r="AQ136" s="17">
        <v>0</v>
      </c>
      <c r="AR136" s="17">
        <v>3020</v>
      </c>
      <c r="AS136" s="16">
        <v>10113.137129799999</v>
      </c>
      <c r="AT136" s="19">
        <v>0</v>
      </c>
      <c r="AU136" s="19">
        <v>0</v>
      </c>
      <c r="AV136" s="19">
        <v>0.2986214822600477</v>
      </c>
      <c r="AW136" s="19">
        <v>13007.951767247678</v>
      </c>
      <c r="AX136" s="20">
        <v>13</v>
      </c>
      <c r="AY136" s="19">
        <v>0.5</v>
      </c>
      <c r="AZ136" s="20">
        <v>60</v>
      </c>
      <c r="BA136" s="19">
        <v>0.05</v>
      </c>
      <c r="BB136" s="19">
        <v>0.5</v>
      </c>
      <c r="BC136" s="20">
        <v>30000</v>
      </c>
      <c r="BD136" s="16">
        <v>397.31891733965608</v>
      </c>
      <c r="BE136" s="16">
        <v>10113.159058065599</v>
      </c>
      <c r="BF136" s="21" t="s">
        <v>96</v>
      </c>
      <c r="BG136" s="23">
        <v>43</v>
      </c>
      <c r="BH136" s="23">
        <v>0.8</v>
      </c>
      <c r="BI136" s="23">
        <v>34</v>
      </c>
      <c r="BJ136" s="16">
        <v>397.31891733965608</v>
      </c>
      <c r="BK136" s="16">
        <v>10113.159058065599</v>
      </c>
      <c r="BL136" s="23">
        <v>0.15</v>
      </c>
      <c r="BM136" s="22">
        <f t="shared" si="24"/>
        <v>7.8936818955001957</v>
      </c>
      <c r="BN136" s="22">
        <f t="shared" si="28"/>
        <v>7.8936818955001957</v>
      </c>
      <c r="BO136" s="22">
        <f t="shared" si="25"/>
        <v>1.1840522843250294</v>
      </c>
      <c r="BP136" s="22">
        <f t="shared" si="26"/>
        <v>0.67096296111751663</v>
      </c>
      <c r="BQ136" s="22">
        <f t="shared" si="27"/>
        <v>6.0386666500576496</v>
      </c>
    </row>
    <row r="137" spans="1:69" ht="12.75" customHeight="1" x14ac:dyDescent="0.25">
      <c r="A137" s="15">
        <v>17006011</v>
      </c>
      <c r="B137" s="16" t="s">
        <v>237</v>
      </c>
      <c r="C137" s="16"/>
      <c r="D137" s="16"/>
      <c r="E137" s="16"/>
      <c r="F137" s="16" t="s">
        <v>2964</v>
      </c>
      <c r="G137" s="16" t="s">
        <v>238</v>
      </c>
      <c r="H137" s="16">
        <v>0.06</v>
      </c>
      <c r="I137" s="17">
        <v>1957</v>
      </c>
      <c r="J137" s="17">
        <v>3131</v>
      </c>
      <c r="K137" s="16">
        <v>0.31309999999999999</v>
      </c>
      <c r="L137" s="16" t="s">
        <v>78</v>
      </c>
      <c r="M137" s="17">
        <v>1</v>
      </c>
      <c r="N137" s="17">
        <v>0</v>
      </c>
      <c r="O137" s="16" t="s">
        <v>79</v>
      </c>
      <c r="P137" s="16" t="s">
        <v>80</v>
      </c>
      <c r="Q137" s="18">
        <v>0.22958901399431453</v>
      </c>
      <c r="R137" s="16" t="s">
        <v>3163</v>
      </c>
      <c r="S137" s="16" t="s">
        <v>3164</v>
      </c>
      <c r="T137" s="16" t="s">
        <v>83</v>
      </c>
      <c r="U137" s="16" t="s">
        <v>106</v>
      </c>
      <c r="V137" s="16" t="s">
        <v>3165</v>
      </c>
      <c r="W137" s="16" t="s">
        <v>129</v>
      </c>
      <c r="X137" s="16" t="s">
        <v>3059</v>
      </c>
      <c r="Y137" s="16" t="s">
        <v>3060</v>
      </c>
      <c r="Z137" s="16" t="s">
        <v>3166</v>
      </c>
      <c r="AA137" s="16"/>
      <c r="AB137" s="16"/>
      <c r="AC137" s="16" t="s">
        <v>3167</v>
      </c>
      <c r="AD137" s="16" t="s">
        <v>382</v>
      </c>
      <c r="AE137" s="16"/>
      <c r="AF137" s="16" t="s">
        <v>91</v>
      </c>
      <c r="AG137" s="16" t="s">
        <v>92</v>
      </c>
      <c r="AH137" s="16" t="s">
        <v>3168</v>
      </c>
      <c r="AI137" s="17">
        <v>1</v>
      </c>
      <c r="AJ137" s="17">
        <v>2</v>
      </c>
      <c r="AK137" s="16" t="s">
        <v>245</v>
      </c>
      <c r="AL137" s="16"/>
      <c r="AM137" s="17">
        <v>35</v>
      </c>
      <c r="AN137" s="16" t="s">
        <v>246</v>
      </c>
      <c r="AO137" s="16" t="s">
        <v>247</v>
      </c>
      <c r="AP137" s="17">
        <v>0</v>
      </c>
      <c r="AQ137" s="17">
        <v>0</v>
      </c>
      <c r="AR137" s="17">
        <v>0</v>
      </c>
      <c r="AS137" s="16">
        <v>10000.877198100001</v>
      </c>
      <c r="AT137" s="19">
        <v>8.7112358520461921</v>
      </c>
      <c r="AU137" s="19">
        <v>0</v>
      </c>
      <c r="AV137" s="19">
        <v>0</v>
      </c>
      <c r="AW137" s="19">
        <v>4355.6179260230956</v>
      </c>
      <c r="AX137" s="20">
        <v>4</v>
      </c>
      <c r="AY137" s="19">
        <v>0</v>
      </c>
      <c r="AZ137" s="20">
        <v>35</v>
      </c>
      <c r="BA137" s="19">
        <v>0</v>
      </c>
      <c r="BB137" s="19">
        <v>0.5</v>
      </c>
      <c r="BC137" s="20">
        <v>17500</v>
      </c>
      <c r="BD137" s="16"/>
      <c r="BE137" s="16"/>
      <c r="BF137" s="21" t="s">
        <v>96</v>
      </c>
      <c r="BG137" s="22">
        <v>35</v>
      </c>
      <c r="BH137" s="23">
        <v>0.85</v>
      </c>
      <c r="BI137" s="23">
        <v>30</v>
      </c>
      <c r="BJ137" s="16">
        <v>403.64911173436514</v>
      </c>
      <c r="BK137" s="16">
        <v>10000.857446042544</v>
      </c>
      <c r="BL137" s="23">
        <v>0.15</v>
      </c>
      <c r="BM137" s="22">
        <f t="shared" si="24"/>
        <v>6.8876704198294361</v>
      </c>
      <c r="BN137" s="22">
        <f t="shared" si="28"/>
        <v>4.8876704198294361</v>
      </c>
      <c r="BO137" s="22">
        <f t="shared" si="25"/>
        <v>0.73315056297441539</v>
      </c>
      <c r="BP137" s="22">
        <f t="shared" si="26"/>
        <v>0.41545198568550207</v>
      </c>
      <c r="BQ137" s="22">
        <f t="shared" si="27"/>
        <v>3.7390678711695182</v>
      </c>
    </row>
    <row r="138" spans="1:69" ht="12.75" customHeight="1" x14ac:dyDescent="0.25">
      <c r="A138" s="15">
        <v>14821004</v>
      </c>
      <c r="B138" s="16" t="s">
        <v>97</v>
      </c>
      <c r="C138" s="16"/>
      <c r="D138" s="16"/>
      <c r="E138" s="16"/>
      <c r="F138" s="16" t="s">
        <v>288</v>
      </c>
      <c r="G138" s="16" t="s">
        <v>730</v>
      </c>
      <c r="H138" s="16">
        <v>0</v>
      </c>
      <c r="I138" s="16"/>
      <c r="J138" s="16"/>
      <c r="K138" s="16">
        <v>0</v>
      </c>
      <c r="L138" s="16" t="s">
        <v>78</v>
      </c>
      <c r="M138" s="17">
        <v>1</v>
      </c>
      <c r="N138" s="17">
        <v>0</v>
      </c>
      <c r="O138" s="16" t="s">
        <v>79</v>
      </c>
      <c r="P138" s="16" t="s">
        <v>80</v>
      </c>
      <c r="Q138" s="18">
        <v>0.22925324824482113</v>
      </c>
      <c r="R138" s="16" t="s">
        <v>731</v>
      </c>
      <c r="S138" s="16" t="s">
        <v>732</v>
      </c>
      <c r="T138" s="16" t="s">
        <v>733</v>
      </c>
      <c r="U138" s="16" t="s">
        <v>734</v>
      </c>
      <c r="V138" s="16"/>
      <c r="W138" s="16" t="s">
        <v>470</v>
      </c>
      <c r="X138" s="16"/>
      <c r="Y138" s="16" t="s">
        <v>3420</v>
      </c>
      <c r="Z138" s="16" t="s">
        <v>3449</v>
      </c>
      <c r="AA138" s="16"/>
      <c r="AB138" s="16" t="s">
        <v>473</v>
      </c>
      <c r="AC138" s="16" t="s">
        <v>117</v>
      </c>
      <c r="AD138" s="16"/>
      <c r="AE138" s="16"/>
      <c r="AF138" s="16" t="s">
        <v>91</v>
      </c>
      <c r="AG138" s="16" t="s">
        <v>92</v>
      </c>
      <c r="AH138" s="16" t="s">
        <v>737</v>
      </c>
      <c r="AI138" s="17">
        <v>1</v>
      </c>
      <c r="AJ138" s="17">
        <v>0</v>
      </c>
      <c r="AK138" s="16" t="s">
        <v>107</v>
      </c>
      <c r="AL138" s="16">
        <v>2.35</v>
      </c>
      <c r="AM138" s="16"/>
      <c r="AN138" s="16" t="s">
        <v>108</v>
      </c>
      <c r="AO138" s="16"/>
      <c r="AP138" s="17">
        <v>0</v>
      </c>
      <c r="AQ138" s="17">
        <v>0</v>
      </c>
      <c r="AR138" s="17">
        <v>0</v>
      </c>
      <c r="AS138" s="16">
        <v>9986.25268555</v>
      </c>
      <c r="AT138" s="19">
        <v>0</v>
      </c>
      <c r="AU138" s="19">
        <v>0</v>
      </c>
      <c r="AV138" s="19">
        <v>0</v>
      </c>
      <c r="AW138" s="19">
        <v>0</v>
      </c>
      <c r="AX138" s="20">
        <v>32</v>
      </c>
      <c r="AY138" s="19">
        <v>0.75</v>
      </c>
      <c r="AZ138" s="20">
        <v>100</v>
      </c>
      <c r="BA138" s="19">
        <v>0.1</v>
      </c>
      <c r="BB138" s="19">
        <v>0.5</v>
      </c>
      <c r="BC138" s="20">
        <v>50000</v>
      </c>
      <c r="BD138" s="16">
        <v>492.24630409776529</v>
      </c>
      <c r="BE138" s="16">
        <v>9986.2315484983774</v>
      </c>
      <c r="BF138" s="21" t="s">
        <v>96</v>
      </c>
      <c r="BG138" s="23">
        <v>70</v>
      </c>
      <c r="BH138" s="23">
        <v>0.55000000000000004</v>
      </c>
      <c r="BI138" s="23">
        <v>39</v>
      </c>
      <c r="BJ138" s="16">
        <v>492.24630409776529</v>
      </c>
      <c r="BK138" s="16">
        <v>9986.2315484983774</v>
      </c>
      <c r="BL138" s="23">
        <v>0.15</v>
      </c>
      <c r="BM138" s="22">
        <f t="shared" si="24"/>
        <v>8.9408766815480245</v>
      </c>
      <c r="BN138" s="22">
        <f t="shared" si="28"/>
        <v>8.9408766815480245</v>
      </c>
      <c r="BO138" s="22">
        <f t="shared" si="25"/>
        <v>1.3411315022322037</v>
      </c>
      <c r="BP138" s="22">
        <f t="shared" si="26"/>
        <v>0.75997451793158222</v>
      </c>
      <c r="BQ138" s="22">
        <f t="shared" si="27"/>
        <v>6.8397706613842395</v>
      </c>
    </row>
    <row r="139" spans="1:69" ht="12.75" customHeight="1" x14ac:dyDescent="0.25">
      <c r="A139" s="15">
        <v>16032009</v>
      </c>
      <c r="B139" s="16" t="s">
        <v>75</v>
      </c>
      <c r="C139" s="16"/>
      <c r="D139" s="16"/>
      <c r="E139" s="16"/>
      <c r="F139" s="16" t="s">
        <v>2964</v>
      </c>
      <c r="G139" s="16" t="s">
        <v>238</v>
      </c>
      <c r="H139" s="16">
        <v>3.9990108000000003E-2</v>
      </c>
      <c r="I139" s="17">
        <v>1952</v>
      </c>
      <c r="J139" s="17">
        <v>1584</v>
      </c>
      <c r="K139" s="16">
        <v>0.15889256700000001</v>
      </c>
      <c r="L139" s="16" t="s">
        <v>78</v>
      </c>
      <c r="M139" s="17">
        <v>1</v>
      </c>
      <c r="N139" s="17">
        <v>0</v>
      </c>
      <c r="O139" s="16" t="s">
        <v>79</v>
      </c>
      <c r="P139" s="16" t="s">
        <v>80</v>
      </c>
      <c r="Q139" s="18">
        <v>0.22887151855249513</v>
      </c>
      <c r="R139" s="16" t="s">
        <v>3082</v>
      </c>
      <c r="S139" s="16" t="s">
        <v>3083</v>
      </c>
      <c r="T139" s="16" t="s">
        <v>83</v>
      </c>
      <c r="U139" s="16" t="s">
        <v>84</v>
      </c>
      <c r="V139" s="16" t="s">
        <v>3084</v>
      </c>
      <c r="W139" s="16" t="s">
        <v>129</v>
      </c>
      <c r="X139" s="16" t="s">
        <v>3059</v>
      </c>
      <c r="Y139" s="16" t="s">
        <v>3060</v>
      </c>
      <c r="Z139" s="16" t="s">
        <v>3085</v>
      </c>
      <c r="AA139" s="16"/>
      <c r="AB139" s="16"/>
      <c r="AC139" s="16" t="s">
        <v>185</v>
      </c>
      <c r="AD139" s="16" t="s">
        <v>152</v>
      </c>
      <c r="AE139" s="16"/>
      <c r="AF139" s="16" t="s">
        <v>91</v>
      </c>
      <c r="AG139" s="16" t="s">
        <v>92</v>
      </c>
      <c r="AH139" s="16" t="s">
        <v>1294</v>
      </c>
      <c r="AI139" s="17">
        <v>2</v>
      </c>
      <c r="AJ139" s="17">
        <v>2</v>
      </c>
      <c r="AK139" s="16" t="s">
        <v>245</v>
      </c>
      <c r="AL139" s="16"/>
      <c r="AM139" s="17">
        <v>35</v>
      </c>
      <c r="AN139" s="16" t="s">
        <v>246</v>
      </c>
      <c r="AO139" s="16" t="s">
        <v>247</v>
      </c>
      <c r="AP139" s="17">
        <v>0</v>
      </c>
      <c r="AQ139" s="17">
        <v>0</v>
      </c>
      <c r="AR139" s="17">
        <v>0</v>
      </c>
      <c r="AS139" s="16">
        <v>9969.6024663999997</v>
      </c>
      <c r="AT139" s="19">
        <v>8.738563076473282</v>
      </c>
      <c r="AU139" s="19">
        <v>0</v>
      </c>
      <c r="AV139" s="19">
        <v>0</v>
      </c>
      <c r="AW139" s="19">
        <v>4369.2815382366407</v>
      </c>
      <c r="AX139" s="20">
        <v>4</v>
      </c>
      <c r="AY139" s="19">
        <v>0</v>
      </c>
      <c r="AZ139" s="20">
        <v>35</v>
      </c>
      <c r="BA139" s="19">
        <v>0</v>
      </c>
      <c r="BB139" s="19">
        <v>0.5</v>
      </c>
      <c r="BC139" s="20">
        <v>17500</v>
      </c>
      <c r="BD139" s="16"/>
      <c r="BE139" s="16"/>
      <c r="BF139" s="21" t="s">
        <v>96</v>
      </c>
      <c r="BG139" s="22">
        <v>35</v>
      </c>
      <c r="BH139" s="23">
        <v>0.85</v>
      </c>
      <c r="BI139" s="23">
        <v>30</v>
      </c>
      <c r="BJ139" s="16">
        <v>468.08227730290821</v>
      </c>
      <c r="BK139" s="16">
        <v>9969.6034696131719</v>
      </c>
      <c r="BL139" s="23">
        <v>0.15</v>
      </c>
      <c r="BM139" s="22">
        <f t="shared" si="24"/>
        <v>6.8661455565748541</v>
      </c>
      <c r="BN139" s="22">
        <f t="shared" si="28"/>
        <v>4.8661455565748541</v>
      </c>
      <c r="BO139" s="22">
        <f t="shared" si="25"/>
        <v>0.72992183348622808</v>
      </c>
      <c r="BP139" s="22">
        <f t="shared" si="26"/>
        <v>0.41362237230886267</v>
      </c>
      <c r="BQ139" s="22">
        <f t="shared" si="27"/>
        <v>3.722601350779764</v>
      </c>
    </row>
    <row r="140" spans="1:69" ht="12.75" customHeight="1" x14ac:dyDescent="0.25">
      <c r="A140" s="15">
        <v>15820003</v>
      </c>
      <c r="B140" s="16" t="s">
        <v>228</v>
      </c>
      <c r="C140" s="16"/>
      <c r="D140" s="16"/>
      <c r="E140" s="16" t="s">
        <v>358</v>
      </c>
      <c r="F140" s="16" t="s">
        <v>502</v>
      </c>
      <c r="G140" s="16" t="s">
        <v>359</v>
      </c>
      <c r="H140" s="16">
        <v>0.57142779300000002</v>
      </c>
      <c r="I140" s="17">
        <v>1966</v>
      </c>
      <c r="J140" s="17">
        <v>7523</v>
      </c>
      <c r="K140" s="16">
        <v>0.75638447600000003</v>
      </c>
      <c r="L140" s="16" t="s">
        <v>78</v>
      </c>
      <c r="M140" s="17">
        <v>1</v>
      </c>
      <c r="N140" s="17">
        <v>0</v>
      </c>
      <c r="O140" s="16" t="s">
        <v>79</v>
      </c>
      <c r="P140" s="16" t="s">
        <v>80</v>
      </c>
      <c r="Q140" s="18">
        <v>0.22858193885879483</v>
      </c>
      <c r="R140" s="16" t="s">
        <v>609</v>
      </c>
      <c r="S140" s="16" t="s">
        <v>610</v>
      </c>
      <c r="T140" s="16" t="s">
        <v>611</v>
      </c>
      <c r="U140" s="16" t="s">
        <v>612</v>
      </c>
      <c r="V140" s="16"/>
      <c r="W140" s="16" t="s">
        <v>507</v>
      </c>
      <c r="X140" s="16"/>
      <c r="Y140" s="16" t="s">
        <v>509</v>
      </c>
      <c r="Z140" s="16" t="s">
        <v>613</v>
      </c>
      <c r="AA140" s="16"/>
      <c r="AB140" s="16"/>
      <c r="AC140" s="16" t="s">
        <v>614</v>
      </c>
      <c r="AD140" s="16" t="s">
        <v>105</v>
      </c>
      <c r="AE140" s="16"/>
      <c r="AF140" s="16" t="s">
        <v>91</v>
      </c>
      <c r="AG140" s="16" t="s">
        <v>92</v>
      </c>
      <c r="AH140" s="16" t="s">
        <v>615</v>
      </c>
      <c r="AI140" s="17">
        <v>2</v>
      </c>
      <c r="AJ140" s="17">
        <v>0</v>
      </c>
      <c r="AK140" s="16" t="s">
        <v>537</v>
      </c>
      <c r="AL140" s="16"/>
      <c r="AM140" s="17">
        <v>50</v>
      </c>
      <c r="AN140" s="16" t="s">
        <v>538</v>
      </c>
      <c r="AO140" s="16"/>
      <c r="AP140" s="17">
        <v>0</v>
      </c>
      <c r="AQ140" s="17">
        <v>0</v>
      </c>
      <c r="AR140" s="17">
        <v>7523</v>
      </c>
      <c r="AS140" s="16">
        <v>9956.9949146199997</v>
      </c>
      <c r="AT140" s="19">
        <v>0</v>
      </c>
      <c r="AU140" s="19">
        <v>0</v>
      </c>
      <c r="AV140" s="19">
        <v>0.75554924598323037</v>
      </c>
      <c r="AW140" s="19">
        <v>32911.725155029511</v>
      </c>
      <c r="AX140" s="20">
        <v>9</v>
      </c>
      <c r="AY140" s="19">
        <v>2</v>
      </c>
      <c r="AZ140" s="20">
        <v>50</v>
      </c>
      <c r="BA140" s="19">
        <v>0.3</v>
      </c>
      <c r="BB140" s="19">
        <v>0.5</v>
      </c>
      <c r="BC140" s="20">
        <v>87120</v>
      </c>
      <c r="BD140" s="16">
        <v>403.03871927117058</v>
      </c>
      <c r="BE140" s="16">
        <v>9956.9894286119015</v>
      </c>
      <c r="BF140" s="21" t="s">
        <v>96</v>
      </c>
      <c r="BG140" s="22">
        <v>50</v>
      </c>
      <c r="BH140" s="23">
        <v>0.9</v>
      </c>
      <c r="BI140" s="23">
        <v>45</v>
      </c>
      <c r="BJ140" s="16">
        <v>403.03871927117058</v>
      </c>
      <c r="BK140" s="16">
        <v>9956.9894286119015</v>
      </c>
      <c r="BL140" s="23">
        <v>0.15</v>
      </c>
      <c r="BM140" s="22">
        <f t="shared" si="24"/>
        <v>10.286187248645767</v>
      </c>
      <c r="BN140" s="22">
        <f t="shared" si="28"/>
        <v>10.286187248645767</v>
      </c>
      <c r="BO140" s="22">
        <f t="shared" si="25"/>
        <v>1.5429280872968649</v>
      </c>
      <c r="BP140" s="22">
        <f t="shared" si="26"/>
        <v>0.8743259161348903</v>
      </c>
      <c r="BQ140" s="22">
        <f t="shared" si="27"/>
        <v>7.8689332452140119</v>
      </c>
    </row>
    <row r="141" spans="1:69" ht="12.75" customHeight="1" x14ac:dyDescent="0.25">
      <c r="A141" s="15">
        <v>15410010</v>
      </c>
      <c r="B141" s="16" t="s">
        <v>228</v>
      </c>
      <c r="C141" s="16"/>
      <c r="D141" s="16"/>
      <c r="E141" s="16"/>
      <c r="F141" s="16" t="s">
        <v>2964</v>
      </c>
      <c r="G141" s="16" t="s">
        <v>126</v>
      </c>
      <c r="H141" s="16">
        <v>0.44640105400000002</v>
      </c>
      <c r="I141" s="17">
        <v>1937</v>
      </c>
      <c r="J141" s="17">
        <v>2599</v>
      </c>
      <c r="K141" s="16">
        <v>0.26202238100000003</v>
      </c>
      <c r="L141" s="16" t="s">
        <v>78</v>
      </c>
      <c r="M141" s="17">
        <v>1</v>
      </c>
      <c r="N141" s="17">
        <v>0</v>
      </c>
      <c r="O141" s="16" t="s">
        <v>79</v>
      </c>
      <c r="P141" s="16" t="s">
        <v>80</v>
      </c>
      <c r="Q141" s="18">
        <v>0.22772108446576189</v>
      </c>
      <c r="R141" s="16" t="s">
        <v>3123</v>
      </c>
      <c r="S141" s="16" t="s">
        <v>3124</v>
      </c>
      <c r="T141" s="16" t="s">
        <v>83</v>
      </c>
      <c r="U141" s="16" t="s">
        <v>232</v>
      </c>
      <c r="V141" s="16" t="s">
        <v>271</v>
      </c>
      <c r="W141" s="16" t="s">
        <v>129</v>
      </c>
      <c r="X141" s="16" t="s">
        <v>3059</v>
      </c>
      <c r="Y141" s="16" t="s">
        <v>3060</v>
      </c>
      <c r="Z141" s="16" t="s">
        <v>3125</v>
      </c>
      <c r="AA141" s="16"/>
      <c r="AB141" s="16"/>
      <c r="AC141" s="16" t="s">
        <v>1589</v>
      </c>
      <c r="AD141" s="16" t="s">
        <v>152</v>
      </c>
      <c r="AE141" s="16"/>
      <c r="AF141" s="16" t="s">
        <v>91</v>
      </c>
      <c r="AG141" s="16" t="s">
        <v>92</v>
      </c>
      <c r="AH141" s="16" t="s">
        <v>3126</v>
      </c>
      <c r="AI141" s="17">
        <v>2</v>
      </c>
      <c r="AJ141" s="17">
        <v>1</v>
      </c>
      <c r="AK141" s="16" t="s">
        <v>136</v>
      </c>
      <c r="AL141" s="16"/>
      <c r="AM141" s="17">
        <v>25</v>
      </c>
      <c r="AN141" s="16" t="s">
        <v>137</v>
      </c>
      <c r="AO141" s="16" t="s">
        <v>138</v>
      </c>
      <c r="AP141" s="17">
        <v>0</v>
      </c>
      <c r="AQ141" s="17">
        <v>0</v>
      </c>
      <c r="AR141" s="17">
        <v>0</v>
      </c>
      <c r="AS141" s="16">
        <v>9919.5303738599996</v>
      </c>
      <c r="AT141" s="19">
        <v>4.3913369240533351</v>
      </c>
      <c r="AU141" s="19">
        <v>0</v>
      </c>
      <c r="AV141" s="19">
        <v>0</v>
      </c>
      <c r="AW141" s="19">
        <v>2195.6684620266674</v>
      </c>
      <c r="AX141" s="20">
        <v>7</v>
      </c>
      <c r="AY141" s="19">
        <v>0</v>
      </c>
      <c r="AZ141" s="20">
        <v>25</v>
      </c>
      <c r="BA141" s="19">
        <v>0</v>
      </c>
      <c r="BB141" s="19">
        <v>0.5</v>
      </c>
      <c r="BC141" s="20">
        <v>12500</v>
      </c>
      <c r="BD141" s="16"/>
      <c r="BE141" s="16"/>
      <c r="BF141" s="21" t="s">
        <v>96</v>
      </c>
      <c r="BG141" s="22">
        <v>25</v>
      </c>
      <c r="BH141" s="23">
        <v>0.7</v>
      </c>
      <c r="BI141" s="23">
        <v>18</v>
      </c>
      <c r="BJ141" s="16">
        <v>509.59653905433413</v>
      </c>
      <c r="BK141" s="16">
        <v>9919.4907612465067</v>
      </c>
      <c r="BL141" s="23">
        <v>0.15</v>
      </c>
      <c r="BM141" s="22">
        <f t="shared" si="24"/>
        <v>4.0989795203837138</v>
      </c>
      <c r="BN141" s="22">
        <f t="shared" si="28"/>
        <v>3.0989795203837138</v>
      </c>
      <c r="BO141" s="22">
        <f t="shared" si="25"/>
        <v>0.46484692805755706</v>
      </c>
      <c r="BP141" s="22">
        <f t="shared" si="26"/>
        <v>0.26341325923261566</v>
      </c>
      <c r="BQ141" s="22">
        <f t="shared" si="27"/>
        <v>2.370719333093541</v>
      </c>
    </row>
    <row r="142" spans="1:69" ht="12.75" customHeight="1" x14ac:dyDescent="0.25">
      <c r="A142" s="15">
        <v>15823030</v>
      </c>
      <c r="B142" s="16" t="s">
        <v>228</v>
      </c>
      <c r="C142" s="16"/>
      <c r="D142" s="16"/>
      <c r="E142" s="16" t="s">
        <v>358</v>
      </c>
      <c r="F142" s="16" t="s">
        <v>781</v>
      </c>
      <c r="G142" s="16" t="s">
        <v>359</v>
      </c>
      <c r="H142" s="16">
        <v>0.176227254</v>
      </c>
      <c r="I142" s="17">
        <v>1964</v>
      </c>
      <c r="J142" s="17">
        <v>3015</v>
      </c>
      <c r="K142" s="16">
        <v>0.30516194299999999</v>
      </c>
      <c r="L142" s="16" t="s">
        <v>78</v>
      </c>
      <c r="M142" s="17">
        <v>1</v>
      </c>
      <c r="N142" s="17">
        <v>0</v>
      </c>
      <c r="O142" s="16" t="s">
        <v>79</v>
      </c>
      <c r="P142" s="16" t="s">
        <v>80</v>
      </c>
      <c r="Q142" s="18">
        <v>0.2268819315112936</v>
      </c>
      <c r="R142" s="16" t="s">
        <v>860</v>
      </c>
      <c r="S142" s="16" t="s">
        <v>861</v>
      </c>
      <c r="T142" s="16" t="s">
        <v>251</v>
      </c>
      <c r="U142" s="16" t="s">
        <v>862</v>
      </c>
      <c r="V142" s="16"/>
      <c r="W142" s="16" t="s">
        <v>507</v>
      </c>
      <c r="X142" s="16"/>
      <c r="Y142" s="16" t="s">
        <v>786</v>
      </c>
      <c r="Z142" s="16" t="s">
        <v>863</v>
      </c>
      <c r="AA142" s="16"/>
      <c r="AB142" s="16" t="s">
        <v>473</v>
      </c>
      <c r="AC142" s="16" t="s">
        <v>864</v>
      </c>
      <c r="AD142" s="16" t="s">
        <v>105</v>
      </c>
      <c r="AE142" s="16"/>
      <c r="AF142" s="16" t="s">
        <v>91</v>
      </c>
      <c r="AG142" s="16" t="s">
        <v>92</v>
      </c>
      <c r="AH142" s="16" t="s">
        <v>865</v>
      </c>
      <c r="AI142" s="17">
        <v>2</v>
      </c>
      <c r="AJ142" s="17">
        <v>0</v>
      </c>
      <c r="AK142" s="16" t="s">
        <v>523</v>
      </c>
      <c r="AL142" s="16"/>
      <c r="AM142" s="17">
        <v>50</v>
      </c>
      <c r="AN142" s="16" t="s">
        <v>524</v>
      </c>
      <c r="AO142" s="16"/>
      <c r="AP142" s="17">
        <v>0</v>
      </c>
      <c r="AQ142" s="17">
        <v>3015</v>
      </c>
      <c r="AR142" s="17">
        <v>0</v>
      </c>
      <c r="AS142" s="16">
        <v>9882.9662308099996</v>
      </c>
      <c r="AT142" s="19">
        <v>0</v>
      </c>
      <c r="AU142" s="19">
        <v>0</v>
      </c>
      <c r="AV142" s="19">
        <v>0.30507035333185523</v>
      </c>
      <c r="AW142" s="19">
        <v>13288.864591135614</v>
      </c>
      <c r="AX142" s="20">
        <v>9</v>
      </c>
      <c r="AY142" s="19">
        <v>3</v>
      </c>
      <c r="AZ142" s="20">
        <v>0</v>
      </c>
      <c r="BA142" s="19">
        <v>0.1</v>
      </c>
      <c r="BB142" s="19">
        <v>0</v>
      </c>
      <c r="BC142" s="20">
        <v>130680</v>
      </c>
      <c r="BD142" s="16">
        <v>394.87515837310508</v>
      </c>
      <c r="BE142" s="16">
        <v>9882.937404763732</v>
      </c>
      <c r="BF142" s="21" t="s">
        <v>96</v>
      </c>
      <c r="BG142" s="23">
        <v>50</v>
      </c>
      <c r="BH142" s="23">
        <v>0.5</v>
      </c>
      <c r="BI142" s="23">
        <f>BG142*BH142</f>
        <v>25</v>
      </c>
      <c r="BJ142" s="16">
        <v>394.87515837310508</v>
      </c>
      <c r="BK142" s="16">
        <v>9882.937404763732</v>
      </c>
      <c r="BL142" s="23">
        <v>0.15</v>
      </c>
      <c r="BM142" s="22">
        <f t="shared" si="24"/>
        <v>5.6720482877823404</v>
      </c>
      <c r="BN142" s="22">
        <f t="shared" si="28"/>
        <v>5.6720482877823404</v>
      </c>
      <c r="BO142" s="22">
        <f t="shared" si="25"/>
        <v>0.85080724316735101</v>
      </c>
      <c r="BP142" s="22">
        <f t="shared" si="26"/>
        <v>0.482124104461499</v>
      </c>
      <c r="BQ142" s="22">
        <f t="shared" si="27"/>
        <v>4.3391169401534908</v>
      </c>
    </row>
    <row r="143" spans="1:69" ht="12.75" customHeight="1" x14ac:dyDescent="0.25">
      <c r="A143" s="15">
        <v>16010019</v>
      </c>
      <c r="B143" s="16" t="s">
        <v>75</v>
      </c>
      <c r="C143" s="16"/>
      <c r="D143" s="16"/>
      <c r="E143" s="16"/>
      <c r="F143" s="16" t="s">
        <v>1264</v>
      </c>
      <c r="G143" s="16" t="s">
        <v>126</v>
      </c>
      <c r="H143" s="16">
        <v>6.1214010000000003E-3</v>
      </c>
      <c r="I143" s="17">
        <v>1938</v>
      </c>
      <c r="J143" s="17">
        <v>1188</v>
      </c>
      <c r="K143" s="16">
        <v>0.120291616</v>
      </c>
      <c r="L143" s="16" t="s">
        <v>78</v>
      </c>
      <c r="M143" s="17">
        <v>1</v>
      </c>
      <c r="N143" s="17">
        <v>0</v>
      </c>
      <c r="O143" s="16" t="s">
        <v>79</v>
      </c>
      <c r="P143" s="16" t="s">
        <v>80</v>
      </c>
      <c r="Q143" s="18">
        <v>0.22673597739461576</v>
      </c>
      <c r="R143" s="16" t="s">
        <v>1341</v>
      </c>
      <c r="S143" s="16" t="s">
        <v>1355</v>
      </c>
      <c r="T143" s="16" t="s">
        <v>306</v>
      </c>
      <c r="U143" s="16" t="s">
        <v>555</v>
      </c>
      <c r="V143" s="16"/>
      <c r="W143" s="16" t="s">
        <v>129</v>
      </c>
      <c r="X143" s="16" t="s">
        <v>1267</v>
      </c>
      <c r="Y143" s="16" t="s">
        <v>1268</v>
      </c>
      <c r="Z143" s="16" t="s">
        <v>1356</v>
      </c>
      <c r="AA143" s="16"/>
      <c r="AB143" s="16"/>
      <c r="AC143" s="16" t="s">
        <v>1283</v>
      </c>
      <c r="AD143" s="16" t="s">
        <v>152</v>
      </c>
      <c r="AE143" s="16"/>
      <c r="AF143" s="16" t="s">
        <v>91</v>
      </c>
      <c r="AG143" s="16" t="s">
        <v>92</v>
      </c>
      <c r="AH143" s="16" t="s">
        <v>1357</v>
      </c>
      <c r="AI143" s="17">
        <v>1</v>
      </c>
      <c r="AJ143" s="17">
        <v>1</v>
      </c>
      <c r="AK143" s="16" t="s">
        <v>136</v>
      </c>
      <c r="AL143" s="16"/>
      <c r="AM143" s="17">
        <v>25</v>
      </c>
      <c r="AN143" s="16" t="s">
        <v>137</v>
      </c>
      <c r="AO143" s="16" t="s">
        <v>138</v>
      </c>
      <c r="AP143" s="17">
        <v>0</v>
      </c>
      <c r="AQ143" s="17">
        <v>0</v>
      </c>
      <c r="AR143" s="17">
        <v>0</v>
      </c>
      <c r="AS143" s="16">
        <v>9876.5768491599993</v>
      </c>
      <c r="AT143" s="19">
        <v>4.4104349781579204</v>
      </c>
      <c r="AU143" s="19">
        <v>0</v>
      </c>
      <c r="AV143" s="19">
        <v>0</v>
      </c>
      <c r="AW143" s="19">
        <v>2205.2174890789602</v>
      </c>
      <c r="AX143" s="20">
        <v>7</v>
      </c>
      <c r="AY143" s="19">
        <v>0</v>
      </c>
      <c r="AZ143" s="20">
        <v>25</v>
      </c>
      <c r="BA143" s="19">
        <v>0</v>
      </c>
      <c r="BB143" s="19">
        <v>0.5</v>
      </c>
      <c r="BC143" s="20">
        <v>12500</v>
      </c>
      <c r="BD143" s="16"/>
      <c r="BE143" s="16"/>
      <c r="BF143" s="21" t="s">
        <v>96</v>
      </c>
      <c r="BG143" s="22">
        <v>25</v>
      </c>
      <c r="BH143" s="23">
        <v>0.7</v>
      </c>
      <c r="BI143" s="23">
        <v>18</v>
      </c>
      <c r="BJ143" s="16">
        <v>397.52962936994442</v>
      </c>
      <c r="BK143" s="16">
        <v>9876.5796688722658</v>
      </c>
      <c r="BL143" s="23">
        <v>0.15</v>
      </c>
      <c r="BM143" s="22">
        <f t="shared" si="24"/>
        <v>4.0812475931030834</v>
      </c>
      <c r="BN143" s="22">
        <f t="shared" si="28"/>
        <v>3.0812475931030834</v>
      </c>
      <c r="BO143" s="22">
        <f t="shared" si="25"/>
        <v>0.46218713896546249</v>
      </c>
      <c r="BP143" s="22">
        <f t="shared" si="26"/>
        <v>0.26190604541376211</v>
      </c>
      <c r="BQ143" s="22">
        <f t="shared" si="27"/>
        <v>2.3571544087238592</v>
      </c>
    </row>
    <row r="144" spans="1:69" ht="12.75" customHeight="1" x14ac:dyDescent="0.25">
      <c r="A144" s="15">
        <v>15304019</v>
      </c>
      <c r="B144" s="16" t="s">
        <v>154</v>
      </c>
      <c r="C144" s="16"/>
      <c r="D144" s="16"/>
      <c r="E144" s="16"/>
      <c r="F144" s="16" t="s">
        <v>1264</v>
      </c>
      <c r="G144" s="16" t="s">
        <v>126</v>
      </c>
      <c r="H144" s="16">
        <v>0</v>
      </c>
      <c r="I144" s="17">
        <v>1957</v>
      </c>
      <c r="J144" s="17">
        <v>1737</v>
      </c>
      <c r="K144" s="16">
        <v>0.17598784200000001</v>
      </c>
      <c r="L144" s="16" t="s">
        <v>78</v>
      </c>
      <c r="M144" s="17">
        <v>1</v>
      </c>
      <c r="N144" s="17">
        <v>0</v>
      </c>
      <c r="O144" s="16" t="s">
        <v>79</v>
      </c>
      <c r="P144" s="16" t="s">
        <v>80</v>
      </c>
      <c r="Q144" s="18">
        <v>0.22658909235201311</v>
      </c>
      <c r="R144" s="16" t="s">
        <v>2511</v>
      </c>
      <c r="S144" s="16" t="s">
        <v>2521</v>
      </c>
      <c r="T144" s="16" t="s">
        <v>114</v>
      </c>
      <c r="U144" s="16" t="s">
        <v>115</v>
      </c>
      <c r="V144" s="16"/>
      <c r="W144" s="16" t="s">
        <v>129</v>
      </c>
      <c r="X144" s="16" t="s">
        <v>1267</v>
      </c>
      <c r="Y144" s="16" t="s">
        <v>1268</v>
      </c>
      <c r="Z144" s="16" t="s">
        <v>215</v>
      </c>
      <c r="AA144" s="16"/>
      <c r="AB144" s="16"/>
      <c r="AC144" s="16" t="s">
        <v>1473</v>
      </c>
      <c r="AD144" s="16" t="s">
        <v>152</v>
      </c>
      <c r="AE144" s="16"/>
      <c r="AF144" s="16" t="s">
        <v>91</v>
      </c>
      <c r="AG144" s="16" t="s">
        <v>92</v>
      </c>
      <c r="AH144" s="16" t="s">
        <v>2522</v>
      </c>
      <c r="AI144" s="17">
        <v>1</v>
      </c>
      <c r="AJ144" s="17">
        <v>1</v>
      </c>
      <c r="AK144" s="16" t="s">
        <v>136</v>
      </c>
      <c r="AL144" s="16"/>
      <c r="AM144" s="17">
        <v>25</v>
      </c>
      <c r="AN144" s="16" t="s">
        <v>137</v>
      </c>
      <c r="AO144" s="16" t="s">
        <v>138</v>
      </c>
      <c r="AP144" s="16"/>
      <c r="AQ144" s="16"/>
      <c r="AR144" s="16"/>
      <c r="AS144" s="16"/>
      <c r="AT144" s="19"/>
      <c r="AU144" s="19"/>
      <c r="AV144" s="19"/>
      <c r="AW144" s="19"/>
      <c r="AX144" s="19"/>
      <c r="AY144" s="19"/>
      <c r="AZ144" s="19"/>
      <c r="BA144" s="19"/>
      <c r="BB144" s="19"/>
      <c r="BC144" s="19"/>
      <c r="BD144" s="16">
        <v>416.07937686856121</v>
      </c>
      <c r="BE144" s="16">
        <v>9870.1813820097177</v>
      </c>
      <c r="BF144" s="21"/>
      <c r="BG144" s="22">
        <v>25</v>
      </c>
      <c r="BH144" s="23">
        <v>0.7</v>
      </c>
      <c r="BI144" s="23">
        <v>18</v>
      </c>
      <c r="BJ144" s="16">
        <v>416.07937686856121</v>
      </c>
      <c r="BK144" s="16">
        <v>9870.1813820097177</v>
      </c>
      <c r="BL144" s="23">
        <v>0.15</v>
      </c>
      <c r="BM144" s="22">
        <f t="shared" si="24"/>
        <v>4.0786036623362358</v>
      </c>
      <c r="BN144" s="22">
        <f t="shared" si="28"/>
        <v>3.0786036623362358</v>
      </c>
      <c r="BO144" s="22">
        <f t="shared" si="25"/>
        <v>0.46179054935043534</v>
      </c>
      <c r="BP144" s="22">
        <f t="shared" si="26"/>
        <v>0.26168131129858002</v>
      </c>
      <c r="BQ144" s="22">
        <f t="shared" si="27"/>
        <v>2.3551318016872202</v>
      </c>
    </row>
    <row r="145" spans="1:69" ht="12.75" customHeight="1" x14ac:dyDescent="0.25">
      <c r="A145" s="15">
        <v>16010022</v>
      </c>
      <c r="B145" s="16" t="s">
        <v>75</v>
      </c>
      <c r="C145" s="16"/>
      <c r="D145" s="16"/>
      <c r="E145" s="16"/>
      <c r="F145" s="16" t="s">
        <v>1264</v>
      </c>
      <c r="G145" s="16" t="s">
        <v>126</v>
      </c>
      <c r="H145" s="16">
        <v>0.76782832599999995</v>
      </c>
      <c r="I145" s="17">
        <v>1940</v>
      </c>
      <c r="J145" s="17">
        <v>814</v>
      </c>
      <c r="K145" s="16">
        <v>8.2631204999999999E-2</v>
      </c>
      <c r="L145" s="16" t="s">
        <v>78</v>
      </c>
      <c r="M145" s="17">
        <v>1</v>
      </c>
      <c r="N145" s="17">
        <v>0</v>
      </c>
      <c r="O145" s="16" t="s">
        <v>79</v>
      </c>
      <c r="P145" s="16" t="s">
        <v>80</v>
      </c>
      <c r="Q145" s="18">
        <v>0.2261585101101703</v>
      </c>
      <c r="R145" s="16" t="s">
        <v>1364</v>
      </c>
      <c r="S145" s="16" t="s">
        <v>1365</v>
      </c>
      <c r="T145" s="16" t="s">
        <v>83</v>
      </c>
      <c r="U145" s="16" t="s">
        <v>84</v>
      </c>
      <c r="V145" s="16" t="s">
        <v>1366</v>
      </c>
      <c r="W145" s="16" t="s">
        <v>129</v>
      </c>
      <c r="X145" s="16" t="s">
        <v>1267</v>
      </c>
      <c r="Y145" s="16" t="s">
        <v>1268</v>
      </c>
      <c r="Z145" s="16" t="s">
        <v>1367</v>
      </c>
      <c r="AA145" s="16"/>
      <c r="AB145" s="16"/>
      <c r="AC145" s="16" t="s">
        <v>1283</v>
      </c>
      <c r="AD145" s="16" t="s">
        <v>152</v>
      </c>
      <c r="AE145" s="16"/>
      <c r="AF145" s="16" t="s">
        <v>91</v>
      </c>
      <c r="AG145" s="16" t="s">
        <v>92</v>
      </c>
      <c r="AH145" s="16" t="s">
        <v>1357</v>
      </c>
      <c r="AI145" s="17">
        <v>1</v>
      </c>
      <c r="AJ145" s="17">
        <v>1</v>
      </c>
      <c r="AK145" s="16" t="s">
        <v>136</v>
      </c>
      <c r="AL145" s="16"/>
      <c r="AM145" s="17">
        <v>25</v>
      </c>
      <c r="AN145" s="16" t="s">
        <v>137</v>
      </c>
      <c r="AO145" s="16" t="s">
        <v>138</v>
      </c>
      <c r="AP145" s="17">
        <v>0</v>
      </c>
      <c r="AQ145" s="17">
        <v>0</v>
      </c>
      <c r="AR145" s="17">
        <v>0</v>
      </c>
      <c r="AS145" s="16">
        <v>9851.4054471100008</v>
      </c>
      <c r="AT145" s="19">
        <v>4.4217041145919662</v>
      </c>
      <c r="AU145" s="19">
        <v>0</v>
      </c>
      <c r="AV145" s="19">
        <v>0</v>
      </c>
      <c r="AW145" s="19">
        <v>2210.8520572959833</v>
      </c>
      <c r="AX145" s="20">
        <v>7</v>
      </c>
      <c r="AY145" s="19">
        <v>0</v>
      </c>
      <c r="AZ145" s="20">
        <v>25</v>
      </c>
      <c r="BA145" s="19">
        <v>0</v>
      </c>
      <c r="BB145" s="19">
        <v>0.5</v>
      </c>
      <c r="BC145" s="20">
        <v>12500</v>
      </c>
      <c r="BD145" s="16"/>
      <c r="BE145" s="16"/>
      <c r="BF145" s="21" t="s">
        <v>96</v>
      </c>
      <c r="BG145" s="22">
        <v>25</v>
      </c>
      <c r="BH145" s="23">
        <v>0.7</v>
      </c>
      <c r="BI145" s="23">
        <v>18</v>
      </c>
      <c r="BJ145" s="16">
        <v>493.47302783456882</v>
      </c>
      <c r="BK145" s="16">
        <v>9851.4252945796197</v>
      </c>
      <c r="BL145" s="23">
        <v>0.15</v>
      </c>
      <c r="BM145" s="22">
        <f t="shared" si="24"/>
        <v>4.0708531819830656</v>
      </c>
      <c r="BN145" s="22">
        <f t="shared" si="28"/>
        <v>3.0708531819830656</v>
      </c>
      <c r="BO145" s="22">
        <f t="shared" si="25"/>
        <v>0.4606279772974598</v>
      </c>
      <c r="BP145" s="22">
        <f t="shared" si="26"/>
        <v>0.26102252046856056</v>
      </c>
      <c r="BQ145" s="22">
        <f t="shared" si="27"/>
        <v>2.3492026842170453</v>
      </c>
    </row>
    <row r="146" spans="1:69" ht="12.75" customHeight="1" x14ac:dyDescent="0.25">
      <c r="A146" s="15">
        <v>15304018</v>
      </c>
      <c r="B146" s="16" t="s">
        <v>154</v>
      </c>
      <c r="C146" s="16"/>
      <c r="D146" s="16"/>
      <c r="E146" s="16"/>
      <c r="F146" s="16" t="s">
        <v>1264</v>
      </c>
      <c r="G146" s="16" t="s">
        <v>126</v>
      </c>
      <c r="H146" s="16">
        <v>0</v>
      </c>
      <c r="I146" s="17">
        <v>1957</v>
      </c>
      <c r="J146" s="17">
        <v>1197</v>
      </c>
      <c r="K146" s="16">
        <v>0.12163398</v>
      </c>
      <c r="L146" s="16" t="s">
        <v>78</v>
      </c>
      <c r="M146" s="17">
        <v>1</v>
      </c>
      <c r="N146" s="17">
        <v>0</v>
      </c>
      <c r="O146" s="16" t="s">
        <v>79</v>
      </c>
      <c r="P146" s="16" t="s">
        <v>80</v>
      </c>
      <c r="Q146" s="18">
        <v>0.22601292793064193</v>
      </c>
      <c r="R146" s="16" t="s">
        <v>2511</v>
      </c>
      <c r="S146" s="16" t="s">
        <v>2512</v>
      </c>
      <c r="T146" s="16" t="s">
        <v>347</v>
      </c>
      <c r="U146" s="16" t="s">
        <v>348</v>
      </c>
      <c r="V146" s="16"/>
      <c r="W146" s="16" t="s">
        <v>129</v>
      </c>
      <c r="X146" s="16" t="s">
        <v>1267</v>
      </c>
      <c r="Y146" s="16" t="s">
        <v>1268</v>
      </c>
      <c r="Z146" s="16" t="s">
        <v>2513</v>
      </c>
      <c r="AA146" s="16"/>
      <c r="AB146" s="16"/>
      <c r="AC146" s="16" t="s">
        <v>780</v>
      </c>
      <c r="AD146" s="16" t="s">
        <v>105</v>
      </c>
      <c r="AE146" s="16"/>
      <c r="AF146" s="16" t="s">
        <v>91</v>
      </c>
      <c r="AG146" s="16" t="s">
        <v>92</v>
      </c>
      <c r="AH146" s="16" t="s">
        <v>204</v>
      </c>
      <c r="AI146" s="17">
        <v>1</v>
      </c>
      <c r="AJ146" s="17">
        <v>1</v>
      </c>
      <c r="AK146" s="16" t="s">
        <v>136</v>
      </c>
      <c r="AL146" s="16"/>
      <c r="AM146" s="17">
        <v>25</v>
      </c>
      <c r="AN146" s="16" t="s">
        <v>137</v>
      </c>
      <c r="AO146" s="16" t="s">
        <v>138</v>
      </c>
      <c r="AP146" s="16"/>
      <c r="AQ146" s="16"/>
      <c r="AR146" s="16"/>
      <c r="AS146" s="16"/>
      <c r="AT146" s="19"/>
      <c r="AU146" s="19"/>
      <c r="AV146" s="19"/>
      <c r="AW146" s="19"/>
      <c r="AX146" s="19"/>
      <c r="AY146" s="19"/>
      <c r="AZ146" s="19"/>
      <c r="BA146" s="19"/>
      <c r="BB146" s="19"/>
      <c r="BC146" s="19"/>
      <c r="BD146" s="16">
        <v>410.7328154245069</v>
      </c>
      <c r="BE146" s="16">
        <v>9845.0837602055781</v>
      </c>
      <c r="BF146" s="21"/>
      <c r="BG146" s="22">
        <v>25</v>
      </c>
      <c r="BH146" s="23">
        <v>0.7</v>
      </c>
      <c r="BI146" s="23">
        <v>18</v>
      </c>
      <c r="BJ146" s="16">
        <v>410.7328154245069</v>
      </c>
      <c r="BK146" s="16">
        <v>9845.0837602055781</v>
      </c>
      <c r="BL146" s="23">
        <v>0.15</v>
      </c>
      <c r="BM146" s="22">
        <f t="shared" si="24"/>
        <v>4.0682327027515548</v>
      </c>
      <c r="BN146" s="22">
        <f t="shared" si="28"/>
        <v>3.0682327027515548</v>
      </c>
      <c r="BO146" s="22">
        <f t="shared" si="25"/>
        <v>0.46023490541273321</v>
      </c>
      <c r="BP146" s="22">
        <f t="shared" si="26"/>
        <v>0.26079977973388219</v>
      </c>
      <c r="BQ146" s="22">
        <f t="shared" si="27"/>
        <v>2.3471980176049398</v>
      </c>
    </row>
    <row r="147" spans="1:69" ht="12.75" customHeight="1" x14ac:dyDescent="0.25">
      <c r="A147" s="15">
        <v>15303008</v>
      </c>
      <c r="B147" s="16" t="s">
        <v>154</v>
      </c>
      <c r="C147" s="16"/>
      <c r="D147" s="16"/>
      <c r="E147" s="16"/>
      <c r="F147" s="16" t="s">
        <v>2964</v>
      </c>
      <c r="G147" s="16" t="s">
        <v>1427</v>
      </c>
      <c r="H147" s="16">
        <v>0.19990200399999999</v>
      </c>
      <c r="I147" s="16"/>
      <c r="J147" s="16"/>
      <c r="K147" s="16">
        <v>0</v>
      </c>
      <c r="L147" s="16" t="s">
        <v>78</v>
      </c>
      <c r="M147" s="17">
        <v>1</v>
      </c>
      <c r="N147" s="17">
        <v>0</v>
      </c>
      <c r="O147" s="16" t="s">
        <v>79</v>
      </c>
      <c r="P147" s="16" t="s">
        <v>80</v>
      </c>
      <c r="Q147" s="18">
        <v>0.22442562127885657</v>
      </c>
      <c r="R147" s="16" t="s">
        <v>3113</v>
      </c>
      <c r="S147" s="16" t="s">
        <v>3114</v>
      </c>
      <c r="T147" s="16" t="s">
        <v>83</v>
      </c>
      <c r="U147" s="16" t="s">
        <v>84</v>
      </c>
      <c r="V147" s="16" t="s">
        <v>3115</v>
      </c>
      <c r="W147" s="16" t="s">
        <v>129</v>
      </c>
      <c r="X147" s="16" t="s">
        <v>3059</v>
      </c>
      <c r="Y147" s="16" t="s">
        <v>3060</v>
      </c>
      <c r="Z147" s="16" t="s">
        <v>432</v>
      </c>
      <c r="AA147" s="16"/>
      <c r="AB147" s="16"/>
      <c r="AC147" s="16" t="s">
        <v>1473</v>
      </c>
      <c r="AD147" s="16" t="s">
        <v>152</v>
      </c>
      <c r="AE147" s="16"/>
      <c r="AF147" s="16" t="s">
        <v>91</v>
      </c>
      <c r="AG147" s="16" t="s">
        <v>92</v>
      </c>
      <c r="AH147" s="16" t="s">
        <v>2532</v>
      </c>
      <c r="AI147" s="17">
        <v>2</v>
      </c>
      <c r="AJ147" s="17">
        <v>1</v>
      </c>
      <c r="AK147" s="16" t="s">
        <v>136</v>
      </c>
      <c r="AL147" s="16"/>
      <c r="AM147" s="17">
        <v>25</v>
      </c>
      <c r="AN147" s="16" t="s">
        <v>137</v>
      </c>
      <c r="AO147" s="16" t="s">
        <v>138</v>
      </c>
      <c r="AP147" s="17">
        <v>0</v>
      </c>
      <c r="AQ147" s="17">
        <v>0</v>
      </c>
      <c r="AR147" s="17">
        <v>0</v>
      </c>
      <c r="AS147" s="16">
        <v>9775.9578895100003</v>
      </c>
      <c r="AT147" s="19">
        <v>4.4558293409530387</v>
      </c>
      <c r="AU147" s="19">
        <v>0</v>
      </c>
      <c r="AV147" s="19">
        <v>0</v>
      </c>
      <c r="AW147" s="19">
        <v>2227.9146704765194</v>
      </c>
      <c r="AX147" s="20">
        <v>7</v>
      </c>
      <c r="AY147" s="19">
        <v>0</v>
      </c>
      <c r="AZ147" s="20">
        <v>25</v>
      </c>
      <c r="BA147" s="19">
        <v>0</v>
      </c>
      <c r="BB147" s="19">
        <v>0.5</v>
      </c>
      <c r="BC147" s="20">
        <v>12500</v>
      </c>
      <c r="BD147" s="16"/>
      <c r="BE147" s="16"/>
      <c r="BF147" s="21" t="s">
        <v>96</v>
      </c>
      <c r="BG147" s="22">
        <v>25</v>
      </c>
      <c r="BH147" s="23">
        <v>0.7</v>
      </c>
      <c r="BI147" s="23">
        <v>18</v>
      </c>
      <c r="BJ147" s="16">
        <v>441.84983277083631</v>
      </c>
      <c r="BK147" s="16">
        <v>9775.9409590258419</v>
      </c>
      <c r="BL147" s="23">
        <v>0.15</v>
      </c>
      <c r="BM147" s="22">
        <f t="shared" si="24"/>
        <v>4.039661183019418</v>
      </c>
      <c r="BN147" s="22">
        <f t="shared" si="28"/>
        <v>3.039661183019418</v>
      </c>
      <c r="BO147" s="22">
        <f t="shared" si="25"/>
        <v>0.45594917745291269</v>
      </c>
      <c r="BP147" s="22">
        <f t="shared" si="26"/>
        <v>0.25837120055665053</v>
      </c>
      <c r="BQ147" s="22">
        <f t="shared" si="27"/>
        <v>2.325340805009855</v>
      </c>
    </row>
    <row r="148" spans="1:69" ht="12.75" customHeight="1" x14ac:dyDescent="0.25">
      <c r="A148" s="15">
        <v>16010047</v>
      </c>
      <c r="B148" s="16" t="s">
        <v>75</v>
      </c>
      <c r="C148" s="16"/>
      <c r="D148" s="16"/>
      <c r="E148" s="16"/>
      <c r="F148" s="16" t="s">
        <v>1264</v>
      </c>
      <c r="G148" s="16" t="s">
        <v>126</v>
      </c>
      <c r="H148" s="16">
        <v>0.43779647900000002</v>
      </c>
      <c r="I148" s="17">
        <v>1995</v>
      </c>
      <c r="J148" s="17">
        <v>1860</v>
      </c>
      <c r="K148" s="16">
        <v>0.192746114</v>
      </c>
      <c r="L148" s="16" t="s">
        <v>78</v>
      </c>
      <c r="M148" s="17">
        <v>1</v>
      </c>
      <c r="N148" s="17">
        <v>0</v>
      </c>
      <c r="O148" s="16" t="s">
        <v>79</v>
      </c>
      <c r="P148" s="16" t="s">
        <v>80</v>
      </c>
      <c r="Q148" s="18">
        <v>0.22401761202179798</v>
      </c>
      <c r="R148" s="16" t="s">
        <v>1281</v>
      </c>
      <c r="S148" s="16" t="s">
        <v>1282</v>
      </c>
      <c r="T148" s="16" t="s">
        <v>306</v>
      </c>
      <c r="U148" s="16" t="s">
        <v>555</v>
      </c>
      <c r="V148" s="16"/>
      <c r="W148" s="16" t="s">
        <v>129</v>
      </c>
      <c r="X148" s="16" t="s">
        <v>1267</v>
      </c>
      <c r="Y148" s="16" t="s">
        <v>1268</v>
      </c>
      <c r="Z148" s="16" t="s">
        <v>184</v>
      </c>
      <c r="AA148" s="16"/>
      <c r="AB148" s="16"/>
      <c r="AC148" s="16" t="s">
        <v>1283</v>
      </c>
      <c r="AD148" s="16" t="s">
        <v>152</v>
      </c>
      <c r="AE148" s="16"/>
      <c r="AF148" s="16" t="s">
        <v>91</v>
      </c>
      <c r="AG148" s="16" t="s">
        <v>92</v>
      </c>
      <c r="AH148" s="16" t="s">
        <v>1284</v>
      </c>
      <c r="AI148" s="17">
        <v>1</v>
      </c>
      <c r="AJ148" s="17">
        <v>1</v>
      </c>
      <c r="AK148" s="16" t="s">
        <v>136</v>
      </c>
      <c r="AL148" s="16"/>
      <c r="AM148" s="17">
        <v>25</v>
      </c>
      <c r="AN148" s="16" t="s">
        <v>137</v>
      </c>
      <c r="AO148" s="16" t="s">
        <v>138</v>
      </c>
      <c r="AP148" s="17">
        <v>0</v>
      </c>
      <c r="AQ148" s="17">
        <v>0</v>
      </c>
      <c r="AR148" s="17">
        <v>0</v>
      </c>
      <c r="AS148" s="16">
        <v>9758.1738105900004</v>
      </c>
      <c r="AT148" s="19">
        <v>4.463950001866821</v>
      </c>
      <c r="AU148" s="19">
        <v>0</v>
      </c>
      <c r="AV148" s="19">
        <v>0</v>
      </c>
      <c r="AW148" s="19">
        <v>2231.9750009334107</v>
      </c>
      <c r="AX148" s="20">
        <v>7</v>
      </c>
      <c r="AY148" s="19">
        <v>0</v>
      </c>
      <c r="AZ148" s="20">
        <v>25</v>
      </c>
      <c r="BA148" s="19">
        <v>0</v>
      </c>
      <c r="BB148" s="19">
        <v>0.5</v>
      </c>
      <c r="BC148" s="20">
        <v>12500</v>
      </c>
      <c r="BD148" s="16"/>
      <c r="BE148" s="16"/>
      <c r="BF148" s="21" t="s">
        <v>96</v>
      </c>
      <c r="BG148" s="22">
        <v>25</v>
      </c>
      <c r="BH148" s="23">
        <v>0.7</v>
      </c>
      <c r="BI148" s="23">
        <v>18</v>
      </c>
      <c r="BJ148" s="16">
        <v>491.83326405946121</v>
      </c>
      <c r="BK148" s="16">
        <v>9758.1681468798324</v>
      </c>
      <c r="BL148" s="23">
        <v>0.15</v>
      </c>
      <c r="BM148" s="22">
        <f t="shared" ref="BM148:BM179" si="29">BI148*Q148</f>
        <v>4.0323170163923638</v>
      </c>
      <c r="BN148" s="22">
        <f t="shared" si="28"/>
        <v>3.0323170163923638</v>
      </c>
      <c r="BO148" s="22">
        <f t="shared" ref="BO148:BO179" si="30">BN148*BL148</f>
        <v>0.45484755245885455</v>
      </c>
      <c r="BP148" s="22">
        <f t="shared" ref="BP148:BP179" si="31">(BN148-BO148)*0.1</f>
        <v>0.25774694639335094</v>
      </c>
      <c r="BQ148" s="22">
        <f t="shared" ref="BQ148:BQ179" si="32">(BN148-BO148)*0.9</f>
        <v>2.3197225175401583</v>
      </c>
    </row>
    <row r="149" spans="1:69" ht="12.75" customHeight="1" x14ac:dyDescent="0.25">
      <c r="A149" s="15">
        <v>16032010</v>
      </c>
      <c r="B149" s="16" t="s">
        <v>75</v>
      </c>
      <c r="C149" s="16"/>
      <c r="D149" s="16"/>
      <c r="E149" s="16"/>
      <c r="F149" s="16" t="s">
        <v>2964</v>
      </c>
      <c r="G149" s="16" t="s">
        <v>238</v>
      </c>
      <c r="H149" s="16">
        <v>0.44443057699999999</v>
      </c>
      <c r="I149" s="17">
        <v>1952</v>
      </c>
      <c r="J149" s="17">
        <v>1766</v>
      </c>
      <c r="K149" s="16">
        <v>0.18123973700000001</v>
      </c>
      <c r="L149" s="16" t="s">
        <v>78</v>
      </c>
      <c r="M149" s="17">
        <v>1</v>
      </c>
      <c r="N149" s="17">
        <v>0</v>
      </c>
      <c r="O149" s="16" t="s">
        <v>79</v>
      </c>
      <c r="P149" s="16" t="s">
        <v>80</v>
      </c>
      <c r="Q149" s="18">
        <v>0.22375725561172169</v>
      </c>
      <c r="R149" s="16" t="s">
        <v>3079</v>
      </c>
      <c r="S149" s="16" t="s">
        <v>3080</v>
      </c>
      <c r="T149" s="16" t="s">
        <v>83</v>
      </c>
      <c r="U149" s="16" t="s">
        <v>200</v>
      </c>
      <c r="V149" s="16" t="s">
        <v>3081</v>
      </c>
      <c r="W149" s="16" t="s">
        <v>129</v>
      </c>
      <c r="X149" s="16" t="s">
        <v>3059</v>
      </c>
      <c r="Y149" s="16" t="s">
        <v>3060</v>
      </c>
      <c r="Z149" s="16" t="s">
        <v>472</v>
      </c>
      <c r="AA149" s="16"/>
      <c r="AB149" s="16"/>
      <c r="AC149" s="16" t="s">
        <v>1328</v>
      </c>
      <c r="AD149" s="16" t="s">
        <v>152</v>
      </c>
      <c r="AE149" s="16"/>
      <c r="AF149" s="16" t="s">
        <v>91</v>
      </c>
      <c r="AG149" s="16" t="s">
        <v>92</v>
      </c>
      <c r="AH149" s="16" t="s">
        <v>1329</v>
      </c>
      <c r="AI149" s="17">
        <v>2</v>
      </c>
      <c r="AJ149" s="17">
        <v>2</v>
      </c>
      <c r="AK149" s="16" t="s">
        <v>245</v>
      </c>
      <c r="AL149" s="16"/>
      <c r="AM149" s="17">
        <v>35</v>
      </c>
      <c r="AN149" s="16" t="s">
        <v>246</v>
      </c>
      <c r="AO149" s="16" t="s">
        <v>247</v>
      </c>
      <c r="AP149" s="17">
        <v>0</v>
      </c>
      <c r="AQ149" s="17">
        <v>0</v>
      </c>
      <c r="AR149" s="17">
        <v>0</v>
      </c>
      <c r="AS149" s="16">
        <v>9746.8511984300003</v>
      </c>
      <c r="AT149" s="19">
        <v>8.938271265907197</v>
      </c>
      <c r="AU149" s="19">
        <v>0</v>
      </c>
      <c r="AV149" s="19">
        <v>0</v>
      </c>
      <c r="AW149" s="19">
        <v>4469.1356329535984</v>
      </c>
      <c r="AX149" s="20">
        <v>4</v>
      </c>
      <c r="AY149" s="19">
        <v>0</v>
      </c>
      <c r="AZ149" s="20">
        <v>35</v>
      </c>
      <c r="BA149" s="19">
        <v>0</v>
      </c>
      <c r="BB149" s="19">
        <v>0.5</v>
      </c>
      <c r="BC149" s="20">
        <v>17500</v>
      </c>
      <c r="BD149" s="16"/>
      <c r="BE149" s="16"/>
      <c r="BF149" s="21" t="s">
        <v>96</v>
      </c>
      <c r="BG149" s="22">
        <v>35</v>
      </c>
      <c r="BH149" s="23">
        <v>0.85</v>
      </c>
      <c r="BI149" s="23">
        <v>30</v>
      </c>
      <c r="BJ149" s="16">
        <v>400.75789188236615</v>
      </c>
      <c r="BK149" s="16">
        <v>9746.8270670213642</v>
      </c>
      <c r="BL149" s="23">
        <v>0.15</v>
      </c>
      <c r="BM149" s="22">
        <f t="shared" si="29"/>
        <v>6.712717668351651</v>
      </c>
      <c r="BN149" s="22">
        <f t="shared" si="28"/>
        <v>4.712717668351651</v>
      </c>
      <c r="BO149" s="22">
        <f t="shared" si="30"/>
        <v>0.7069076502527476</v>
      </c>
      <c r="BP149" s="22">
        <f t="shared" si="31"/>
        <v>0.40058100180989031</v>
      </c>
      <c r="BQ149" s="22">
        <f t="shared" si="32"/>
        <v>3.6052290162890128</v>
      </c>
    </row>
    <row r="150" spans="1:69" ht="12.75" customHeight="1" x14ac:dyDescent="0.25">
      <c r="A150" s="15">
        <v>16007009</v>
      </c>
      <c r="B150" s="16" t="s">
        <v>75</v>
      </c>
      <c r="C150" s="16"/>
      <c r="D150" s="16"/>
      <c r="E150" s="16"/>
      <c r="F150" s="16" t="s">
        <v>1264</v>
      </c>
      <c r="G150" s="16" t="s">
        <v>2126</v>
      </c>
      <c r="H150" s="16">
        <v>2.1739129999999999E-2</v>
      </c>
      <c r="I150" s="17">
        <v>1945</v>
      </c>
      <c r="J150" s="17">
        <v>636</v>
      </c>
      <c r="K150" s="16">
        <v>6.5324568999999999E-2</v>
      </c>
      <c r="L150" s="16" t="s">
        <v>78</v>
      </c>
      <c r="M150" s="17">
        <v>1</v>
      </c>
      <c r="N150" s="17">
        <v>0</v>
      </c>
      <c r="O150" s="16" t="s">
        <v>79</v>
      </c>
      <c r="P150" s="16" t="s">
        <v>80</v>
      </c>
      <c r="Q150" s="18">
        <v>0.22352337900557859</v>
      </c>
      <c r="R150" s="16" t="s">
        <v>2368</v>
      </c>
      <c r="S150" s="16" t="s">
        <v>2369</v>
      </c>
      <c r="T150" s="16" t="s">
        <v>181</v>
      </c>
      <c r="U150" s="16" t="s">
        <v>182</v>
      </c>
      <c r="V150" s="16" t="s">
        <v>2370</v>
      </c>
      <c r="W150" s="16" t="s">
        <v>129</v>
      </c>
      <c r="X150" s="16"/>
      <c r="Y150" s="16" t="s">
        <v>1268</v>
      </c>
      <c r="Z150" s="16" t="s">
        <v>2008</v>
      </c>
      <c r="AA150" s="16"/>
      <c r="AB150" s="16"/>
      <c r="AC150" s="16" t="s">
        <v>2131</v>
      </c>
      <c r="AD150" s="16" t="s">
        <v>123</v>
      </c>
      <c r="AE150" s="16"/>
      <c r="AF150" s="16" t="s">
        <v>91</v>
      </c>
      <c r="AG150" s="16" t="s">
        <v>92</v>
      </c>
      <c r="AH150" s="16" t="s">
        <v>2371</v>
      </c>
      <c r="AI150" s="17">
        <v>1</v>
      </c>
      <c r="AJ150" s="17">
        <v>1</v>
      </c>
      <c r="AK150" s="16" t="s">
        <v>245</v>
      </c>
      <c r="AL150" s="16"/>
      <c r="AM150" s="17">
        <v>35</v>
      </c>
      <c r="AN150" s="16" t="s">
        <v>246</v>
      </c>
      <c r="AO150" s="16" t="s">
        <v>247</v>
      </c>
      <c r="AP150" s="17">
        <v>0</v>
      </c>
      <c r="AQ150" s="17">
        <v>0</v>
      </c>
      <c r="AR150" s="17">
        <v>0</v>
      </c>
      <c r="AS150" s="16">
        <v>9736.6357110299996</v>
      </c>
      <c r="AT150" s="19">
        <v>4.4738245624876072</v>
      </c>
      <c r="AU150" s="19">
        <v>0</v>
      </c>
      <c r="AV150" s="19">
        <v>0</v>
      </c>
      <c r="AW150" s="19">
        <v>2236.9122812438036</v>
      </c>
      <c r="AX150" s="20">
        <v>4</v>
      </c>
      <c r="AY150" s="19">
        <v>0</v>
      </c>
      <c r="AZ150" s="20">
        <v>35</v>
      </c>
      <c r="BA150" s="19">
        <v>0</v>
      </c>
      <c r="BB150" s="19">
        <v>0.5</v>
      </c>
      <c r="BC150" s="20">
        <v>17500</v>
      </c>
      <c r="BD150" s="16">
        <v>566.83800574505233</v>
      </c>
      <c r="BE150" s="16">
        <v>9736.6394428083895</v>
      </c>
      <c r="BF150" s="21" t="s">
        <v>96</v>
      </c>
      <c r="BG150" s="22">
        <v>35</v>
      </c>
      <c r="BH150" s="23">
        <v>0.85</v>
      </c>
      <c r="BI150" s="23">
        <v>30</v>
      </c>
      <c r="BJ150" s="16">
        <v>566.83800574505233</v>
      </c>
      <c r="BK150" s="16">
        <v>9736.6394428083895</v>
      </c>
      <c r="BL150" s="23">
        <v>0.15</v>
      </c>
      <c r="BM150" s="22">
        <f t="shared" si="29"/>
        <v>6.7057013701673576</v>
      </c>
      <c r="BN150" s="22">
        <f t="shared" si="28"/>
        <v>5.7057013701673576</v>
      </c>
      <c r="BO150" s="22">
        <f t="shared" si="30"/>
        <v>0.85585520552510364</v>
      </c>
      <c r="BP150" s="22">
        <f t="shared" si="31"/>
        <v>0.48498461646422542</v>
      </c>
      <c r="BQ150" s="22">
        <f t="shared" si="32"/>
        <v>4.3648615481780286</v>
      </c>
    </row>
    <row r="151" spans="1:69" ht="12.75" customHeight="1" x14ac:dyDescent="0.25">
      <c r="A151" s="15">
        <v>15823034</v>
      </c>
      <c r="B151" s="16" t="s">
        <v>228</v>
      </c>
      <c r="C151" s="16"/>
      <c r="D151" s="16"/>
      <c r="E151" s="16" t="s">
        <v>358</v>
      </c>
      <c r="F151" s="16" t="s">
        <v>781</v>
      </c>
      <c r="G151" s="16" t="s">
        <v>359</v>
      </c>
      <c r="H151" s="16">
        <v>0.69642700999999996</v>
      </c>
      <c r="I151" s="17">
        <v>1967</v>
      </c>
      <c r="J151" s="17">
        <v>1776</v>
      </c>
      <c r="K151" s="16">
        <v>0.18349003</v>
      </c>
      <c r="L151" s="16" t="s">
        <v>78</v>
      </c>
      <c r="M151" s="17">
        <v>1</v>
      </c>
      <c r="N151" s="17">
        <v>0</v>
      </c>
      <c r="O151" s="16" t="s">
        <v>79</v>
      </c>
      <c r="P151" s="16" t="s">
        <v>80</v>
      </c>
      <c r="Q151" s="18">
        <v>0.22198811592341264</v>
      </c>
      <c r="R151" s="16" t="s">
        <v>1081</v>
      </c>
      <c r="S151" s="16" t="s">
        <v>1082</v>
      </c>
      <c r="T151" s="16" t="s">
        <v>274</v>
      </c>
      <c r="U151" s="16" t="s">
        <v>1083</v>
      </c>
      <c r="V151" s="16" t="s">
        <v>183</v>
      </c>
      <c r="W151" s="16" t="s">
        <v>507</v>
      </c>
      <c r="X151" s="16"/>
      <c r="Y151" s="16" t="s">
        <v>786</v>
      </c>
      <c r="Z151" s="16" t="s">
        <v>1084</v>
      </c>
      <c r="AA151" s="16"/>
      <c r="AB151" s="16"/>
      <c r="AC151" s="16" t="s">
        <v>547</v>
      </c>
      <c r="AD151" s="16" t="s">
        <v>105</v>
      </c>
      <c r="AE151" s="16"/>
      <c r="AF151" s="16" t="s">
        <v>91</v>
      </c>
      <c r="AG151" s="16" t="s">
        <v>92</v>
      </c>
      <c r="AH151" s="16" t="s">
        <v>552</v>
      </c>
      <c r="AI151" s="17">
        <v>1</v>
      </c>
      <c r="AJ151" s="17">
        <v>0</v>
      </c>
      <c r="AK151" s="16" t="s">
        <v>523</v>
      </c>
      <c r="AL151" s="16"/>
      <c r="AM151" s="17">
        <v>50</v>
      </c>
      <c r="AN151" s="16" t="s">
        <v>524</v>
      </c>
      <c r="AO151" s="16"/>
      <c r="AP151" s="17">
        <v>0</v>
      </c>
      <c r="AQ151" s="17">
        <v>1776</v>
      </c>
      <c r="AR151" s="17">
        <v>0</v>
      </c>
      <c r="AS151" s="16">
        <v>9669.7791627000006</v>
      </c>
      <c r="AT151" s="19">
        <v>0</v>
      </c>
      <c r="AU151" s="19">
        <v>0</v>
      </c>
      <c r="AV151" s="19">
        <v>0.18366500104270264</v>
      </c>
      <c r="AW151" s="19">
        <v>8000.4474454201272</v>
      </c>
      <c r="AX151" s="20">
        <v>9</v>
      </c>
      <c r="AY151" s="19">
        <v>3</v>
      </c>
      <c r="AZ151" s="20">
        <v>0</v>
      </c>
      <c r="BA151" s="19">
        <v>0.1</v>
      </c>
      <c r="BB151" s="19">
        <v>0</v>
      </c>
      <c r="BC151" s="20">
        <v>130680</v>
      </c>
      <c r="BD151" s="16">
        <v>414.71126307320247</v>
      </c>
      <c r="BE151" s="16">
        <v>9669.7636504532129</v>
      </c>
      <c r="BF151" s="21" t="s">
        <v>96</v>
      </c>
      <c r="BG151" s="23">
        <v>50</v>
      </c>
      <c r="BH151" s="23">
        <v>0.5</v>
      </c>
      <c r="BI151" s="23">
        <f>BG151*BH151</f>
        <v>25</v>
      </c>
      <c r="BJ151" s="16">
        <v>414.71126307320247</v>
      </c>
      <c r="BK151" s="16">
        <v>9669.7636504532129</v>
      </c>
      <c r="BL151" s="23">
        <v>0.15</v>
      </c>
      <c r="BM151" s="22">
        <f t="shared" si="29"/>
        <v>5.5497028980853162</v>
      </c>
      <c r="BN151" s="22">
        <f t="shared" si="28"/>
        <v>5.5497028980853162</v>
      </c>
      <c r="BO151" s="22">
        <f t="shared" si="30"/>
        <v>0.83245543471279737</v>
      </c>
      <c r="BP151" s="22">
        <f t="shared" si="31"/>
        <v>0.47172474633725187</v>
      </c>
      <c r="BQ151" s="22">
        <f t="shared" si="32"/>
        <v>4.245522717035267</v>
      </c>
    </row>
    <row r="152" spans="1:69" ht="12.75" customHeight="1" x14ac:dyDescent="0.25">
      <c r="A152" s="15">
        <v>18932035</v>
      </c>
      <c r="B152" s="16" t="s">
        <v>237</v>
      </c>
      <c r="C152" s="16"/>
      <c r="D152" s="16"/>
      <c r="E152" s="16"/>
      <c r="F152" s="16" t="s">
        <v>1264</v>
      </c>
      <c r="G152" s="16" t="s">
        <v>1809</v>
      </c>
      <c r="H152" s="16">
        <v>0.85741942599999998</v>
      </c>
      <c r="I152" s="17">
        <v>1940</v>
      </c>
      <c r="J152" s="17">
        <v>1296</v>
      </c>
      <c r="K152" s="16">
        <v>0.13485952100000001</v>
      </c>
      <c r="L152" s="16" t="s">
        <v>78</v>
      </c>
      <c r="M152" s="17">
        <v>1</v>
      </c>
      <c r="N152" s="17">
        <v>0</v>
      </c>
      <c r="O152" s="16" t="s">
        <v>79</v>
      </c>
      <c r="P152" s="16" t="s">
        <v>80</v>
      </c>
      <c r="Q152" s="18">
        <v>0.22015487617899204</v>
      </c>
      <c r="R152" s="16" t="s">
        <v>1810</v>
      </c>
      <c r="S152" s="16" t="s">
        <v>1811</v>
      </c>
      <c r="T152" s="16" t="s">
        <v>83</v>
      </c>
      <c r="U152" s="16" t="s">
        <v>106</v>
      </c>
      <c r="V152" s="16" t="s">
        <v>1812</v>
      </c>
      <c r="W152" s="16" t="s">
        <v>129</v>
      </c>
      <c r="X152" s="16" t="s">
        <v>1267</v>
      </c>
      <c r="Y152" s="16" t="s">
        <v>1268</v>
      </c>
      <c r="Z152" s="16" t="s">
        <v>1813</v>
      </c>
      <c r="AA152" s="16"/>
      <c r="AB152" s="16"/>
      <c r="AC152" s="16" t="s">
        <v>1814</v>
      </c>
      <c r="AD152" s="16" t="s">
        <v>123</v>
      </c>
      <c r="AE152" s="16"/>
      <c r="AF152" s="16" t="s">
        <v>91</v>
      </c>
      <c r="AG152" s="16" t="s">
        <v>92</v>
      </c>
      <c r="AH152" s="16" t="s">
        <v>1815</v>
      </c>
      <c r="AI152" s="17">
        <v>1</v>
      </c>
      <c r="AJ152" s="17">
        <v>1</v>
      </c>
      <c r="AK152" s="16" t="s">
        <v>245</v>
      </c>
      <c r="AL152" s="16"/>
      <c r="AM152" s="17">
        <v>35</v>
      </c>
      <c r="AN152" s="16" t="s">
        <v>246</v>
      </c>
      <c r="AO152" s="16" t="s">
        <v>247</v>
      </c>
      <c r="AP152" s="17">
        <v>0</v>
      </c>
      <c r="AQ152" s="17">
        <v>0</v>
      </c>
      <c r="AR152" s="17">
        <v>0</v>
      </c>
      <c r="AS152" s="16">
        <v>9589.8809939799994</v>
      </c>
      <c r="AT152" s="19">
        <v>4.5422878581438679</v>
      </c>
      <c r="AU152" s="19">
        <v>0</v>
      </c>
      <c r="AV152" s="19">
        <v>0</v>
      </c>
      <c r="AW152" s="19">
        <v>2271.1439290719341</v>
      </c>
      <c r="AX152" s="20">
        <v>4</v>
      </c>
      <c r="AY152" s="19">
        <v>0</v>
      </c>
      <c r="AZ152" s="20">
        <v>35</v>
      </c>
      <c r="BA152" s="19">
        <v>0</v>
      </c>
      <c r="BB152" s="19">
        <v>0.5</v>
      </c>
      <c r="BC152" s="20">
        <v>17500</v>
      </c>
      <c r="BD152" s="16"/>
      <c r="BE152" s="16"/>
      <c r="BF152" s="21" t="s">
        <v>96</v>
      </c>
      <c r="BG152" s="22">
        <v>35</v>
      </c>
      <c r="BH152" s="23">
        <v>0.85</v>
      </c>
      <c r="BI152" s="23">
        <v>30</v>
      </c>
      <c r="BJ152" s="16">
        <v>498.40915619241196</v>
      </c>
      <c r="BK152" s="16">
        <v>9589.9080466096257</v>
      </c>
      <c r="BL152" s="23">
        <v>0.15</v>
      </c>
      <c r="BM152" s="22">
        <f t="shared" si="29"/>
        <v>6.6046462853697614</v>
      </c>
      <c r="BN152" s="22">
        <f t="shared" si="28"/>
        <v>5.6046462853697614</v>
      </c>
      <c r="BO152" s="22">
        <f t="shared" si="30"/>
        <v>0.84069694280546414</v>
      </c>
      <c r="BP152" s="22">
        <f t="shared" si="31"/>
        <v>0.47639493425642976</v>
      </c>
      <c r="BQ152" s="22">
        <f t="shared" si="32"/>
        <v>4.2875544083078676</v>
      </c>
    </row>
    <row r="153" spans="1:69" ht="12.75" customHeight="1" x14ac:dyDescent="0.25">
      <c r="A153" s="15">
        <v>16032014</v>
      </c>
      <c r="B153" s="16" t="s">
        <v>75</v>
      </c>
      <c r="C153" s="16"/>
      <c r="D153" s="16"/>
      <c r="E153" s="16"/>
      <c r="F153" s="16" t="s">
        <v>1264</v>
      </c>
      <c r="G153" s="16" t="s">
        <v>238</v>
      </c>
      <c r="H153" s="16">
        <v>7.1428570999999996E-2</v>
      </c>
      <c r="I153" s="17">
        <v>1927</v>
      </c>
      <c r="J153" s="17">
        <v>1368</v>
      </c>
      <c r="K153" s="16">
        <v>0.14317111499999999</v>
      </c>
      <c r="L153" s="16" t="s">
        <v>78</v>
      </c>
      <c r="M153" s="17">
        <v>1</v>
      </c>
      <c r="N153" s="17">
        <v>0</v>
      </c>
      <c r="O153" s="16" t="s">
        <v>79</v>
      </c>
      <c r="P153" s="16" t="s">
        <v>80</v>
      </c>
      <c r="Q153" s="18">
        <v>0.21947923076999398</v>
      </c>
      <c r="R153" s="16" t="s">
        <v>1374</v>
      </c>
      <c r="S153" s="16" t="s">
        <v>1375</v>
      </c>
      <c r="T153" s="16" t="s">
        <v>83</v>
      </c>
      <c r="U153" s="16" t="s">
        <v>84</v>
      </c>
      <c r="V153" s="16" t="s">
        <v>1326</v>
      </c>
      <c r="W153" s="16" t="s">
        <v>129</v>
      </c>
      <c r="X153" s="16" t="s">
        <v>1267</v>
      </c>
      <c r="Y153" s="16" t="s">
        <v>1268</v>
      </c>
      <c r="Z153" s="16" t="s">
        <v>1367</v>
      </c>
      <c r="AA153" s="16"/>
      <c r="AB153" s="16"/>
      <c r="AC153" s="16" t="s">
        <v>1328</v>
      </c>
      <c r="AD153" s="16" t="s">
        <v>152</v>
      </c>
      <c r="AE153" s="16"/>
      <c r="AF153" s="16" t="s">
        <v>91</v>
      </c>
      <c r="AG153" s="16" t="s">
        <v>92</v>
      </c>
      <c r="AH153" s="16" t="s">
        <v>1329</v>
      </c>
      <c r="AI153" s="17">
        <v>1</v>
      </c>
      <c r="AJ153" s="17">
        <v>1</v>
      </c>
      <c r="AK153" s="16" t="s">
        <v>245</v>
      </c>
      <c r="AL153" s="16"/>
      <c r="AM153" s="17">
        <v>35</v>
      </c>
      <c r="AN153" s="16" t="s">
        <v>246</v>
      </c>
      <c r="AO153" s="16" t="s">
        <v>247</v>
      </c>
      <c r="AP153" s="17">
        <v>0</v>
      </c>
      <c r="AQ153" s="17">
        <v>0</v>
      </c>
      <c r="AR153" s="17">
        <v>0</v>
      </c>
      <c r="AS153" s="16">
        <v>9560.4729949100001</v>
      </c>
      <c r="AT153" s="19">
        <v>4.5562599280591414</v>
      </c>
      <c r="AU153" s="19">
        <v>0</v>
      </c>
      <c r="AV153" s="19">
        <v>0</v>
      </c>
      <c r="AW153" s="19">
        <v>2278.1299640295706</v>
      </c>
      <c r="AX153" s="20">
        <v>4</v>
      </c>
      <c r="AY153" s="19">
        <v>0</v>
      </c>
      <c r="AZ153" s="20">
        <v>35</v>
      </c>
      <c r="BA153" s="19">
        <v>0</v>
      </c>
      <c r="BB153" s="19">
        <v>0.5</v>
      </c>
      <c r="BC153" s="20">
        <v>17500</v>
      </c>
      <c r="BD153" s="16"/>
      <c r="BE153" s="16"/>
      <c r="BF153" s="21" t="s">
        <v>96</v>
      </c>
      <c r="BG153" s="22">
        <v>35</v>
      </c>
      <c r="BH153" s="23">
        <v>0.85</v>
      </c>
      <c r="BI153" s="23">
        <v>30</v>
      </c>
      <c r="BJ153" s="16">
        <v>385.12299437683271</v>
      </c>
      <c r="BK153" s="16">
        <v>9560.477050318008</v>
      </c>
      <c r="BL153" s="23">
        <v>0.15</v>
      </c>
      <c r="BM153" s="22">
        <f t="shared" si="29"/>
        <v>6.5843769230998195</v>
      </c>
      <c r="BN153" s="22">
        <f t="shared" si="28"/>
        <v>5.5843769230998195</v>
      </c>
      <c r="BO153" s="22">
        <f t="shared" si="30"/>
        <v>0.8376565384649729</v>
      </c>
      <c r="BP153" s="22">
        <f t="shared" si="31"/>
        <v>0.47467203846348466</v>
      </c>
      <c r="BQ153" s="22">
        <f t="shared" si="32"/>
        <v>4.2720483461713616</v>
      </c>
    </row>
    <row r="154" spans="1:69" ht="12.75" customHeight="1" x14ac:dyDescent="0.25">
      <c r="A154" s="15">
        <v>14707013</v>
      </c>
      <c r="B154" s="16" t="s">
        <v>154</v>
      </c>
      <c r="C154" s="16"/>
      <c r="D154" s="16"/>
      <c r="E154" s="16"/>
      <c r="F154" s="16" t="s">
        <v>1264</v>
      </c>
      <c r="G154" s="16" t="s">
        <v>126</v>
      </c>
      <c r="H154" s="16">
        <v>0.23749298499999999</v>
      </c>
      <c r="I154" s="17">
        <v>1952</v>
      </c>
      <c r="J154" s="17">
        <v>1211</v>
      </c>
      <c r="K154" s="16">
        <v>0.126739927</v>
      </c>
      <c r="L154" s="16" t="s">
        <v>78</v>
      </c>
      <c r="M154" s="17">
        <v>1</v>
      </c>
      <c r="N154" s="17">
        <v>0</v>
      </c>
      <c r="O154" s="16" t="s">
        <v>79</v>
      </c>
      <c r="P154" s="16" t="s">
        <v>80</v>
      </c>
      <c r="Q154" s="18">
        <v>0.21936153007586601</v>
      </c>
      <c r="R154" s="16" t="s">
        <v>2554</v>
      </c>
      <c r="S154" s="16" t="s">
        <v>2555</v>
      </c>
      <c r="T154" s="16" t="s">
        <v>83</v>
      </c>
      <c r="U154" s="16" t="s">
        <v>84</v>
      </c>
      <c r="V154" s="16" t="s">
        <v>2556</v>
      </c>
      <c r="W154" s="16" t="s">
        <v>129</v>
      </c>
      <c r="X154" s="16" t="s">
        <v>1267</v>
      </c>
      <c r="Y154" s="16" t="s">
        <v>1268</v>
      </c>
      <c r="Z154" s="16" t="s">
        <v>2557</v>
      </c>
      <c r="AA154" s="16"/>
      <c r="AB154" s="16"/>
      <c r="AC154" s="16" t="s">
        <v>2302</v>
      </c>
      <c r="AD154" s="16" t="s">
        <v>90</v>
      </c>
      <c r="AE154" s="16"/>
      <c r="AF154" s="16" t="s">
        <v>91</v>
      </c>
      <c r="AG154" s="16" t="s">
        <v>92</v>
      </c>
      <c r="AH154" s="16" t="s">
        <v>2558</v>
      </c>
      <c r="AI154" s="17">
        <v>2</v>
      </c>
      <c r="AJ154" s="17">
        <v>1</v>
      </c>
      <c r="AK154" s="16" t="s">
        <v>136</v>
      </c>
      <c r="AL154" s="16"/>
      <c r="AM154" s="17">
        <v>25</v>
      </c>
      <c r="AN154" s="16" t="s">
        <v>137</v>
      </c>
      <c r="AO154" s="16" t="s">
        <v>138</v>
      </c>
      <c r="AP154" s="16"/>
      <c r="AQ154" s="16"/>
      <c r="AR154" s="16"/>
      <c r="AS154" s="16"/>
      <c r="AT154" s="19"/>
      <c r="AU154" s="19"/>
      <c r="AV154" s="19"/>
      <c r="AW154" s="19"/>
      <c r="AX154" s="19"/>
      <c r="AY154" s="19"/>
      <c r="AZ154" s="19"/>
      <c r="BA154" s="19"/>
      <c r="BB154" s="19"/>
      <c r="BC154" s="19"/>
      <c r="BD154" s="16">
        <v>406.47028484338529</v>
      </c>
      <c r="BE154" s="16">
        <v>9555.3500285899427</v>
      </c>
      <c r="BF154" s="21"/>
      <c r="BG154" s="22">
        <v>25</v>
      </c>
      <c r="BH154" s="23">
        <v>0.7</v>
      </c>
      <c r="BI154" s="23">
        <v>18</v>
      </c>
      <c r="BJ154" s="16">
        <v>406.47028484338529</v>
      </c>
      <c r="BK154" s="16">
        <v>9555.3500285899427</v>
      </c>
      <c r="BL154" s="23">
        <v>0.15</v>
      </c>
      <c r="BM154" s="22">
        <f t="shared" si="29"/>
        <v>3.9485075413655881</v>
      </c>
      <c r="BN154" s="22">
        <f t="shared" si="28"/>
        <v>2.9485075413655881</v>
      </c>
      <c r="BO154" s="22">
        <f t="shared" si="30"/>
        <v>0.44227613120483822</v>
      </c>
      <c r="BP154" s="22">
        <f t="shared" si="31"/>
        <v>0.25062314101607502</v>
      </c>
      <c r="BQ154" s="22">
        <f t="shared" si="32"/>
        <v>2.255608269144675</v>
      </c>
    </row>
    <row r="155" spans="1:69" ht="12.75" customHeight="1" x14ac:dyDescent="0.25">
      <c r="A155" s="15">
        <v>15302033</v>
      </c>
      <c r="B155" s="16" t="s">
        <v>154</v>
      </c>
      <c r="C155" s="16"/>
      <c r="D155" s="16"/>
      <c r="E155" s="16"/>
      <c r="F155" s="16" t="s">
        <v>2964</v>
      </c>
      <c r="G155" s="16" t="s">
        <v>126</v>
      </c>
      <c r="H155" s="16">
        <v>0.16599593600000001</v>
      </c>
      <c r="I155" s="17">
        <v>1950</v>
      </c>
      <c r="J155" s="17">
        <v>1690</v>
      </c>
      <c r="K155" s="16">
        <v>0.17718599300000001</v>
      </c>
      <c r="L155" s="16" t="s">
        <v>78</v>
      </c>
      <c r="M155" s="17">
        <v>1</v>
      </c>
      <c r="N155" s="17">
        <v>0</v>
      </c>
      <c r="O155" s="16" t="s">
        <v>79</v>
      </c>
      <c r="P155" s="16" t="s">
        <v>80</v>
      </c>
      <c r="Q155" s="18">
        <v>0.2189760701599959</v>
      </c>
      <c r="R155" s="16" t="s">
        <v>3092</v>
      </c>
      <c r="S155" s="16" t="s">
        <v>3093</v>
      </c>
      <c r="T155" s="16" t="s">
        <v>181</v>
      </c>
      <c r="U155" s="16" t="s">
        <v>182</v>
      </c>
      <c r="V155" s="16" t="s">
        <v>3094</v>
      </c>
      <c r="W155" s="16" t="s">
        <v>129</v>
      </c>
      <c r="X155" s="16" t="s">
        <v>3059</v>
      </c>
      <c r="Y155" s="16" t="s">
        <v>3060</v>
      </c>
      <c r="Z155" s="16" t="s">
        <v>3095</v>
      </c>
      <c r="AA155" s="16"/>
      <c r="AB155" s="16" t="s">
        <v>133</v>
      </c>
      <c r="AC155" s="16" t="s">
        <v>343</v>
      </c>
      <c r="AD155" s="16" t="s">
        <v>152</v>
      </c>
      <c r="AE155" s="16"/>
      <c r="AF155" s="16" t="s">
        <v>91</v>
      </c>
      <c r="AG155" s="16" t="s">
        <v>92</v>
      </c>
      <c r="AH155" s="16" t="s">
        <v>3096</v>
      </c>
      <c r="AI155" s="17">
        <v>2</v>
      </c>
      <c r="AJ155" s="17">
        <v>2</v>
      </c>
      <c r="AK155" s="16" t="s">
        <v>136</v>
      </c>
      <c r="AL155" s="16"/>
      <c r="AM155" s="17">
        <v>25</v>
      </c>
      <c r="AN155" s="16" t="s">
        <v>137</v>
      </c>
      <c r="AO155" s="16" t="s">
        <v>138</v>
      </c>
      <c r="AP155" s="17">
        <v>0</v>
      </c>
      <c r="AQ155" s="17">
        <v>0</v>
      </c>
      <c r="AR155" s="17">
        <v>0</v>
      </c>
      <c r="AS155" s="16">
        <v>9538.58753316</v>
      </c>
      <c r="AT155" s="19">
        <v>9.1334277425389807</v>
      </c>
      <c r="AU155" s="19">
        <v>0</v>
      </c>
      <c r="AV155" s="19">
        <v>0</v>
      </c>
      <c r="AW155" s="19">
        <v>4566.7138712694905</v>
      </c>
      <c r="AX155" s="20">
        <v>7</v>
      </c>
      <c r="AY155" s="19">
        <v>0</v>
      </c>
      <c r="AZ155" s="20">
        <v>25</v>
      </c>
      <c r="BA155" s="19">
        <v>0</v>
      </c>
      <c r="BB155" s="19">
        <v>0.5</v>
      </c>
      <c r="BC155" s="20">
        <v>12500</v>
      </c>
      <c r="BD155" s="16"/>
      <c r="BE155" s="16"/>
      <c r="BF155" s="21" t="s">
        <v>96</v>
      </c>
      <c r="BG155" s="22">
        <v>25</v>
      </c>
      <c r="BH155" s="23">
        <v>0.7</v>
      </c>
      <c r="BI155" s="23">
        <v>18</v>
      </c>
      <c r="BJ155" s="16">
        <v>450.27073705010014</v>
      </c>
      <c r="BK155" s="16">
        <v>9538.559461817109</v>
      </c>
      <c r="BL155" s="23">
        <v>0.15</v>
      </c>
      <c r="BM155" s="22">
        <f t="shared" si="29"/>
        <v>3.9415692628799261</v>
      </c>
      <c r="BN155" s="22">
        <f t="shared" si="28"/>
        <v>1.9415692628799261</v>
      </c>
      <c r="BO155" s="22">
        <f t="shared" si="30"/>
        <v>0.2912353894319889</v>
      </c>
      <c r="BP155" s="22">
        <f t="shared" si="31"/>
        <v>0.16503338734479375</v>
      </c>
      <c r="BQ155" s="22">
        <f t="shared" si="32"/>
        <v>1.4853004861031436</v>
      </c>
    </row>
    <row r="156" spans="1:69" ht="12.75" customHeight="1" x14ac:dyDescent="0.25">
      <c r="A156" s="15">
        <v>14829001</v>
      </c>
      <c r="B156" s="16" t="s">
        <v>97</v>
      </c>
      <c r="C156" s="16"/>
      <c r="D156" s="16"/>
      <c r="E156" s="16"/>
      <c r="F156" s="16" t="s">
        <v>2964</v>
      </c>
      <c r="G156" s="16" t="s">
        <v>238</v>
      </c>
      <c r="H156" s="16">
        <v>0.14124293800000001</v>
      </c>
      <c r="I156" s="17">
        <v>1959</v>
      </c>
      <c r="J156" s="17">
        <v>1630</v>
      </c>
      <c r="K156" s="16">
        <v>0.17163314700000001</v>
      </c>
      <c r="L156" s="16" t="s">
        <v>78</v>
      </c>
      <c r="M156" s="17">
        <v>1</v>
      </c>
      <c r="N156" s="17">
        <v>0</v>
      </c>
      <c r="O156" s="16" t="s">
        <v>79</v>
      </c>
      <c r="P156" s="16" t="s">
        <v>80</v>
      </c>
      <c r="Q156" s="18">
        <v>0.21888945146573541</v>
      </c>
      <c r="R156" s="16" t="s">
        <v>3190</v>
      </c>
      <c r="S156" s="16" t="s">
        <v>3191</v>
      </c>
      <c r="T156" s="16" t="s">
        <v>83</v>
      </c>
      <c r="U156" s="16" t="s">
        <v>106</v>
      </c>
      <c r="V156" s="16" t="s">
        <v>3192</v>
      </c>
      <c r="W156" s="16" t="s">
        <v>129</v>
      </c>
      <c r="X156" s="16"/>
      <c r="Y156" s="16" t="s">
        <v>3060</v>
      </c>
      <c r="Z156" s="16" t="s">
        <v>218</v>
      </c>
      <c r="AA156" s="16"/>
      <c r="AB156" s="16"/>
      <c r="AC156" s="16" t="s">
        <v>122</v>
      </c>
      <c r="AD156" s="16" t="s">
        <v>123</v>
      </c>
      <c r="AE156" s="16"/>
      <c r="AF156" s="16" t="s">
        <v>91</v>
      </c>
      <c r="AG156" s="16" t="s">
        <v>92</v>
      </c>
      <c r="AH156" s="16" t="s">
        <v>3193</v>
      </c>
      <c r="AI156" s="17">
        <v>2</v>
      </c>
      <c r="AJ156" s="17">
        <v>2</v>
      </c>
      <c r="AK156" s="16" t="s">
        <v>245</v>
      </c>
      <c r="AL156" s="16"/>
      <c r="AM156" s="17">
        <v>35</v>
      </c>
      <c r="AN156" s="16" t="s">
        <v>246</v>
      </c>
      <c r="AO156" s="16" t="s">
        <v>247</v>
      </c>
      <c r="AP156" s="17">
        <v>0</v>
      </c>
      <c r="AQ156" s="17">
        <v>0</v>
      </c>
      <c r="AR156" s="17">
        <v>0</v>
      </c>
      <c r="AS156" s="16">
        <v>9534.7826959699996</v>
      </c>
      <c r="AT156" s="19">
        <v>9.1370724197859694</v>
      </c>
      <c r="AU156" s="19">
        <v>0</v>
      </c>
      <c r="AV156" s="19">
        <v>0</v>
      </c>
      <c r="AW156" s="19">
        <v>4568.5362098929845</v>
      </c>
      <c r="AX156" s="20">
        <v>4</v>
      </c>
      <c r="AY156" s="19">
        <v>0</v>
      </c>
      <c r="AZ156" s="20">
        <v>35</v>
      </c>
      <c r="BA156" s="19">
        <v>0</v>
      </c>
      <c r="BB156" s="19">
        <v>0.5</v>
      </c>
      <c r="BC156" s="20">
        <v>17500</v>
      </c>
      <c r="BD156" s="16">
        <v>403.47269396457483</v>
      </c>
      <c r="BE156" s="16">
        <v>9534.7863665875484</v>
      </c>
      <c r="BF156" s="21" t="s">
        <v>96</v>
      </c>
      <c r="BG156" s="22">
        <v>35</v>
      </c>
      <c r="BH156" s="23">
        <v>0.85</v>
      </c>
      <c r="BI156" s="23">
        <v>30</v>
      </c>
      <c r="BJ156" s="16">
        <v>403.47269396457483</v>
      </c>
      <c r="BK156" s="16">
        <v>9534.7863665875484</v>
      </c>
      <c r="BL156" s="23">
        <v>0.15</v>
      </c>
      <c r="BM156" s="22">
        <f t="shared" si="29"/>
        <v>6.5666835439720623</v>
      </c>
      <c r="BN156" s="22">
        <f t="shared" si="28"/>
        <v>4.5666835439720623</v>
      </c>
      <c r="BO156" s="22">
        <f t="shared" si="30"/>
        <v>0.68500253159580937</v>
      </c>
      <c r="BP156" s="22">
        <f t="shared" si="31"/>
        <v>0.3881681012376253</v>
      </c>
      <c r="BQ156" s="22">
        <f t="shared" si="32"/>
        <v>3.4935129111386276</v>
      </c>
    </row>
    <row r="157" spans="1:69" ht="12.75" customHeight="1" x14ac:dyDescent="0.25">
      <c r="A157" s="15">
        <v>16010048</v>
      </c>
      <c r="B157" s="16" t="s">
        <v>75</v>
      </c>
      <c r="C157" s="16"/>
      <c r="D157" s="16"/>
      <c r="E157" s="16"/>
      <c r="F157" s="16" t="s">
        <v>2964</v>
      </c>
      <c r="G157" s="16" t="s">
        <v>126</v>
      </c>
      <c r="H157" s="16">
        <v>0.33454286500000002</v>
      </c>
      <c r="I157" s="17">
        <v>1980</v>
      </c>
      <c r="J157" s="17">
        <v>1904</v>
      </c>
      <c r="K157" s="16">
        <v>0.201055966</v>
      </c>
      <c r="L157" s="16" t="s">
        <v>78</v>
      </c>
      <c r="M157" s="17">
        <v>1</v>
      </c>
      <c r="N157" s="17">
        <v>0</v>
      </c>
      <c r="O157" s="16" t="s">
        <v>79</v>
      </c>
      <c r="P157" s="16" t="s">
        <v>80</v>
      </c>
      <c r="Q157" s="18">
        <v>0.21740923095457379</v>
      </c>
      <c r="R157" s="16" t="s">
        <v>3297</v>
      </c>
      <c r="S157" s="16" t="s">
        <v>3298</v>
      </c>
      <c r="T157" s="16" t="s">
        <v>340</v>
      </c>
      <c r="U157" s="16" t="s">
        <v>3299</v>
      </c>
      <c r="V157" s="16" t="s">
        <v>3300</v>
      </c>
      <c r="W157" s="16" t="s">
        <v>129</v>
      </c>
      <c r="X157" s="16"/>
      <c r="Y157" s="16" t="s">
        <v>3060</v>
      </c>
      <c r="Z157" s="16" t="s">
        <v>3301</v>
      </c>
      <c r="AA157" s="16"/>
      <c r="AB157" s="16"/>
      <c r="AC157" s="16" t="s">
        <v>1283</v>
      </c>
      <c r="AD157" s="16" t="s">
        <v>152</v>
      </c>
      <c r="AE157" s="16"/>
      <c r="AF157" s="16" t="s">
        <v>91</v>
      </c>
      <c r="AG157" s="16" t="s">
        <v>92</v>
      </c>
      <c r="AH157" s="16" t="s">
        <v>1284</v>
      </c>
      <c r="AI157" s="17">
        <v>1</v>
      </c>
      <c r="AJ157" s="17">
        <v>1</v>
      </c>
      <c r="AK157" s="16" t="s">
        <v>136</v>
      </c>
      <c r="AL157" s="16"/>
      <c r="AM157" s="17">
        <v>25</v>
      </c>
      <c r="AN157" s="16" t="s">
        <v>137</v>
      </c>
      <c r="AO157" s="16" t="s">
        <v>138</v>
      </c>
      <c r="AP157" s="17">
        <v>0</v>
      </c>
      <c r="AQ157" s="17">
        <v>0</v>
      </c>
      <c r="AR157" s="17">
        <v>0</v>
      </c>
      <c r="AS157" s="16">
        <v>9470.32629662</v>
      </c>
      <c r="AT157" s="19">
        <v>4.5996303227214836</v>
      </c>
      <c r="AU157" s="19">
        <v>0</v>
      </c>
      <c r="AV157" s="19">
        <v>0</v>
      </c>
      <c r="AW157" s="19">
        <v>2299.815161360742</v>
      </c>
      <c r="AX157" s="20">
        <v>7</v>
      </c>
      <c r="AY157" s="19">
        <v>0</v>
      </c>
      <c r="AZ157" s="20">
        <v>25</v>
      </c>
      <c r="BA157" s="19">
        <v>0</v>
      </c>
      <c r="BB157" s="19">
        <v>0.5</v>
      </c>
      <c r="BC157" s="20">
        <v>12500</v>
      </c>
      <c r="BD157" s="16">
        <v>555.81789504665073</v>
      </c>
      <c r="BE157" s="16">
        <v>9470.3082190347122</v>
      </c>
      <c r="BF157" s="21" t="s">
        <v>96</v>
      </c>
      <c r="BG157" s="22">
        <v>25</v>
      </c>
      <c r="BH157" s="23">
        <v>0.7</v>
      </c>
      <c r="BI157" s="23">
        <v>18</v>
      </c>
      <c r="BJ157" s="16">
        <v>555.81789504665073</v>
      </c>
      <c r="BK157" s="16">
        <v>9470.3082190347122</v>
      </c>
      <c r="BL157" s="23">
        <v>0.15</v>
      </c>
      <c r="BM157" s="22">
        <f t="shared" si="29"/>
        <v>3.9133661571823284</v>
      </c>
      <c r="BN157" s="22">
        <f t="shared" si="28"/>
        <v>2.9133661571823284</v>
      </c>
      <c r="BO157" s="22">
        <f t="shared" si="30"/>
        <v>0.43700492357734927</v>
      </c>
      <c r="BP157" s="22">
        <f t="shared" si="31"/>
        <v>0.24763612336049792</v>
      </c>
      <c r="BQ157" s="22">
        <f t="shared" si="32"/>
        <v>2.2287251102444814</v>
      </c>
    </row>
    <row r="158" spans="1:69" ht="12.75" customHeight="1" x14ac:dyDescent="0.25">
      <c r="A158" s="15">
        <v>16032003</v>
      </c>
      <c r="B158" s="16" t="s">
        <v>75</v>
      </c>
      <c r="C158" s="16"/>
      <c r="D158" s="16"/>
      <c r="E158" s="16"/>
      <c r="F158" s="16" t="s">
        <v>2964</v>
      </c>
      <c r="G158" s="16" t="s">
        <v>238</v>
      </c>
      <c r="H158" s="16">
        <v>0.63623431699999999</v>
      </c>
      <c r="I158" s="17">
        <v>1960</v>
      </c>
      <c r="J158" s="17">
        <v>1868</v>
      </c>
      <c r="K158" s="16">
        <v>0.19897741799999999</v>
      </c>
      <c r="L158" s="16" t="s">
        <v>78</v>
      </c>
      <c r="M158" s="17">
        <v>1</v>
      </c>
      <c r="N158" s="17">
        <v>0</v>
      </c>
      <c r="O158" s="16" t="s">
        <v>79</v>
      </c>
      <c r="P158" s="16" t="s">
        <v>80</v>
      </c>
      <c r="Q158" s="18">
        <v>0.21554179375794286</v>
      </c>
      <c r="R158" s="16" t="s">
        <v>2965</v>
      </c>
      <c r="S158" s="16" t="s">
        <v>2966</v>
      </c>
      <c r="T158" s="16" t="s">
        <v>83</v>
      </c>
      <c r="U158" s="16" t="s">
        <v>84</v>
      </c>
      <c r="V158" s="16"/>
      <c r="W158" s="16" t="s">
        <v>129</v>
      </c>
      <c r="X158" s="16"/>
      <c r="Y158" s="16" t="s">
        <v>2875</v>
      </c>
      <c r="Z158" s="16" t="s">
        <v>2664</v>
      </c>
      <c r="AA158" s="16"/>
      <c r="AB158" s="16"/>
      <c r="AC158" s="16" t="s">
        <v>185</v>
      </c>
      <c r="AD158" s="16" t="s">
        <v>152</v>
      </c>
      <c r="AE158" s="16"/>
      <c r="AF158" s="16" t="s">
        <v>91</v>
      </c>
      <c r="AG158" s="16" t="s">
        <v>92</v>
      </c>
      <c r="AH158" s="16" t="s">
        <v>1294</v>
      </c>
      <c r="AI158" s="17">
        <v>1</v>
      </c>
      <c r="AJ158" s="17">
        <v>3</v>
      </c>
      <c r="AK158" s="16" t="s">
        <v>245</v>
      </c>
      <c r="AL158" s="16"/>
      <c r="AM158" s="17">
        <v>35</v>
      </c>
      <c r="AN158" s="16" t="s">
        <v>246</v>
      </c>
      <c r="AO158" s="16" t="s">
        <v>247</v>
      </c>
      <c r="AP158" s="17">
        <v>0</v>
      </c>
      <c r="AQ158" s="17">
        <v>0</v>
      </c>
      <c r="AR158" s="17">
        <v>0</v>
      </c>
      <c r="AS158" s="16">
        <v>9388.9301263300003</v>
      </c>
      <c r="AT158" s="19">
        <v>13.918518749386088</v>
      </c>
      <c r="AU158" s="19">
        <v>0</v>
      </c>
      <c r="AV158" s="19">
        <v>0</v>
      </c>
      <c r="AW158" s="19">
        <v>6959.2593746930443</v>
      </c>
      <c r="AX158" s="20">
        <v>4</v>
      </c>
      <c r="AY158" s="19">
        <v>0</v>
      </c>
      <c r="AZ158" s="20">
        <v>35</v>
      </c>
      <c r="BA158" s="19">
        <v>0</v>
      </c>
      <c r="BB158" s="19">
        <v>0.5</v>
      </c>
      <c r="BC158" s="20">
        <v>17500</v>
      </c>
      <c r="BD158" s="16">
        <v>475.31008362335035</v>
      </c>
      <c r="BE158" s="16">
        <v>9388.9629801314004</v>
      </c>
      <c r="BF158" s="21" t="s">
        <v>96</v>
      </c>
      <c r="BG158" s="22">
        <v>35</v>
      </c>
      <c r="BH158" s="23">
        <v>0.85</v>
      </c>
      <c r="BI158" s="23">
        <v>30</v>
      </c>
      <c r="BJ158" s="16">
        <v>475.31008362335035</v>
      </c>
      <c r="BK158" s="16">
        <v>9388.9629801314004</v>
      </c>
      <c r="BL158" s="23">
        <v>0.15</v>
      </c>
      <c r="BM158" s="22">
        <f t="shared" si="29"/>
        <v>6.4662538127382856</v>
      </c>
      <c r="BN158" s="22">
        <f t="shared" si="28"/>
        <v>3.4662538127382856</v>
      </c>
      <c r="BO158" s="22">
        <f t="shared" si="30"/>
        <v>0.51993807191074282</v>
      </c>
      <c r="BP158" s="22">
        <f t="shared" si="31"/>
        <v>0.29463157408275426</v>
      </c>
      <c r="BQ158" s="22">
        <f t="shared" si="32"/>
        <v>2.6516841667447886</v>
      </c>
    </row>
    <row r="159" spans="1:69" ht="12.75" customHeight="1" x14ac:dyDescent="0.25">
      <c r="A159" s="15">
        <v>15009008</v>
      </c>
      <c r="B159" s="16" t="s">
        <v>154</v>
      </c>
      <c r="C159" s="16"/>
      <c r="D159" s="16"/>
      <c r="E159" s="16"/>
      <c r="F159" s="16" t="s">
        <v>1264</v>
      </c>
      <c r="G159" s="16" t="s">
        <v>155</v>
      </c>
      <c r="H159" s="16">
        <v>0.27933321799999999</v>
      </c>
      <c r="I159" s="17">
        <v>1949</v>
      </c>
      <c r="J159" s="17">
        <v>1162</v>
      </c>
      <c r="K159" s="16">
        <v>0.12495967299999999</v>
      </c>
      <c r="L159" s="16" t="s">
        <v>78</v>
      </c>
      <c r="M159" s="17">
        <v>1</v>
      </c>
      <c r="N159" s="17">
        <v>0</v>
      </c>
      <c r="O159" s="16" t="s">
        <v>79</v>
      </c>
      <c r="P159" s="16" t="s">
        <v>80</v>
      </c>
      <c r="Q159" s="18">
        <v>0.2134861341621391</v>
      </c>
      <c r="R159" s="16" t="s">
        <v>1455</v>
      </c>
      <c r="S159" s="16" t="s">
        <v>1456</v>
      </c>
      <c r="T159" s="16" t="s">
        <v>83</v>
      </c>
      <c r="U159" s="16" t="s">
        <v>84</v>
      </c>
      <c r="V159" s="16" t="s">
        <v>1457</v>
      </c>
      <c r="W159" s="16" t="s">
        <v>129</v>
      </c>
      <c r="X159" s="16" t="s">
        <v>1267</v>
      </c>
      <c r="Y159" s="16" t="s">
        <v>1268</v>
      </c>
      <c r="Z159" s="16" t="s">
        <v>1458</v>
      </c>
      <c r="AA159" s="16"/>
      <c r="AB159" s="16"/>
      <c r="AC159" s="16" t="s">
        <v>224</v>
      </c>
      <c r="AD159" s="16" t="s">
        <v>152</v>
      </c>
      <c r="AE159" s="16"/>
      <c r="AF159" s="16" t="s">
        <v>91</v>
      </c>
      <c r="AG159" s="16" t="s">
        <v>92</v>
      </c>
      <c r="AH159" s="16" t="s">
        <v>1459</v>
      </c>
      <c r="AI159" s="17">
        <v>1</v>
      </c>
      <c r="AJ159" s="17">
        <v>1</v>
      </c>
      <c r="AK159" s="16" t="s">
        <v>136</v>
      </c>
      <c r="AL159" s="16"/>
      <c r="AM159" s="17">
        <v>25</v>
      </c>
      <c r="AN159" s="16" t="s">
        <v>137</v>
      </c>
      <c r="AO159" s="16" t="s">
        <v>138</v>
      </c>
      <c r="AP159" s="17">
        <v>0</v>
      </c>
      <c r="AQ159" s="17">
        <v>0</v>
      </c>
      <c r="AR159" s="17">
        <v>0</v>
      </c>
      <c r="AS159" s="16">
        <v>9299.4098621100002</v>
      </c>
      <c r="AT159" s="19">
        <v>4.6841682048538509</v>
      </c>
      <c r="AU159" s="19">
        <v>0</v>
      </c>
      <c r="AV159" s="19">
        <v>0</v>
      </c>
      <c r="AW159" s="19">
        <v>2342.0841024269253</v>
      </c>
      <c r="AX159" s="20">
        <v>7</v>
      </c>
      <c r="AY159" s="19">
        <v>0</v>
      </c>
      <c r="AZ159" s="20">
        <v>25</v>
      </c>
      <c r="BA159" s="19">
        <v>0</v>
      </c>
      <c r="BB159" s="19">
        <v>0.5</v>
      </c>
      <c r="BC159" s="20">
        <v>12500</v>
      </c>
      <c r="BD159" s="16"/>
      <c r="BE159" s="16"/>
      <c r="BF159" s="21" t="s">
        <v>96</v>
      </c>
      <c r="BG159" s="22">
        <v>25</v>
      </c>
      <c r="BH159" s="23">
        <v>0.7</v>
      </c>
      <c r="BI159" s="23">
        <v>18</v>
      </c>
      <c r="BJ159" s="16">
        <v>441.44749171956232</v>
      </c>
      <c r="BK159" s="16">
        <v>9299.4188063159581</v>
      </c>
      <c r="BL159" s="23">
        <v>0.15</v>
      </c>
      <c r="BM159" s="22">
        <f t="shared" si="29"/>
        <v>3.8427504149185037</v>
      </c>
      <c r="BN159" s="22">
        <f t="shared" si="28"/>
        <v>2.8427504149185037</v>
      </c>
      <c r="BO159" s="22">
        <f t="shared" si="30"/>
        <v>0.42641256223777552</v>
      </c>
      <c r="BP159" s="22">
        <f t="shared" si="31"/>
        <v>0.24163378526807283</v>
      </c>
      <c r="BQ159" s="22">
        <f t="shared" si="32"/>
        <v>2.1747040674126557</v>
      </c>
    </row>
    <row r="160" spans="1:69" ht="12.75" customHeight="1" x14ac:dyDescent="0.25">
      <c r="A160" s="15">
        <v>15027013</v>
      </c>
      <c r="B160" s="16" t="s">
        <v>154</v>
      </c>
      <c r="C160" s="16"/>
      <c r="D160" s="16"/>
      <c r="E160" s="16"/>
      <c r="F160" s="16" t="s">
        <v>2964</v>
      </c>
      <c r="G160" s="16" t="s">
        <v>139</v>
      </c>
      <c r="H160" s="16">
        <v>0.21573604099999999</v>
      </c>
      <c r="I160" s="17">
        <v>1968</v>
      </c>
      <c r="J160" s="17">
        <v>2122</v>
      </c>
      <c r="K160" s="16">
        <v>0.22908344999999999</v>
      </c>
      <c r="L160" s="16" t="s">
        <v>78</v>
      </c>
      <c r="M160" s="17">
        <v>1</v>
      </c>
      <c r="N160" s="17">
        <v>0</v>
      </c>
      <c r="O160" s="16" t="s">
        <v>79</v>
      </c>
      <c r="P160" s="16" t="s">
        <v>80</v>
      </c>
      <c r="Q160" s="18">
        <v>0.21278590768130229</v>
      </c>
      <c r="R160" s="16" t="s">
        <v>3097</v>
      </c>
      <c r="S160" s="16" t="s">
        <v>3098</v>
      </c>
      <c r="T160" s="16" t="s">
        <v>280</v>
      </c>
      <c r="U160" s="16" t="s">
        <v>925</v>
      </c>
      <c r="V160" s="16"/>
      <c r="W160" s="16" t="s">
        <v>129</v>
      </c>
      <c r="X160" s="16" t="s">
        <v>3059</v>
      </c>
      <c r="Y160" s="16" t="s">
        <v>3060</v>
      </c>
      <c r="Z160" s="16" t="s">
        <v>121</v>
      </c>
      <c r="AA160" s="16"/>
      <c r="AB160" s="16"/>
      <c r="AC160" s="16" t="s">
        <v>3090</v>
      </c>
      <c r="AD160" s="16" t="s">
        <v>382</v>
      </c>
      <c r="AE160" s="16"/>
      <c r="AF160" s="16" t="s">
        <v>91</v>
      </c>
      <c r="AG160" s="16" t="s">
        <v>92</v>
      </c>
      <c r="AH160" s="16" t="s">
        <v>3091</v>
      </c>
      <c r="AI160" s="17">
        <v>1</v>
      </c>
      <c r="AJ160" s="17">
        <v>2</v>
      </c>
      <c r="AK160" s="16" t="s">
        <v>136</v>
      </c>
      <c r="AL160" s="16"/>
      <c r="AM160" s="17">
        <v>25</v>
      </c>
      <c r="AN160" s="16" t="s">
        <v>137</v>
      </c>
      <c r="AO160" s="16" t="s">
        <v>138</v>
      </c>
      <c r="AP160" s="17">
        <v>0</v>
      </c>
      <c r="AQ160" s="17">
        <v>0</v>
      </c>
      <c r="AR160" s="17">
        <v>0</v>
      </c>
      <c r="AS160" s="16">
        <v>9268.9152857699992</v>
      </c>
      <c r="AT160" s="19">
        <v>9.3991580798834171</v>
      </c>
      <c r="AU160" s="19">
        <v>0</v>
      </c>
      <c r="AV160" s="19">
        <v>0</v>
      </c>
      <c r="AW160" s="19">
        <v>4699.5790399417083</v>
      </c>
      <c r="AX160" s="20">
        <v>7</v>
      </c>
      <c r="AY160" s="19">
        <v>0</v>
      </c>
      <c r="AZ160" s="20">
        <v>25</v>
      </c>
      <c r="BA160" s="19">
        <v>0</v>
      </c>
      <c r="BB160" s="19">
        <v>0.5</v>
      </c>
      <c r="BC160" s="20">
        <v>12500</v>
      </c>
      <c r="BD160" s="16"/>
      <c r="BE160" s="16"/>
      <c r="BF160" s="21" t="s">
        <v>96</v>
      </c>
      <c r="BG160" s="22">
        <v>25</v>
      </c>
      <c r="BH160" s="23">
        <v>0.7</v>
      </c>
      <c r="BI160" s="23">
        <v>18</v>
      </c>
      <c r="BJ160" s="16">
        <v>378.80957579040637</v>
      </c>
      <c r="BK160" s="16">
        <v>9268.9170628180473</v>
      </c>
      <c r="BL160" s="23">
        <v>0.15</v>
      </c>
      <c r="BM160" s="22">
        <f t="shared" si="29"/>
        <v>3.8301463382634413</v>
      </c>
      <c r="BN160" s="22">
        <f t="shared" si="28"/>
        <v>1.8301463382634413</v>
      </c>
      <c r="BO160" s="22">
        <f t="shared" si="30"/>
        <v>0.27452195073951619</v>
      </c>
      <c r="BP160" s="22">
        <f t="shared" si="31"/>
        <v>0.15556243875239251</v>
      </c>
      <c r="BQ160" s="22">
        <f t="shared" si="32"/>
        <v>1.4000619487715327</v>
      </c>
    </row>
    <row r="161" spans="1:69" ht="12.75" customHeight="1" x14ac:dyDescent="0.25">
      <c r="A161" s="15">
        <v>15806007</v>
      </c>
      <c r="B161" s="16" t="s">
        <v>228</v>
      </c>
      <c r="C161" s="16" t="s">
        <v>110</v>
      </c>
      <c r="D161" s="16"/>
      <c r="E161" s="16"/>
      <c r="F161" s="16" t="s">
        <v>781</v>
      </c>
      <c r="G161" s="16" t="s">
        <v>111</v>
      </c>
      <c r="H161" s="16">
        <v>0.69385542300000003</v>
      </c>
      <c r="I161" s="17">
        <v>1965</v>
      </c>
      <c r="J161" s="17">
        <v>1404</v>
      </c>
      <c r="K161" s="16">
        <v>0.151997402</v>
      </c>
      <c r="L161" s="16" t="s">
        <v>78</v>
      </c>
      <c r="M161" s="17">
        <v>1</v>
      </c>
      <c r="N161" s="17">
        <v>0</v>
      </c>
      <c r="O161" s="16" t="s">
        <v>79</v>
      </c>
      <c r="P161" s="16" t="s">
        <v>80</v>
      </c>
      <c r="Q161" s="18">
        <v>0.21225025254508842</v>
      </c>
      <c r="R161" s="16" t="s">
        <v>833</v>
      </c>
      <c r="S161" s="16" t="s">
        <v>834</v>
      </c>
      <c r="T161" s="16" t="s">
        <v>114</v>
      </c>
      <c r="U161" s="16" t="s">
        <v>115</v>
      </c>
      <c r="V161" s="16" t="s">
        <v>835</v>
      </c>
      <c r="W161" s="16" t="s">
        <v>507</v>
      </c>
      <c r="X161" s="16"/>
      <c r="Y161" s="16" t="s">
        <v>786</v>
      </c>
      <c r="Z161" s="16" t="s">
        <v>836</v>
      </c>
      <c r="AA161" s="16"/>
      <c r="AB161" s="16"/>
      <c r="AC161" s="16" t="s">
        <v>521</v>
      </c>
      <c r="AD161" s="16" t="s">
        <v>105</v>
      </c>
      <c r="AE161" s="16"/>
      <c r="AF161" s="16" t="s">
        <v>91</v>
      </c>
      <c r="AG161" s="16" t="s">
        <v>92</v>
      </c>
      <c r="AH161" s="16" t="s">
        <v>837</v>
      </c>
      <c r="AI161" s="17">
        <v>1</v>
      </c>
      <c r="AJ161" s="17">
        <v>0</v>
      </c>
      <c r="AK161" s="16" t="s">
        <v>119</v>
      </c>
      <c r="AL161" s="16">
        <v>1.35</v>
      </c>
      <c r="AM161" s="16"/>
      <c r="AN161" s="16" t="s">
        <v>579</v>
      </c>
      <c r="AO161" s="16" t="s">
        <v>580</v>
      </c>
      <c r="AP161" s="17">
        <v>0</v>
      </c>
      <c r="AQ161" s="17">
        <v>1404</v>
      </c>
      <c r="AR161" s="17">
        <v>0</v>
      </c>
      <c r="AS161" s="16">
        <v>9245.5717870900007</v>
      </c>
      <c r="AT161" s="19">
        <v>0</v>
      </c>
      <c r="AU161" s="19">
        <v>0</v>
      </c>
      <c r="AV161" s="19">
        <v>0.1518564813871725</v>
      </c>
      <c r="AW161" s="19">
        <v>6614.8683292252344</v>
      </c>
      <c r="AX161" s="20">
        <v>13</v>
      </c>
      <c r="AY161" s="19">
        <v>0.5</v>
      </c>
      <c r="AZ161" s="20">
        <v>60</v>
      </c>
      <c r="BA161" s="19">
        <v>0.05</v>
      </c>
      <c r="BB161" s="19">
        <v>0.5</v>
      </c>
      <c r="BC161" s="20">
        <v>30000</v>
      </c>
      <c r="BD161" s="16">
        <v>385.92485128096371</v>
      </c>
      <c r="BE161" s="16">
        <v>9245.5840184170283</v>
      </c>
      <c r="BF161" s="21" t="s">
        <v>96</v>
      </c>
      <c r="BG161" s="23">
        <v>43</v>
      </c>
      <c r="BH161" s="23">
        <v>0.8</v>
      </c>
      <c r="BI161" s="23">
        <v>34</v>
      </c>
      <c r="BJ161" s="16">
        <v>385.92485128096371</v>
      </c>
      <c r="BK161" s="16">
        <v>9245.5840184170283</v>
      </c>
      <c r="BL161" s="23">
        <v>0.15</v>
      </c>
      <c r="BM161" s="22">
        <f t="shared" si="29"/>
        <v>7.2165085865330063</v>
      </c>
      <c r="BN161" s="22">
        <f t="shared" si="28"/>
        <v>7.2165085865330063</v>
      </c>
      <c r="BO161" s="22">
        <f t="shared" si="30"/>
        <v>1.082476287979951</v>
      </c>
      <c r="BP161" s="22">
        <f t="shared" si="31"/>
        <v>0.6134032298553056</v>
      </c>
      <c r="BQ161" s="22">
        <f t="shared" si="32"/>
        <v>5.5206290686977502</v>
      </c>
    </row>
    <row r="162" spans="1:69" ht="12.75" customHeight="1" x14ac:dyDescent="0.25">
      <c r="A162" s="15">
        <v>16010045</v>
      </c>
      <c r="B162" s="16" t="s">
        <v>75</v>
      </c>
      <c r="C162" s="16"/>
      <c r="D162" s="16"/>
      <c r="E162" s="16"/>
      <c r="F162" s="16" t="s">
        <v>1264</v>
      </c>
      <c r="G162" s="16" t="s">
        <v>126</v>
      </c>
      <c r="H162" s="16">
        <v>0.66684763700000005</v>
      </c>
      <c r="I162" s="17">
        <v>1965</v>
      </c>
      <c r="J162" s="17">
        <v>1450</v>
      </c>
      <c r="K162" s="16">
        <v>0.156977374</v>
      </c>
      <c r="L162" s="16" t="s">
        <v>78</v>
      </c>
      <c r="M162" s="17">
        <v>1</v>
      </c>
      <c r="N162" s="17">
        <v>0</v>
      </c>
      <c r="O162" s="16" t="s">
        <v>79</v>
      </c>
      <c r="P162" s="16" t="s">
        <v>80</v>
      </c>
      <c r="Q162" s="18">
        <v>0.21205465621280004</v>
      </c>
      <c r="R162" s="16" t="s">
        <v>1306</v>
      </c>
      <c r="S162" s="16" t="s">
        <v>1307</v>
      </c>
      <c r="T162" s="16" t="s">
        <v>83</v>
      </c>
      <c r="U162" s="16" t="s">
        <v>84</v>
      </c>
      <c r="V162" s="16" t="s">
        <v>1287</v>
      </c>
      <c r="W162" s="16" t="s">
        <v>129</v>
      </c>
      <c r="X162" s="16" t="s">
        <v>1267</v>
      </c>
      <c r="Y162" s="16" t="s">
        <v>1268</v>
      </c>
      <c r="Z162" s="16" t="s">
        <v>1308</v>
      </c>
      <c r="AA162" s="16"/>
      <c r="AB162" s="16"/>
      <c r="AC162" s="16" t="s">
        <v>1283</v>
      </c>
      <c r="AD162" s="16" t="s">
        <v>152</v>
      </c>
      <c r="AE162" s="16"/>
      <c r="AF162" s="16" t="s">
        <v>91</v>
      </c>
      <c r="AG162" s="16" t="s">
        <v>92</v>
      </c>
      <c r="AH162" s="16" t="s">
        <v>1284</v>
      </c>
      <c r="AI162" s="17">
        <v>1</v>
      </c>
      <c r="AJ162" s="17">
        <v>1</v>
      </c>
      <c r="AK162" s="16" t="s">
        <v>136</v>
      </c>
      <c r="AL162" s="16"/>
      <c r="AM162" s="17">
        <v>25</v>
      </c>
      <c r="AN162" s="16" t="s">
        <v>137</v>
      </c>
      <c r="AO162" s="16" t="s">
        <v>138</v>
      </c>
      <c r="AP162" s="17">
        <v>0</v>
      </c>
      <c r="AQ162" s="17">
        <v>0</v>
      </c>
      <c r="AR162" s="17">
        <v>0</v>
      </c>
      <c r="AS162" s="16">
        <v>9237.0792980900005</v>
      </c>
      <c r="AT162" s="19">
        <v>4.7157763394980412</v>
      </c>
      <c r="AU162" s="19">
        <v>0</v>
      </c>
      <c r="AV162" s="19">
        <v>0</v>
      </c>
      <c r="AW162" s="19">
        <v>2357.8881697490206</v>
      </c>
      <c r="AX162" s="20">
        <v>7</v>
      </c>
      <c r="AY162" s="19">
        <v>0</v>
      </c>
      <c r="AZ162" s="20">
        <v>25</v>
      </c>
      <c r="BA162" s="19">
        <v>0</v>
      </c>
      <c r="BB162" s="19">
        <v>0.5</v>
      </c>
      <c r="BC162" s="20">
        <v>12500</v>
      </c>
      <c r="BD162" s="16"/>
      <c r="BE162" s="16"/>
      <c r="BF162" s="21" t="s">
        <v>96</v>
      </c>
      <c r="BG162" s="22">
        <v>25</v>
      </c>
      <c r="BH162" s="23">
        <v>0.7</v>
      </c>
      <c r="BI162" s="23">
        <v>18</v>
      </c>
      <c r="BJ162" s="16">
        <v>485.40716853214076</v>
      </c>
      <c r="BK162" s="16">
        <v>9237.063876263217</v>
      </c>
      <c r="BL162" s="23">
        <v>0.15</v>
      </c>
      <c r="BM162" s="22">
        <f t="shared" si="29"/>
        <v>3.8169838118304007</v>
      </c>
      <c r="BN162" s="22">
        <f t="shared" si="28"/>
        <v>2.8169838118304007</v>
      </c>
      <c r="BO162" s="22">
        <f t="shared" si="30"/>
        <v>0.42254757177456009</v>
      </c>
      <c r="BP162" s="22">
        <f t="shared" si="31"/>
        <v>0.23944362400558408</v>
      </c>
      <c r="BQ162" s="22">
        <f t="shared" si="32"/>
        <v>2.1549926160502566</v>
      </c>
    </row>
    <row r="163" spans="1:69" ht="12.75" customHeight="1" x14ac:dyDescent="0.25">
      <c r="A163" s="15">
        <v>14807032</v>
      </c>
      <c r="B163" s="16" t="s">
        <v>97</v>
      </c>
      <c r="C163" s="16"/>
      <c r="D163" s="16"/>
      <c r="E163" s="16"/>
      <c r="F163" s="16" t="s">
        <v>1264</v>
      </c>
      <c r="G163" s="16" t="s">
        <v>139</v>
      </c>
      <c r="H163" s="16">
        <v>0.64971047299999996</v>
      </c>
      <c r="I163" s="17">
        <v>1995</v>
      </c>
      <c r="J163" s="17">
        <v>2975</v>
      </c>
      <c r="K163" s="16">
        <v>0.32396820199999998</v>
      </c>
      <c r="L163" s="16" t="s">
        <v>78</v>
      </c>
      <c r="M163" s="17">
        <v>1</v>
      </c>
      <c r="N163" s="17">
        <v>0</v>
      </c>
      <c r="O163" s="16" t="s">
        <v>79</v>
      </c>
      <c r="P163" s="16" t="s">
        <v>80</v>
      </c>
      <c r="Q163" s="18">
        <v>0.21083708345231733</v>
      </c>
      <c r="R163" s="16" t="s">
        <v>1857</v>
      </c>
      <c r="S163" s="16" t="s">
        <v>1858</v>
      </c>
      <c r="T163" s="16" t="s">
        <v>83</v>
      </c>
      <c r="U163" s="16" t="s">
        <v>106</v>
      </c>
      <c r="V163" s="16" t="s">
        <v>626</v>
      </c>
      <c r="W163" s="16" t="s">
        <v>129</v>
      </c>
      <c r="X163" s="16" t="s">
        <v>1267</v>
      </c>
      <c r="Y163" s="16" t="s">
        <v>1268</v>
      </c>
      <c r="Z163" s="16" t="s">
        <v>957</v>
      </c>
      <c r="AA163" s="16"/>
      <c r="AB163" s="16"/>
      <c r="AC163" s="16" t="s">
        <v>1855</v>
      </c>
      <c r="AD163" s="16" t="s">
        <v>123</v>
      </c>
      <c r="AE163" s="16"/>
      <c r="AF163" s="16" t="s">
        <v>91</v>
      </c>
      <c r="AG163" s="16" t="s">
        <v>92</v>
      </c>
      <c r="AH163" s="16" t="s">
        <v>1856</v>
      </c>
      <c r="AI163" s="17">
        <v>1</v>
      </c>
      <c r="AJ163" s="17">
        <v>1</v>
      </c>
      <c r="AK163" s="16" t="s">
        <v>136</v>
      </c>
      <c r="AL163" s="16"/>
      <c r="AM163" s="17">
        <v>25</v>
      </c>
      <c r="AN163" s="16" t="s">
        <v>137</v>
      </c>
      <c r="AO163" s="16" t="s">
        <v>138</v>
      </c>
      <c r="AP163" s="17">
        <v>0</v>
      </c>
      <c r="AQ163" s="17">
        <v>0</v>
      </c>
      <c r="AR163" s="17">
        <v>0</v>
      </c>
      <c r="AS163" s="16">
        <v>9184.0496546699997</v>
      </c>
      <c r="AT163" s="19">
        <v>4.7430057151150269</v>
      </c>
      <c r="AU163" s="19">
        <v>0</v>
      </c>
      <c r="AV163" s="19">
        <v>0</v>
      </c>
      <c r="AW163" s="19">
        <v>2371.5028575575134</v>
      </c>
      <c r="AX163" s="20">
        <v>7</v>
      </c>
      <c r="AY163" s="19">
        <v>0</v>
      </c>
      <c r="AZ163" s="20">
        <v>25</v>
      </c>
      <c r="BA163" s="19">
        <v>0</v>
      </c>
      <c r="BB163" s="19">
        <v>0.5</v>
      </c>
      <c r="BC163" s="20">
        <v>12500</v>
      </c>
      <c r="BD163" s="16"/>
      <c r="BE163" s="16"/>
      <c r="BF163" s="21" t="s">
        <v>96</v>
      </c>
      <c r="BG163" s="22">
        <v>25</v>
      </c>
      <c r="BH163" s="23">
        <v>0.7</v>
      </c>
      <c r="BI163" s="23">
        <v>18</v>
      </c>
      <c r="BJ163" s="16">
        <v>413.55557165987727</v>
      </c>
      <c r="BK163" s="16">
        <v>9184.0266189662561</v>
      </c>
      <c r="BL163" s="23">
        <v>0.15</v>
      </c>
      <c r="BM163" s="22">
        <f t="shared" si="29"/>
        <v>3.7950675021417117</v>
      </c>
      <c r="BN163" s="22">
        <f t="shared" si="28"/>
        <v>2.7950675021417117</v>
      </c>
      <c r="BO163" s="22">
        <f t="shared" si="30"/>
        <v>0.41926012532125673</v>
      </c>
      <c r="BP163" s="22">
        <f t="shared" si="31"/>
        <v>0.23758073768204549</v>
      </c>
      <c r="BQ163" s="22">
        <f t="shared" si="32"/>
        <v>2.1382266391384093</v>
      </c>
    </row>
    <row r="164" spans="1:69" ht="12.75" customHeight="1" x14ac:dyDescent="0.25">
      <c r="A164" s="15">
        <v>15812052</v>
      </c>
      <c r="B164" s="16" t="s">
        <v>228</v>
      </c>
      <c r="C164" s="16"/>
      <c r="D164" s="16"/>
      <c r="E164" s="16" t="s">
        <v>358</v>
      </c>
      <c r="F164" s="16" t="s">
        <v>781</v>
      </c>
      <c r="G164" s="16" t="s">
        <v>359</v>
      </c>
      <c r="H164" s="16">
        <v>0.59070929999999999</v>
      </c>
      <c r="I164" s="17">
        <v>1950</v>
      </c>
      <c r="J164" s="17">
        <v>4472</v>
      </c>
      <c r="K164" s="16">
        <v>0.490458434</v>
      </c>
      <c r="L164" s="16" t="s">
        <v>78</v>
      </c>
      <c r="M164" s="17">
        <v>1</v>
      </c>
      <c r="N164" s="17">
        <v>0</v>
      </c>
      <c r="O164" s="16" t="s">
        <v>79</v>
      </c>
      <c r="P164" s="16" t="s">
        <v>80</v>
      </c>
      <c r="Q164" s="18">
        <v>0.20932179907585854</v>
      </c>
      <c r="R164" s="16" t="s">
        <v>1068</v>
      </c>
      <c r="S164" s="16" t="s">
        <v>1069</v>
      </c>
      <c r="T164" s="16" t="s">
        <v>181</v>
      </c>
      <c r="U164" s="16" t="s">
        <v>182</v>
      </c>
      <c r="V164" s="16" t="s">
        <v>1070</v>
      </c>
      <c r="W164" s="16" t="s">
        <v>507</v>
      </c>
      <c r="X164" s="16"/>
      <c r="Y164" s="16" t="s">
        <v>786</v>
      </c>
      <c r="Z164" s="16" t="s">
        <v>1071</v>
      </c>
      <c r="AA164" s="16"/>
      <c r="AB164" s="16"/>
      <c r="AC164" s="16" t="s">
        <v>547</v>
      </c>
      <c r="AD164" s="16" t="s">
        <v>105</v>
      </c>
      <c r="AE164" s="16"/>
      <c r="AF164" s="16" t="s">
        <v>91</v>
      </c>
      <c r="AG164" s="16" t="s">
        <v>92</v>
      </c>
      <c r="AH164" s="16" t="s">
        <v>811</v>
      </c>
      <c r="AI164" s="17">
        <v>2</v>
      </c>
      <c r="AJ164" s="17">
        <v>0</v>
      </c>
      <c r="AK164" s="16" t="s">
        <v>523</v>
      </c>
      <c r="AL164" s="16"/>
      <c r="AM164" s="17">
        <v>50</v>
      </c>
      <c r="AN164" s="16" t="s">
        <v>524</v>
      </c>
      <c r="AO164" s="16"/>
      <c r="AP164" s="17">
        <v>0</v>
      </c>
      <c r="AQ164" s="17">
        <v>4472</v>
      </c>
      <c r="AR164" s="17">
        <v>0</v>
      </c>
      <c r="AS164" s="16">
        <v>9118.0186952299991</v>
      </c>
      <c r="AT164" s="19">
        <v>0</v>
      </c>
      <c r="AU164" s="19">
        <v>0</v>
      </c>
      <c r="AV164" s="19">
        <v>0.49045742825022748</v>
      </c>
      <c r="AW164" s="19">
        <v>21364.325574579911</v>
      </c>
      <c r="AX164" s="20">
        <v>9</v>
      </c>
      <c r="AY164" s="19">
        <v>3</v>
      </c>
      <c r="AZ164" s="20">
        <v>0</v>
      </c>
      <c r="BA164" s="19">
        <v>0.1</v>
      </c>
      <c r="BB164" s="19">
        <v>0</v>
      </c>
      <c r="BC164" s="20">
        <v>130680</v>
      </c>
      <c r="BD164" s="16">
        <v>419.81053753809141</v>
      </c>
      <c r="BE164" s="16">
        <v>9118.0210955505972</v>
      </c>
      <c r="BF164" s="21" t="s">
        <v>96</v>
      </c>
      <c r="BG164" s="23">
        <v>50</v>
      </c>
      <c r="BH164" s="23">
        <v>0.5</v>
      </c>
      <c r="BI164" s="23">
        <f>BG164*BH164</f>
        <v>25</v>
      </c>
      <c r="BJ164" s="16">
        <v>419.81053753809141</v>
      </c>
      <c r="BK164" s="16">
        <v>9118.0210955505972</v>
      </c>
      <c r="BL164" s="23">
        <v>0.15</v>
      </c>
      <c r="BM164" s="22">
        <f t="shared" si="29"/>
        <v>5.2330449768964638</v>
      </c>
      <c r="BN164" s="22">
        <f t="shared" si="28"/>
        <v>5.2330449768964638</v>
      </c>
      <c r="BO164" s="22">
        <f t="shared" si="30"/>
        <v>0.78495674653446956</v>
      </c>
      <c r="BP164" s="22">
        <f t="shared" si="31"/>
        <v>0.44480882303619951</v>
      </c>
      <c r="BQ164" s="22">
        <f t="shared" si="32"/>
        <v>4.0032794073257953</v>
      </c>
    </row>
    <row r="165" spans="1:69" ht="12.75" customHeight="1" x14ac:dyDescent="0.25">
      <c r="A165" s="15">
        <v>15422040</v>
      </c>
      <c r="B165" s="16" t="s">
        <v>228</v>
      </c>
      <c r="C165" s="16"/>
      <c r="D165" s="16"/>
      <c r="E165" s="16"/>
      <c r="F165" s="16" t="s">
        <v>1264</v>
      </c>
      <c r="G165" s="16" t="s">
        <v>126</v>
      </c>
      <c r="H165" s="16">
        <v>0.42856293600000001</v>
      </c>
      <c r="I165" s="17">
        <v>1947</v>
      </c>
      <c r="J165" s="17">
        <v>1123</v>
      </c>
      <c r="K165" s="16">
        <v>0.123122465</v>
      </c>
      <c r="L165" s="16" t="s">
        <v>78</v>
      </c>
      <c r="M165" s="17">
        <v>1</v>
      </c>
      <c r="N165" s="17">
        <v>0</v>
      </c>
      <c r="O165" s="16" t="s">
        <v>79</v>
      </c>
      <c r="P165" s="16" t="s">
        <v>80</v>
      </c>
      <c r="Q165" s="18">
        <v>0.20899777630236135</v>
      </c>
      <c r="R165" s="16" t="s">
        <v>1662</v>
      </c>
      <c r="S165" s="16" t="s">
        <v>1663</v>
      </c>
      <c r="T165" s="16" t="s">
        <v>83</v>
      </c>
      <c r="U165" s="16" t="s">
        <v>232</v>
      </c>
      <c r="V165" s="16" t="s">
        <v>1646</v>
      </c>
      <c r="W165" s="16" t="s">
        <v>129</v>
      </c>
      <c r="X165" s="16" t="s">
        <v>1267</v>
      </c>
      <c r="Y165" s="16" t="s">
        <v>1268</v>
      </c>
      <c r="Z165" s="16" t="s">
        <v>1664</v>
      </c>
      <c r="AA165" s="16"/>
      <c r="AB165" s="16"/>
      <c r="AC165" s="16" t="s">
        <v>536</v>
      </c>
      <c r="AD165" s="16" t="s">
        <v>105</v>
      </c>
      <c r="AE165" s="16"/>
      <c r="AF165" s="16" t="s">
        <v>91</v>
      </c>
      <c r="AG165" s="16" t="s">
        <v>92</v>
      </c>
      <c r="AH165" s="16" t="s">
        <v>1648</v>
      </c>
      <c r="AI165" s="17">
        <v>1</v>
      </c>
      <c r="AJ165" s="17">
        <v>1</v>
      </c>
      <c r="AK165" s="16" t="s">
        <v>136</v>
      </c>
      <c r="AL165" s="16"/>
      <c r="AM165" s="17">
        <v>25</v>
      </c>
      <c r="AN165" s="16" t="s">
        <v>137</v>
      </c>
      <c r="AO165" s="16" t="s">
        <v>138</v>
      </c>
      <c r="AP165" s="17">
        <v>0</v>
      </c>
      <c r="AQ165" s="17">
        <v>0</v>
      </c>
      <c r="AR165" s="17">
        <v>0</v>
      </c>
      <c r="AS165" s="16">
        <v>9103.9010703299991</v>
      </c>
      <c r="AT165" s="19">
        <v>4.7847620117450411</v>
      </c>
      <c r="AU165" s="19">
        <v>0</v>
      </c>
      <c r="AV165" s="19">
        <v>0</v>
      </c>
      <c r="AW165" s="19">
        <v>2392.3810058725207</v>
      </c>
      <c r="AX165" s="20">
        <v>7</v>
      </c>
      <c r="AY165" s="19">
        <v>0</v>
      </c>
      <c r="AZ165" s="20">
        <v>25</v>
      </c>
      <c r="BA165" s="19">
        <v>0</v>
      </c>
      <c r="BB165" s="19">
        <v>0.5</v>
      </c>
      <c r="BC165" s="20">
        <v>12500</v>
      </c>
      <c r="BD165" s="16"/>
      <c r="BE165" s="16"/>
      <c r="BF165" s="21" t="s">
        <v>96</v>
      </c>
      <c r="BG165" s="22">
        <v>25</v>
      </c>
      <c r="BH165" s="23">
        <v>0.7</v>
      </c>
      <c r="BI165" s="23">
        <v>18</v>
      </c>
      <c r="BJ165" s="16">
        <v>464.15464755623503</v>
      </c>
      <c r="BK165" s="16">
        <v>9103.9067199947312</v>
      </c>
      <c r="BL165" s="23">
        <v>0.15</v>
      </c>
      <c r="BM165" s="22">
        <f t="shared" si="29"/>
        <v>3.7619599734425044</v>
      </c>
      <c r="BN165" s="22">
        <f t="shared" si="28"/>
        <v>2.7619599734425044</v>
      </c>
      <c r="BO165" s="22">
        <f t="shared" si="30"/>
        <v>0.41429399601637568</v>
      </c>
      <c r="BP165" s="22">
        <f t="shared" si="31"/>
        <v>0.23476659774261288</v>
      </c>
      <c r="BQ165" s="22">
        <f t="shared" si="32"/>
        <v>2.1128993796835158</v>
      </c>
    </row>
    <row r="166" spans="1:69" ht="12.75" customHeight="1" x14ac:dyDescent="0.25">
      <c r="A166" s="15">
        <v>14810028</v>
      </c>
      <c r="B166" s="16" t="s">
        <v>97</v>
      </c>
      <c r="C166" s="16"/>
      <c r="D166" s="16"/>
      <c r="E166" s="16"/>
      <c r="F166" s="16" t="s">
        <v>1264</v>
      </c>
      <c r="G166" s="16" t="s">
        <v>238</v>
      </c>
      <c r="H166" s="16">
        <v>0.22064207799999999</v>
      </c>
      <c r="I166" s="17">
        <v>1954</v>
      </c>
      <c r="J166" s="17">
        <v>1748</v>
      </c>
      <c r="K166" s="16">
        <v>0.19223578599999999</v>
      </c>
      <c r="L166" s="16" t="s">
        <v>78</v>
      </c>
      <c r="M166" s="17">
        <v>1</v>
      </c>
      <c r="N166" s="17">
        <v>0</v>
      </c>
      <c r="O166" s="16" t="s">
        <v>79</v>
      </c>
      <c r="P166" s="16" t="s">
        <v>80</v>
      </c>
      <c r="Q166" s="18">
        <v>0.20874779887488304</v>
      </c>
      <c r="R166" s="16" t="s">
        <v>2294</v>
      </c>
      <c r="S166" s="16" t="s">
        <v>2295</v>
      </c>
      <c r="T166" s="16" t="s">
        <v>83</v>
      </c>
      <c r="U166" s="16" t="s">
        <v>106</v>
      </c>
      <c r="V166" s="16" t="s">
        <v>1920</v>
      </c>
      <c r="W166" s="16" t="s">
        <v>129</v>
      </c>
      <c r="X166" s="16"/>
      <c r="Y166" s="16" t="s">
        <v>1268</v>
      </c>
      <c r="Z166" s="16" t="s">
        <v>765</v>
      </c>
      <c r="AA166" s="16"/>
      <c r="AB166" s="16"/>
      <c r="AC166" s="16" t="s">
        <v>1819</v>
      </c>
      <c r="AD166" s="16" t="s">
        <v>152</v>
      </c>
      <c r="AE166" s="16"/>
      <c r="AF166" s="16" t="s">
        <v>91</v>
      </c>
      <c r="AG166" s="16" t="s">
        <v>92</v>
      </c>
      <c r="AH166" s="16" t="s">
        <v>1922</v>
      </c>
      <c r="AI166" s="17">
        <v>2</v>
      </c>
      <c r="AJ166" s="17">
        <v>1</v>
      </c>
      <c r="AK166" s="16" t="s">
        <v>245</v>
      </c>
      <c r="AL166" s="16"/>
      <c r="AM166" s="17">
        <v>35</v>
      </c>
      <c r="AN166" s="16" t="s">
        <v>246</v>
      </c>
      <c r="AO166" s="16" t="s">
        <v>247</v>
      </c>
      <c r="AP166" s="17">
        <v>0</v>
      </c>
      <c r="AQ166" s="17">
        <v>0</v>
      </c>
      <c r="AR166" s="17">
        <v>0</v>
      </c>
      <c r="AS166" s="16">
        <v>9093.0446197000001</v>
      </c>
      <c r="AT166" s="19">
        <v>4.7904746783742436</v>
      </c>
      <c r="AU166" s="19">
        <v>0</v>
      </c>
      <c r="AV166" s="19">
        <v>0</v>
      </c>
      <c r="AW166" s="19">
        <v>2395.237339187122</v>
      </c>
      <c r="AX166" s="20">
        <v>4</v>
      </c>
      <c r="AY166" s="19">
        <v>0</v>
      </c>
      <c r="AZ166" s="20">
        <v>35</v>
      </c>
      <c r="BA166" s="19">
        <v>0</v>
      </c>
      <c r="BB166" s="19">
        <v>0.5</v>
      </c>
      <c r="BC166" s="20">
        <v>17500</v>
      </c>
      <c r="BD166" s="16">
        <v>414.21440138759135</v>
      </c>
      <c r="BE166" s="16">
        <v>9093.0177468097991</v>
      </c>
      <c r="BF166" s="21" t="s">
        <v>96</v>
      </c>
      <c r="BG166" s="22">
        <v>35</v>
      </c>
      <c r="BH166" s="23">
        <v>0.85</v>
      </c>
      <c r="BI166" s="23">
        <v>30</v>
      </c>
      <c r="BJ166" s="16">
        <v>414.21440138759135</v>
      </c>
      <c r="BK166" s="16">
        <v>9093.0177468097991</v>
      </c>
      <c r="BL166" s="23">
        <v>0.15</v>
      </c>
      <c r="BM166" s="22">
        <f t="shared" si="29"/>
        <v>6.2624339662464914</v>
      </c>
      <c r="BN166" s="22">
        <f t="shared" si="28"/>
        <v>5.2624339662464914</v>
      </c>
      <c r="BO166" s="22">
        <f t="shared" si="30"/>
        <v>0.78936509493697371</v>
      </c>
      <c r="BP166" s="22">
        <f t="shared" si="31"/>
        <v>0.44730688713095179</v>
      </c>
      <c r="BQ166" s="22">
        <f t="shared" si="32"/>
        <v>4.0257619841785655</v>
      </c>
    </row>
    <row r="167" spans="1:69" ht="12.75" customHeight="1" x14ac:dyDescent="0.25">
      <c r="A167" s="15">
        <v>16028007</v>
      </c>
      <c r="B167" s="16" t="s">
        <v>75</v>
      </c>
      <c r="C167" s="16"/>
      <c r="D167" s="16"/>
      <c r="E167" s="16"/>
      <c r="F167" s="16" t="s">
        <v>781</v>
      </c>
      <c r="G167" s="16" t="s">
        <v>929</v>
      </c>
      <c r="H167" s="16">
        <v>0.66664508099999997</v>
      </c>
      <c r="I167" s="17">
        <v>1972</v>
      </c>
      <c r="J167" s="17">
        <v>2000</v>
      </c>
      <c r="K167" s="16">
        <v>0.21999779999999999</v>
      </c>
      <c r="L167" s="16" t="s">
        <v>78</v>
      </c>
      <c r="M167" s="17">
        <v>1</v>
      </c>
      <c r="N167" s="17">
        <v>0</v>
      </c>
      <c r="O167" s="16" t="s">
        <v>79</v>
      </c>
      <c r="P167" s="16" t="s">
        <v>80</v>
      </c>
      <c r="Q167" s="18">
        <v>0.20871606888556155</v>
      </c>
      <c r="R167" s="16" t="s">
        <v>948</v>
      </c>
      <c r="S167" s="16" t="s">
        <v>949</v>
      </c>
      <c r="T167" s="16" t="s">
        <v>950</v>
      </c>
      <c r="U167" s="16" t="s">
        <v>951</v>
      </c>
      <c r="V167" s="16" t="s">
        <v>952</v>
      </c>
      <c r="W167" s="16" t="s">
        <v>507</v>
      </c>
      <c r="X167" s="16"/>
      <c r="Y167" s="16" t="s">
        <v>786</v>
      </c>
      <c r="Z167" s="16" t="s">
        <v>953</v>
      </c>
      <c r="AA167" s="16"/>
      <c r="AB167" s="16" t="s">
        <v>133</v>
      </c>
      <c r="AC167" s="16" t="s">
        <v>134</v>
      </c>
      <c r="AD167" s="16" t="s">
        <v>90</v>
      </c>
      <c r="AE167" s="16"/>
      <c r="AF167" s="16" t="s">
        <v>91</v>
      </c>
      <c r="AG167" s="16" t="s">
        <v>92</v>
      </c>
      <c r="AH167" s="16" t="s">
        <v>954</v>
      </c>
      <c r="AI167" s="17">
        <v>1</v>
      </c>
      <c r="AJ167" s="17">
        <v>0</v>
      </c>
      <c r="AK167" s="16" t="s">
        <v>871</v>
      </c>
      <c r="AL167" s="16">
        <v>1.35</v>
      </c>
      <c r="AM167" s="16"/>
      <c r="AN167" s="16" t="s">
        <v>872</v>
      </c>
      <c r="AO167" s="16"/>
      <c r="AP167" s="17">
        <v>0</v>
      </c>
      <c r="AQ167" s="17">
        <v>2000</v>
      </c>
      <c r="AR167" s="17">
        <v>0</v>
      </c>
      <c r="AS167" s="16">
        <v>9091.6339959399993</v>
      </c>
      <c r="AT167" s="19">
        <v>0</v>
      </c>
      <c r="AU167" s="19">
        <v>0</v>
      </c>
      <c r="AV167" s="19">
        <v>0.21998245869698768</v>
      </c>
      <c r="AW167" s="19">
        <v>9582.4359008407828</v>
      </c>
      <c r="AX167" s="20">
        <v>14</v>
      </c>
      <c r="AY167" s="19">
        <v>0.35</v>
      </c>
      <c r="AZ167" s="20">
        <v>43</v>
      </c>
      <c r="BA167" s="19">
        <v>0</v>
      </c>
      <c r="BB167" s="19">
        <v>0.5</v>
      </c>
      <c r="BC167" s="20">
        <v>21500</v>
      </c>
      <c r="BD167" s="16">
        <v>383.17136649643885</v>
      </c>
      <c r="BE167" s="16">
        <v>9091.6355940035828</v>
      </c>
      <c r="BF167" s="21" t="s">
        <v>96</v>
      </c>
      <c r="BG167" s="22">
        <v>43</v>
      </c>
      <c r="BH167" s="23">
        <v>0.8</v>
      </c>
      <c r="BI167" s="23">
        <v>34.4</v>
      </c>
      <c r="BJ167" s="16">
        <v>383.17136649643885</v>
      </c>
      <c r="BK167" s="16">
        <v>9091.6355940035828</v>
      </c>
      <c r="BL167" s="23">
        <v>0.15</v>
      </c>
      <c r="BM167" s="22">
        <f t="shared" si="29"/>
        <v>7.1798327696633173</v>
      </c>
      <c r="BN167" s="22">
        <f t="shared" si="28"/>
        <v>7.1798327696633173</v>
      </c>
      <c r="BO167" s="22">
        <f t="shared" si="30"/>
        <v>1.0769749154494976</v>
      </c>
      <c r="BP167" s="22">
        <f t="shared" si="31"/>
        <v>0.61028578542138201</v>
      </c>
      <c r="BQ167" s="22">
        <f t="shared" si="32"/>
        <v>5.4925720687924384</v>
      </c>
    </row>
    <row r="168" spans="1:69" ht="12.75" customHeight="1" x14ac:dyDescent="0.25">
      <c r="A168" s="15">
        <v>15003021</v>
      </c>
      <c r="B168" s="16" t="s">
        <v>154</v>
      </c>
      <c r="C168" s="16"/>
      <c r="D168" s="16"/>
      <c r="E168" s="16"/>
      <c r="F168" s="16" t="s">
        <v>1264</v>
      </c>
      <c r="G168" s="16" t="s">
        <v>155</v>
      </c>
      <c r="H168" s="16">
        <v>6.3291138999999996E-2</v>
      </c>
      <c r="I168" s="17">
        <v>1949</v>
      </c>
      <c r="J168" s="17">
        <v>1337</v>
      </c>
      <c r="K168" s="16">
        <v>0.14742529500000001</v>
      </c>
      <c r="L168" s="16" t="s">
        <v>78</v>
      </c>
      <c r="M168" s="17">
        <v>1</v>
      </c>
      <c r="N168" s="17">
        <v>0</v>
      </c>
      <c r="O168" s="16" t="s">
        <v>79</v>
      </c>
      <c r="P168" s="16" t="s">
        <v>80</v>
      </c>
      <c r="Q168" s="18">
        <v>0.20819834675807339</v>
      </c>
      <c r="R168" s="16" t="s">
        <v>2026</v>
      </c>
      <c r="S168" s="16" t="s">
        <v>2027</v>
      </c>
      <c r="T168" s="16" t="s">
        <v>347</v>
      </c>
      <c r="U168" s="16" t="s">
        <v>348</v>
      </c>
      <c r="V168" s="16"/>
      <c r="W168" s="16" t="s">
        <v>129</v>
      </c>
      <c r="X168" s="16"/>
      <c r="Y168" s="16" t="s">
        <v>1268</v>
      </c>
      <c r="Z168" s="16" t="s">
        <v>2028</v>
      </c>
      <c r="AA168" s="16"/>
      <c r="AB168" s="16"/>
      <c r="AC168" s="16" t="s">
        <v>1936</v>
      </c>
      <c r="AD168" s="16" t="s">
        <v>152</v>
      </c>
      <c r="AE168" s="16"/>
      <c r="AF168" s="16" t="s">
        <v>91</v>
      </c>
      <c r="AG168" s="16" t="s">
        <v>92</v>
      </c>
      <c r="AH168" s="16" t="s">
        <v>2029</v>
      </c>
      <c r="AI168" s="17">
        <v>2</v>
      </c>
      <c r="AJ168" s="17">
        <v>1</v>
      </c>
      <c r="AK168" s="16" t="s">
        <v>136</v>
      </c>
      <c r="AL168" s="16"/>
      <c r="AM168" s="17">
        <v>25</v>
      </c>
      <c r="AN168" s="16" t="s">
        <v>137</v>
      </c>
      <c r="AO168" s="16" t="s">
        <v>138</v>
      </c>
      <c r="AP168" s="17">
        <v>0</v>
      </c>
      <c r="AQ168" s="17">
        <v>0</v>
      </c>
      <c r="AR168" s="17">
        <v>0</v>
      </c>
      <c r="AS168" s="16">
        <v>9069.0845390499999</v>
      </c>
      <c r="AT168" s="19">
        <v>4.8031308796866696</v>
      </c>
      <c r="AU168" s="19">
        <v>0</v>
      </c>
      <c r="AV168" s="19">
        <v>0</v>
      </c>
      <c r="AW168" s="19">
        <v>2401.5654398433348</v>
      </c>
      <c r="AX168" s="20">
        <v>7</v>
      </c>
      <c r="AY168" s="19">
        <v>0</v>
      </c>
      <c r="AZ168" s="20">
        <v>25</v>
      </c>
      <c r="BA168" s="19">
        <v>0</v>
      </c>
      <c r="BB168" s="19">
        <v>0.5</v>
      </c>
      <c r="BC168" s="20">
        <v>12500</v>
      </c>
      <c r="BD168" s="16">
        <v>383.55899004799522</v>
      </c>
      <c r="BE168" s="16">
        <v>9069.083708338012</v>
      </c>
      <c r="BF168" s="21" t="s">
        <v>96</v>
      </c>
      <c r="BG168" s="22">
        <v>25</v>
      </c>
      <c r="BH168" s="23">
        <v>0.7</v>
      </c>
      <c r="BI168" s="23">
        <v>18</v>
      </c>
      <c r="BJ168" s="16">
        <v>383.55899004799522</v>
      </c>
      <c r="BK168" s="16">
        <v>9069.083708338012</v>
      </c>
      <c r="BL168" s="23">
        <v>0.15</v>
      </c>
      <c r="BM168" s="22">
        <f t="shared" si="29"/>
        <v>3.7475702416453212</v>
      </c>
      <c r="BN168" s="22">
        <f t="shared" si="28"/>
        <v>2.7475702416453212</v>
      </c>
      <c r="BO168" s="22">
        <f t="shared" si="30"/>
        <v>0.41213553624679816</v>
      </c>
      <c r="BP168" s="22">
        <f t="shared" si="31"/>
        <v>0.2335434705398523</v>
      </c>
      <c r="BQ168" s="22">
        <f t="shared" si="32"/>
        <v>2.1018912348586709</v>
      </c>
    </row>
    <row r="169" spans="1:69" ht="12.75" customHeight="1" x14ac:dyDescent="0.25">
      <c r="A169" s="15">
        <v>15801014</v>
      </c>
      <c r="B169" s="16" t="s">
        <v>228</v>
      </c>
      <c r="C169" s="16" t="s">
        <v>110</v>
      </c>
      <c r="D169" s="16" t="s">
        <v>581</v>
      </c>
      <c r="E169" s="16"/>
      <c r="F169" s="16" t="s">
        <v>1264</v>
      </c>
      <c r="G169" s="16" t="s">
        <v>205</v>
      </c>
      <c r="H169" s="16">
        <v>0.55444697099999996</v>
      </c>
      <c r="I169" s="17">
        <v>1947</v>
      </c>
      <c r="J169" s="17">
        <v>1564</v>
      </c>
      <c r="K169" s="16">
        <v>0.17323881299999999</v>
      </c>
      <c r="L169" s="16" t="s">
        <v>78</v>
      </c>
      <c r="M169" s="17">
        <v>1</v>
      </c>
      <c r="N169" s="17">
        <v>0</v>
      </c>
      <c r="O169" s="16" t="s">
        <v>79</v>
      </c>
      <c r="P169" s="16" t="s">
        <v>80</v>
      </c>
      <c r="Q169" s="18">
        <v>0.20725813065597853</v>
      </c>
      <c r="R169" s="16" t="s">
        <v>1600</v>
      </c>
      <c r="S169" s="16" t="s">
        <v>1601</v>
      </c>
      <c r="T169" s="16" t="s">
        <v>347</v>
      </c>
      <c r="U169" s="16" t="s">
        <v>348</v>
      </c>
      <c r="V169" s="16" t="s">
        <v>1602</v>
      </c>
      <c r="W169" s="16" t="s">
        <v>129</v>
      </c>
      <c r="X169" s="16" t="s">
        <v>1267</v>
      </c>
      <c r="Y169" s="16" t="s">
        <v>1268</v>
      </c>
      <c r="Z169" s="16" t="s">
        <v>1603</v>
      </c>
      <c r="AA169" s="16"/>
      <c r="AB169" s="16"/>
      <c r="AC169" s="16" t="s">
        <v>1594</v>
      </c>
      <c r="AD169" s="16" t="s">
        <v>105</v>
      </c>
      <c r="AE169" s="16"/>
      <c r="AF169" s="16" t="s">
        <v>91</v>
      </c>
      <c r="AG169" s="16" t="s">
        <v>92</v>
      </c>
      <c r="AH169" s="16" t="s">
        <v>1604</v>
      </c>
      <c r="AI169" s="17">
        <v>1</v>
      </c>
      <c r="AJ169" s="17">
        <v>1</v>
      </c>
      <c r="AK169" s="16" t="s">
        <v>136</v>
      </c>
      <c r="AL169" s="16"/>
      <c r="AM169" s="17">
        <v>25</v>
      </c>
      <c r="AN169" s="16" t="s">
        <v>137</v>
      </c>
      <c r="AO169" s="16" t="s">
        <v>138</v>
      </c>
      <c r="AP169" s="17">
        <v>0</v>
      </c>
      <c r="AQ169" s="17">
        <v>0</v>
      </c>
      <c r="AR169" s="17">
        <v>0</v>
      </c>
      <c r="AS169" s="16">
        <v>9028.1547405300007</v>
      </c>
      <c r="AT169" s="19">
        <v>4.8249062241308902</v>
      </c>
      <c r="AU169" s="19">
        <v>0</v>
      </c>
      <c r="AV169" s="19">
        <v>0</v>
      </c>
      <c r="AW169" s="19">
        <v>2412.4531120654451</v>
      </c>
      <c r="AX169" s="20">
        <v>7</v>
      </c>
      <c r="AY169" s="19">
        <v>0</v>
      </c>
      <c r="AZ169" s="20">
        <v>25</v>
      </c>
      <c r="BA169" s="19">
        <v>0</v>
      </c>
      <c r="BB169" s="19">
        <v>0.5</v>
      </c>
      <c r="BC169" s="20">
        <v>12500</v>
      </c>
      <c r="BD169" s="16"/>
      <c r="BE169" s="16"/>
      <c r="BF169" s="21" t="s">
        <v>96</v>
      </c>
      <c r="BG169" s="22">
        <v>25</v>
      </c>
      <c r="BH169" s="23">
        <v>0.7</v>
      </c>
      <c r="BI169" s="23">
        <v>18</v>
      </c>
      <c r="BJ169" s="16">
        <v>425.13107413025466</v>
      </c>
      <c r="BK169" s="16">
        <v>9028.1280587538495</v>
      </c>
      <c r="BL169" s="23">
        <v>0.15</v>
      </c>
      <c r="BM169" s="22">
        <f t="shared" si="29"/>
        <v>3.7306463518076134</v>
      </c>
      <c r="BN169" s="22">
        <f t="shared" si="28"/>
        <v>2.7306463518076134</v>
      </c>
      <c r="BO169" s="22">
        <f t="shared" si="30"/>
        <v>0.409596952771142</v>
      </c>
      <c r="BP169" s="22">
        <f t="shared" si="31"/>
        <v>0.23210493990364714</v>
      </c>
      <c r="BQ169" s="22">
        <f t="shared" si="32"/>
        <v>2.0889444591328243</v>
      </c>
    </row>
    <row r="170" spans="1:69" ht="12.75" customHeight="1" x14ac:dyDescent="0.25">
      <c r="A170" s="15">
        <v>18932041</v>
      </c>
      <c r="B170" s="16" t="s">
        <v>237</v>
      </c>
      <c r="C170" s="16"/>
      <c r="D170" s="16"/>
      <c r="E170" s="16"/>
      <c r="F170" s="16" t="s">
        <v>1264</v>
      </c>
      <c r="G170" s="16" t="s">
        <v>238</v>
      </c>
      <c r="H170" s="16">
        <v>9.9988518999999998E-2</v>
      </c>
      <c r="I170" s="17">
        <v>1984</v>
      </c>
      <c r="J170" s="17">
        <v>1457</v>
      </c>
      <c r="K170" s="16">
        <v>0.16030366400000001</v>
      </c>
      <c r="L170" s="16" t="s">
        <v>78</v>
      </c>
      <c r="M170" s="17">
        <v>1</v>
      </c>
      <c r="N170" s="17">
        <v>0</v>
      </c>
      <c r="O170" s="16" t="s">
        <v>79</v>
      </c>
      <c r="P170" s="16" t="s">
        <v>80</v>
      </c>
      <c r="Q170" s="18">
        <v>0.20693664133110917</v>
      </c>
      <c r="R170" s="16" t="s">
        <v>1771</v>
      </c>
      <c r="S170" s="16" t="s">
        <v>1772</v>
      </c>
      <c r="T170" s="16" t="s">
        <v>83</v>
      </c>
      <c r="U170" s="16" t="s">
        <v>106</v>
      </c>
      <c r="V170" s="16" t="s">
        <v>1773</v>
      </c>
      <c r="W170" s="16" t="s">
        <v>129</v>
      </c>
      <c r="X170" s="16" t="s">
        <v>1267</v>
      </c>
      <c r="Y170" s="16" t="s">
        <v>1268</v>
      </c>
      <c r="Z170" s="16" t="s">
        <v>1774</v>
      </c>
      <c r="AA170" s="16"/>
      <c r="AB170" s="16"/>
      <c r="AC170" s="16" t="s">
        <v>91</v>
      </c>
      <c r="AD170" s="16" t="s">
        <v>152</v>
      </c>
      <c r="AE170" s="16"/>
      <c r="AF170" s="16" t="s">
        <v>91</v>
      </c>
      <c r="AG170" s="16" t="s">
        <v>92</v>
      </c>
      <c r="AH170" s="16" t="s">
        <v>1775</v>
      </c>
      <c r="AI170" s="17">
        <v>1</v>
      </c>
      <c r="AJ170" s="17">
        <v>1</v>
      </c>
      <c r="AK170" s="16" t="s">
        <v>245</v>
      </c>
      <c r="AL170" s="16"/>
      <c r="AM170" s="17">
        <v>35</v>
      </c>
      <c r="AN170" s="16" t="s">
        <v>246</v>
      </c>
      <c r="AO170" s="16" t="s">
        <v>247</v>
      </c>
      <c r="AP170" s="17">
        <v>0</v>
      </c>
      <c r="AQ170" s="17">
        <v>0</v>
      </c>
      <c r="AR170" s="17">
        <v>0</v>
      </c>
      <c r="AS170" s="16">
        <v>9014.1357270699991</v>
      </c>
      <c r="AT170" s="19">
        <v>4.8324100411741817</v>
      </c>
      <c r="AU170" s="19">
        <v>0</v>
      </c>
      <c r="AV170" s="19">
        <v>0</v>
      </c>
      <c r="AW170" s="19">
        <v>2416.205020587091</v>
      </c>
      <c r="AX170" s="20">
        <v>4</v>
      </c>
      <c r="AY170" s="19">
        <v>0</v>
      </c>
      <c r="AZ170" s="20">
        <v>35</v>
      </c>
      <c r="BA170" s="19">
        <v>0</v>
      </c>
      <c r="BB170" s="19">
        <v>0.5</v>
      </c>
      <c r="BC170" s="20">
        <v>17500</v>
      </c>
      <c r="BD170" s="16"/>
      <c r="BE170" s="16"/>
      <c r="BF170" s="21" t="s">
        <v>96</v>
      </c>
      <c r="BG170" s="22">
        <v>35</v>
      </c>
      <c r="BH170" s="23">
        <v>0.85</v>
      </c>
      <c r="BI170" s="23">
        <v>30</v>
      </c>
      <c r="BJ170" s="16">
        <v>413.23715031649078</v>
      </c>
      <c r="BK170" s="16">
        <v>9014.1240397787842</v>
      </c>
      <c r="BL170" s="23">
        <v>0.15</v>
      </c>
      <c r="BM170" s="22">
        <f t="shared" si="29"/>
        <v>6.2080992399332748</v>
      </c>
      <c r="BN170" s="22">
        <f t="shared" si="28"/>
        <v>5.2080992399332748</v>
      </c>
      <c r="BO170" s="22">
        <f t="shared" si="30"/>
        <v>0.78121488598999123</v>
      </c>
      <c r="BP170" s="22">
        <f t="shared" si="31"/>
        <v>0.44268843539432839</v>
      </c>
      <c r="BQ170" s="22">
        <f t="shared" si="32"/>
        <v>3.9841959185489557</v>
      </c>
    </row>
    <row r="171" spans="1:69" ht="12.75" customHeight="1" x14ac:dyDescent="0.25">
      <c r="A171" s="15">
        <v>15431071</v>
      </c>
      <c r="B171" s="16" t="s">
        <v>228</v>
      </c>
      <c r="C171" s="16" t="s">
        <v>110</v>
      </c>
      <c r="D171" s="16"/>
      <c r="E171" s="16"/>
      <c r="F171" s="16" t="s">
        <v>781</v>
      </c>
      <c r="G171" s="16" t="s">
        <v>111</v>
      </c>
      <c r="H171" s="16">
        <v>0.32605683000000002</v>
      </c>
      <c r="I171" s="17">
        <v>1948</v>
      </c>
      <c r="J171" s="17">
        <v>1387</v>
      </c>
      <c r="K171" s="16">
        <v>0.15433403800000001</v>
      </c>
      <c r="L171" s="16" t="s">
        <v>78</v>
      </c>
      <c r="M171" s="17">
        <v>1</v>
      </c>
      <c r="N171" s="17">
        <v>0</v>
      </c>
      <c r="O171" s="16" t="s">
        <v>79</v>
      </c>
      <c r="P171" s="16" t="s">
        <v>80</v>
      </c>
      <c r="Q171" s="18">
        <v>0.20640277459381148</v>
      </c>
      <c r="R171" s="16" t="s">
        <v>855</v>
      </c>
      <c r="S171" s="16" t="s">
        <v>856</v>
      </c>
      <c r="T171" s="16" t="s">
        <v>83</v>
      </c>
      <c r="U171" s="16" t="s">
        <v>106</v>
      </c>
      <c r="V171" s="16" t="s">
        <v>398</v>
      </c>
      <c r="W171" s="16" t="s">
        <v>507</v>
      </c>
      <c r="X171" s="16"/>
      <c r="Y171" s="16" t="s">
        <v>786</v>
      </c>
      <c r="Z171" s="16" t="s">
        <v>857</v>
      </c>
      <c r="AA171" s="16"/>
      <c r="AB171" s="16" t="s">
        <v>473</v>
      </c>
      <c r="AC171" s="16" t="s">
        <v>117</v>
      </c>
      <c r="AD171" s="16"/>
      <c r="AE171" s="16"/>
      <c r="AF171" s="16" t="s">
        <v>91</v>
      </c>
      <c r="AG171" s="16" t="s">
        <v>92</v>
      </c>
      <c r="AH171" s="16" t="s">
        <v>850</v>
      </c>
      <c r="AI171" s="17">
        <v>1</v>
      </c>
      <c r="AJ171" s="17">
        <v>0</v>
      </c>
      <c r="AK171" s="16" t="s">
        <v>119</v>
      </c>
      <c r="AL171" s="16">
        <v>1.35</v>
      </c>
      <c r="AM171" s="16"/>
      <c r="AN171" s="16" t="s">
        <v>579</v>
      </c>
      <c r="AO171" s="16" t="s">
        <v>580</v>
      </c>
      <c r="AP171" s="17">
        <v>0</v>
      </c>
      <c r="AQ171" s="17">
        <v>1400</v>
      </c>
      <c r="AR171" s="17">
        <v>0</v>
      </c>
      <c r="AS171" s="16">
        <v>8990.8796015999997</v>
      </c>
      <c r="AT171" s="19">
        <v>0</v>
      </c>
      <c r="AU171" s="19">
        <v>0</v>
      </c>
      <c r="AV171" s="19">
        <v>0.15571335197847147</v>
      </c>
      <c r="AW171" s="19">
        <v>6782.8736121822176</v>
      </c>
      <c r="AX171" s="20">
        <v>13</v>
      </c>
      <c r="AY171" s="19">
        <v>0.5</v>
      </c>
      <c r="AZ171" s="20">
        <v>60</v>
      </c>
      <c r="BA171" s="19">
        <v>0.05</v>
      </c>
      <c r="BB171" s="19">
        <v>0.5</v>
      </c>
      <c r="BC171" s="20">
        <v>30000</v>
      </c>
      <c r="BD171" s="16">
        <v>372.34806512228005</v>
      </c>
      <c r="BE171" s="16">
        <v>8990.8688977229449</v>
      </c>
      <c r="BF171" s="21" t="s">
        <v>96</v>
      </c>
      <c r="BG171" s="23">
        <v>43</v>
      </c>
      <c r="BH171" s="23">
        <v>0.8</v>
      </c>
      <c r="BI171" s="23">
        <v>34</v>
      </c>
      <c r="BJ171" s="16">
        <v>372.34806512228005</v>
      </c>
      <c r="BK171" s="16">
        <v>8990.8688977229449</v>
      </c>
      <c r="BL171" s="23">
        <v>0.15</v>
      </c>
      <c r="BM171" s="22">
        <f t="shared" si="29"/>
        <v>7.0176943361895905</v>
      </c>
      <c r="BN171" s="22">
        <f t="shared" si="28"/>
        <v>7.0176943361895905</v>
      </c>
      <c r="BO171" s="22">
        <f t="shared" si="30"/>
        <v>1.0526541504284386</v>
      </c>
      <c r="BP171" s="22">
        <f t="shared" si="31"/>
        <v>0.59650401857611524</v>
      </c>
      <c r="BQ171" s="22">
        <f t="shared" si="32"/>
        <v>5.3685361671850371</v>
      </c>
    </row>
    <row r="172" spans="1:69" ht="12.75" customHeight="1" x14ac:dyDescent="0.25">
      <c r="A172" s="15">
        <v>18901067</v>
      </c>
      <c r="B172" s="16" t="s">
        <v>237</v>
      </c>
      <c r="C172" s="16"/>
      <c r="D172" s="16"/>
      <c r="E172" s="16"/>
      <c r="F172" s="16" t="s">
        <v>2964</v>
      </c>
      <c r="G172" s="16" t="s">
        <v>238</v>
      </c>
      <c r="H172" s="16">
        <v>0.94999137300000003</v>
      </c>
      <c r="I172" s="17">
        <v>1957</v>
      </c>
      <c r="J172" s="17">
        <v>2668</v>
      </c>
      <c r="K172" s="16">
        <v>0.29717086199999998</v>
      </c>
      <c r="L172" s="16" t="s">
        <v>78</v>
      </c>
      <c r="M172" s="17">
        <v>1</v>
      </c>
      <c r="N172" s="17">
        <v>0</v>
      </c>
      <c r="O172" s="16" t="s">
        <v>79</v>
      </c>
      <c r="P172" s="16" t="s">
        <v>80</v>
      </c>
      <c r="Q172" s="18">
        <v>0.20629911463378411</v>
      </c>
      <c r="R172" s="16" t="s">
        <v>3380</v>
      </c>
      <c r="S172" s="16" t="s">
        <v>3381</v>
      </c>
      <c r="T172" s="16" t="s">
        <v>333</v>
      </c>
      <c r="U172" s="16" t="s">
        <v>334</v>
      </c>
      <c r="V172" s="16"/>
      <c r="W172" s="16" t="s">
        <v>129</v>
      </c>
      <c r="X172" s="16"/>
      <c r="Y172" s="16" t="s">
        <v>3060</v>
      </c>
      <c r="Z172" s="16" t="s">
        <v>3382</v>
      </c>
      <c r="AA172" s="16"/>
      <c r="AB172" s="16"/>
      <c r="AC172" s="16" t="s">
        <v>1814</v>
      </c>
      <c r="AD172" s="16" t="s">
        <v>123</v>
      </c>
      <c r="AE172" s="16"/>
      <c r="AF172" s="16" t="s">
        <v>91</v>
      </c>
      <c r="AG172" s="16" t="s">
        <v>92</v>
      </c>
      <c r="AH172" s="16" t="s">
        <v>3156</v>
      </c>
      <c r="AI172" s="17">
        <v>1</v>
      </c>
      <c r="AJ172" s="17">
        <v>3</v>
      </c>
      <c r="AK172" s="16" t="s">
        <v>245</v>
      </c>
      <c r="AL172" s="16"/>
      <c r="AM172" s="17">
        <v>35</v>
      </c>
      <c r="AN172" s="16" t="s">
        <v>246</v>
      </c>
      <c r="AO172" s="16" t="s">
        <v>247</v>
      </c>
      <c r="AP172" s="17">
        <v>0</v>
      </c>
      <c r="AQ172" s="17">
        <v>0</v>
      </c>
      <c r="AR172" s="17">
        <v>0</v>
      </c>
      <c r="AS172" s="16">
        <v>8986.3753760199997</v>
      </c>
      <c r="AT172" s="19">
        <v>14.542014386436328</v>
      </c>
      <c r="AU172" s="19">
        <v>0</v>
      </c>
      <c r="AV172" s="19">
        <v>0</v>
      </c>
      <c r="AW172" s="19">
        <v>7271.0071932181645</v>
      </c>
      <c r="AX172" s="20">
        <v>4</v>
      </c>
      <c r="AY172" s="19">
        <v>0</v>
      </c>
      <c r="AZ172" s="20">
        <v>35</v>
      </c>
      <c r="BA172" s="19">
        <v>0</v>
      </c>
      <c r="BB172" s="19">
        <v>0.5</v>
      </c>
      <c r="BC172" s="20">
        <v>17500</v>
      </c>
      <c r="BD172" s="16">
        <v>438.83374957131298</v>
      </c>
      <c r="BE172" s="16">
        <v>8986.3534879258459</v>
      </c>
      <c r="BF172" s="21" t="s">
        <v>96</v>
      </c>
      <c r="BG172" s="22">
        <v>35</v>
      </c>
      <c r="BH172" s="23">
        <v>0.85</v>
      </c>
      <c r="BI172" s="23">
        <v>30</v>
      </c>
      <c r="BJ172" s="16">
        <v>438.83374957131298</v>
      </c>
      <c r="BK172" s="16">
        <v>8986.3534879258459</v>
      </c>
      <c r="BL172" s="23">
        <v>0.15</v>
      </c>
      <c r="BM172" s="22">
        <f t="shared" si="29"/>
        <v>6.1889734390135231</v>
      </c>
      <c r="BN172" s="22">
        <f t="shared" si="28"/>
        <v>3.1889734390135231</v>
      </c>
      <c r="BO172" s="22">
        <f t="shared" si="30"/>
        <v>0.47834601585202846</v>
      </c>
      <c r="BP172" s="22">
        <f t="shared" si="31"/>
        <v>0.27106274231614952</v>
      </c>
      <c r="BQ172" s="22">
        <f t="shared" si="32"/>
        <v>2.4395646808453453</v>
      </c>
    </row>
    <row r="173" spans="1:69" ht="12.75" customHeight="1" x14ac:dyDescent="0.25">
      <c r="A173" s="15">
        <v>19303024</v>
      </c>
      <c r="B173" s="16" t="s">
        <v>237</v>
      </c>
      <c r="C173" s="16"/>
      <c r="D173" s="16"/>
      <c r="E173" s="16"/>
      <c r="F173" s="16" t="s">
        <v>1264</v>
      </c>
      <c r="G173" s="16" t="s">
        <v>205</v>
      </c>
      <c r="H173" s="16">
        <v>0.57061843999999995</v>
      </c>
      <c r="I173" s="17">
        <v>2020</v>
      </c>
      <c r="J173" s="17">
        <v>2590</v>
      </c>
      <c r="K173" s="16">
        <v>0.29124030099999998</v>
      </c>
      <c r="L173" s="16" t="s">
        <v>78</v>
      </c>
      <c r="M173" s="17">
        <v>1</v>
      </c>
      <c r="N173" s="17">
        <v>0</v>
      </c>
      <c r="O173" s="16" t="s">
        <v>79</v>
      </c>
      <c r="P173" s="16" t="s">
        <v>80</v>
      </c>
      <c r="Q173" s="18">
        <v>0.20459885425606719</v>
      </c>
      <c r="R173" s="16" t="s">
        <v>2764</v>
      </c>
      <c r="S173" s="16" t="s">
        <v>2765</v>
      </c>
      <c r="T173" s="16" t="s">
        <v>83</v>
      </c>
      <c r="U173" s="16" t="s">
        <v>106</v>
      </c>
      <c r="V173" s="16" t="s">
        <v>1767</v>
      </c>
      <c r="W173" s="16" t="s">
        <v>129</v>
      </c>
      <c r="X173" s="16" t="s">
        <v>1267</v>
      </c>
      <c r="Y173" s="16" t="s">
        <v>1268</v>
      </c>
      <c r="Z173" s="16" t="s">
        <v>456</v>
      </c>
      <c r="AA173" s="16"/>
      <c r="AB173" s="16"/>
      <c r="AC173" s="16" t="s">
        <v>1769</v>
      </c>
      <c r="AD173" s="16" t="s">
        <v>152</v>
      </c>
      <c r="AE173" s="16"/>
      <c r="AF173" s="16" t="s">
        <v>91</v>
      </c>
      <c r="AG173" s="16" t="s">
        <v>92</v>
      </c>
      <c r="AH173" s="16" t="s">
        <v>1770</v>
      </c>
      <c r="AI173" s="17">
        <v>1</v>
      </c>
      <c r="AJ173" s="17">
        <v>1</v>
      </c>
      <c r="AK173" s="16" t="s">
        <v>136</v>
      </c>
      <c r="AL173" s="16"/>
      <c r="AM173" s="17">
        <v>25</v>
      </c>
      <c r="AN173" s="16" t="s">
        <v>137</v>
      </c>
      <c r="AO173" s="16" t="s">
        <v>138</v>
      </c>
      <c r="AP173" s="16"/>
      <c r="AQ173" s="16"/>
      <c r="AR173" s="16"/>
      <c r="AS173" s="16"/>
      <c r="AT173" s="19"/>
      <c r="AU173" s="19"/>
      <c r="AV173" s="19"/>
      <c r="AW173" s="19"/>
      <c r="AX173" s="19"/>
      <c r="AY173" s="19"/>
      <c r="AZ173" s="19"/>
      <c r="BA173" s="19"/>
      <c r="BB173" s="19"/>
      <c r="BC173" s="19"/>
      <c r="BD173" s="16">
        <v>566.46000896731414</v>
      </c>
      <c r="BE173" s="16">
        <v>8912.290442125568</v>
      </c>
      <c r="BF173" s="21"/>
      <c r="BG173" s="22">
        <v>25</v>
      </c>
      <c r="BH173" s="23">
        <v>0.7</v>
      </c>
      <c r="BI173" s="23">
        <v>18</v>
      </c>
      <c r="BJ173" s="16">
        <v>566.46000896731414</v>
      </c>
      <c r="BK173" s="16">
        <v>8912.290442125568</v>
      </c>
      <c r="BL173" s="23">
        <v>0.15</v>
      </c>
      <c r="BM173" s="22">
        <f t="shared" si="29"/>
        <v>3.6827793766092096</v>
      </c>
      <c r="BN173" s="22">
        <f t="shared" si="28"/>
        <v>2.6827793766092096</v>
      </c>
      <c r="BO173" s="22">
        <f t="shared" si="30"/>
        <v>0.40241690649138145</v>
      </c>
      <c r="BP173" s="22">
        <f t="shared" si="31"/>
        <v>0.22803624701178282</v>
      </c>
      <c r="BQ173" s="22">
        <f t="shared" si="32"/>
        <v>2.0523262231060451</v>
      </c>
    </row>
    <row r="174" spans="1:69" ht="12.75" customHeight="1" x14ac:dyDescent="0.25">
      <c r="A174" s="15">
        <v>15411042</v>
      </c>
      <c r="B174" s="16" t="s">
        <v>228</v>
      </c>
      <c r="C174" s="16"/>
      <c r="D174" s="16"/>
      <c r="E174" s="16"/>
      <c r="F174" s="16" t="s">
        <v>1264</v>
      </c>
      <c r="G174" s="16" t="s">
        <v>126</v>
      </c>
      <c r="H174" s="16">
        <v>0.42856544000000002</v>
      </c>
      <c r="I174" s="16"/>
      <c r="J174" s="16"/>
      <c r="K174" s="16">
        <v>0</v>
      </c>
      <c r="L174" s="16" t="s">
        <v>78</v>
      </c>
      <c r="M174" s="17">
        <v>1</v>
      </c>
      <c r="N174" s="17">
        <v>0</v>
      </c>
      <c r="O174" s="16" t="s">
        <v>79</v>
      </c>
      <c r="P174" s="16" t="s">
        <v>80</v>
      </c>
      <c r="Q174" s="18">
        <v>0.20433718197007628</v>
      </c>
      <c r="R174" s="16" t="s">
        <v>1675</v>
      </c>
      <c r="S174" s="16" t="s">
        <v>1676</v>
      </c>
      <c r="T174" s="16" t="s">
        <v>280</v>
      </c>
      <c r="U174" s="16" t="s">
        <v>281</v>
      </c>
      <c r="V174" s="16" t="s">
        <v>1677</v>
      </c>
      <c r="W174" s="16" t="s">
        <v>129</v>
      </c>
      <c r="X174" s="16" t="s">
        <v>1267</v>
      </c>
      <c r="Y174" s="16" t="s">
        <v>1268</v>
      </c>
      <c r="Z174" s="16" t="s">
        <v>1646</v>
      </c>
      <c r="AA174" s="16"/>
      <c r="AB174" s="16"/>
      <c r="AC174" s="16" t="s">
        <v>536</v>
      </c>
      <c r="AD174" s="16" t="s">
        <v>105</v>
      </c>
      <c r="AE174" s="16"/>
      <c r="AF174" s="16" t="s">
        <v>91</v>
      </c>
      <c r="AG174" s="16" t="s">
        <v>92</v>
      </c>
      <c r="AH174" s="16" t="s">
        <v>1678</v>
      </c>
      <c r="AI174" s="17">
        <v>1</v>
      </c>
      <c r="AJ174" s="17">
        <v>1</v>
      </c>
      <c r="AK174" s="16" t="s">
        <v>136</v>
      </c>
      <c r="AL174" s="16"/>
      <c r="AM174" s="17">
        <v>25</v>
      </c>
      <c r="AN174" s="16" t="s">
        <v>137</v>
      </c>
      <c r="AO174" s="16" t="s">
        <v>138</v>
      </c>
      <c r="AP174" s="17">
        <v>0</v>
      </c>
      <c r="AQ174" s="17">
        <v>0</v>
      </c>
      <c r="AR174" s="17">
        <v>0</v>
      </c>
      <c r="AS174" s="16">
        <v>8900.9210420899999</v>
      </c>
      <c r="AT174" s="19">
        <v>4.8938755656877282</v>
      </c>
      <c r="AU174" s="19">
        <v>0</v>
      </c>
      <c r="AV174" s="19">
        <v>0</v>
      </c>
      <c r="AW174" s="19">
        <v>2446.9377828438642</v>
      </c>
      <c r="AX174" s="20">
        <v>7</v>
      </c>
      <c r="AY174" s="19">
        <v>0</v>
      </c>
      <c r="AZ174" s="20">
        <v>25</v>
      </c>
      <c r="BA174" s="19">
        <v>0</v>
      </c>
      <c r="BB174" s="19">
        <v>0.5</v>
      </c>
      <c r="BC174" s="20">
        <v>12500</v>
      </c>
      <c r="BD174" s="16"/>
      <c r="BE174" s="16"/>
      <c r="BF174" s="21" t="s">
        <v>96</v>
      </c>
      <c r="BG174" s="22">
        <v>25</v>
      </c>
      <c r="BH174" s="23">
        <v>0.7</v>
      </c>
      <c r="BI174" s="23">
        <v>18</v>
      </c>
      <c r="BJ174" s="16">
        <v>416.70834981309423</v>
      </c>
      <c r="BK174" s="16">
        <v>8900.8920429415375</v>
      </c>
      <c r="BL174" s="23">
        <v>0.15</v>
      </c>
      <c r="BM174" s="22">
        <f t="shared" si="29"/>
        <v>3.6780692754613731</v>
      </c>
      <c r="BN174" s="22">
        <f t="shared" si="28"/>
        <v>2.6780692754613731</v>
      </c>
      <c r="BO174" s="22">
        <f t="shared" si="30"/>
        <v>0.40171039131920594</v>
      </c>
      <c r="BP174" s="22">
        <f t="shared" si="31"/>
        <v>0.22763588841421672</v>
      </c>
      <c r="BQ174" s="22">
        <f t="shared" si="32"/>
        <v>2.0487229957279505</v>
      </c>
    </row>
    <row r="175" spans="1:69" ht="12.75" customHeight="1" x14ac:dyDescent="0.25">
      <c r="A175" s="15">
        <v>15807012</v>
      </c>
      <c r="B175" s="16" t="s">
        <v>228</v>
      </c>
      <c r="C175" s="16" t="s">
        <v>110</v>
      </c>
      <c r="D175" s="16" t="s">
        <v>581</v>
      </c>
      <c r="E175" s="16"/>
      <c r="F175" s="16" t="s">
        <v>2871</v>
      </c>
      <c r="G175" s="16" t="s">
        <v>238</v>
      </c>
      <c r="H175" s="16">
        <v>0.35285100600000002</v>
      </c>
      <c r="I175" s="17">
        <v>1939</v>
      </c>
      <c r="J175" s="17">
        <v>1780</v>
      </c>
      <c r="K175" s="16">
        <v>0.200473026</v>
      </c>
      <c r="L175" s="16" t="s">
        <v>78</v>
      </c>
      <c r="M175" s="17">
        <v>1</v>
      </c>
      <c r="N175" s="17">
        <v>0</v>
      </c>
      <c r="O175" s="16" t="s">
        <v>79</v>
      </c>
      <c r="P175" s="16" t="s">
        <v>80</v>
      </c>
      <c r="Q175" s="18">
        <v>0.20383557427218224</v>
      </c>
      <c r="R175" s="16" t="s">
        <v>2872</v>
      </c>
      <c r="S175" s="16" t="s">
        <v>2873</v>
      </c>
      <c r="T175" s="16" t="s">
        <v>83</v>
      </c>
      <c r="U175" s="16" t="s">
        <v>600</v>
      </c>
      <c r="V175" s="16"/>
      <c r="W175" s="16" t="s">
        <v>129</v>
      </c>
      <c r="X175" s="16" t="s">
        <v>2874</v>
      </c>
      <c r="Y175" s="16" t="s">
        <v>2875</v>
      </c>
      <c r="Z175" s="16" t="s">
        <v>1725</v>
      </c>
      <c r="AA175" s="16"/>
      <c r="AB175" s="16"/>
      <c r="AC175" s="16" t="s">
        <v>1710</v>
      </c>
      <c r="AD175" s="16" t="s">
        <v>382</v>
      </c>
      <c r="AE175" s="16"/>
      <c r="AF175" s="16" t="s">
        <v>91</v>
      </c>
      <c r="AG175" s="16" t="s">
        <v>92</v>
      </c>
      <c r="AH175" s="16" t="s">
        <v>1711</v>
      </c>
      <c r="AI175" s="17">
        <v>3</v>
      </c>
      <c r="AJ175" s="17">
        <v>1</v>
      </c>
      <c r="AK175" s="16" t="s">
        <v>245</v>
      </c>
      <c r="AL175" s="16"/>
      <c r="AM175" s="17">
        <v>35</v>
      </c>
      <c r="AN175" s="16" t="s">
        <v>246</v>
      </c>
      <c r="AO175" s="16" t="s">
        <v>247</v>
      </c>
      <c r="AP175" s="17">
        <v>0</v>
      </c>
      <c r="AQ175" s="17">
        <v>0</v>
      </c>
      <c r="AR175" s="17">
        <v>0</v>
      </c>
      <c r="AS175" s="16">
        <v>8879.0532913200004</v>
      </c>
      <c r="AT175" s="19">
        <v>4.9059284329989836</v>
      </c>
      <c r="AU175" s="19">
        <v>0</v>
      </c>
      <c r="AV175" s="19">
        <v>0</v>
      </c>
      <c r="AW175" s="19">
        <v>2452.9642164994916</v>
      </c>
      <c r="AX175" s="20">
        <v>4</v>
      </c>
      <c r="AY175" s="19">
        <v>0</v>
      </c>
      <c r="AZ175" s="20">
        <v>35</v>
      </c>
      <c r="BA175" s="19">
        <v>0</v>
      </c>
      <c r="BB175" s="19">
        <v>0.5</v>
      </c>
      <c r="BC175" s="20">
        <v>17500</v>
      </c>
      <c r="BD175" s="16"/>
      <c r="BE175" s="16"/>
      <c r="BF175" s="21" t="s">
        <v>96</v>
      </c>
      <c r="BG175" s="22">
        <v>35</v>
      </c>
      <c r="BH175" s="23">
        <v>0.85</v>
      </c>
      <c r="BI175" s="23">
        <v>30</v>
      </c>
      <c r="BJ175" s="16">
        <v>407.48108025867538</v>
      </c>
      <c r="BK175" s="16">
        <v>8879.0420990213115</v>
      </c>
      <c r="BL175" s="23">
        <v>0.15</v>
      </c>
      <c r="BM175" s="22">
        <f t="shared" si="29"/>
        <v>6.1150672281654668</v>
      </c>
      <c r="BN175" s="22">
        <f t="shared" si="28"/>
        <v>5.1150672281654668</v>
      </c>
      <c r="BO175" s="22">
        <f t="shared" si="30"/>
        <v>0.76726008422481995</v>
      </c>
      <c r="BP175" s="22">
        <f t="shared" si="31"/>
        <v>0.43478071439406468</v>
      </c>
      <c r="BQ175" s="22">
        <f t="shared" si="32"/>
        <v>3.9130264295465818</v>
      </c>
    </row>
    <row r="176" spans="1:69" ht="12.75" customHeight="1" x14ac:dyDescent="0.25">
      <c r="A176" s="15">
        <v>15807010</v>
      </c>
      <c r="B176" s="16" t="s">
        <v>228</v>
      </c>
      <c r="C176" s="16" t="s">
        <v>110</v>
      </c>
      <c r="D176" s="16" t="s">
        <v>581</v>
      </c>
      <c r="E176" s="16"/>
      <c r="F176" s="16" t="s">
        <v>1264</v>
      </c>
      <c r="G176" s="16" t="s">
        <v>1704</v>
      </c>
      <c r="H176" s="16">
        <v>0.63332372199999998</v>
      </c>
      <c r="I176" s="17">
        <v>1946</v>
      </c>
      <c r="J176" s="17">
        <v>796</v>
      </c>
      <c r="K176" s="16">
        <v>8.9327797E-2</v>
      </c>
      <c r="L176" s="16" t="s">
        <v>78</v>
      </c>
      <c r="M176" s="17">
        <v>1</v>
      </c>
      <c r="N176" s="17">
        <v>0</v>
      </c>
      <c r="O176" s="16" t="s">
        <v>79</v>
      </c>
      <c r="P176" s="16" t="s">
        <v>80</v>
      </c>
      <c r="Q176" s="18">
        <v>0.20312557024240691</v>
      </c>
      <c r="R176" s="16" t="s">
        <v>1705</v>
      </c>
      <c r="S176" s="16" t="s">
        <v>1706</v>
      </c>
      <c r="T176" s="16" t="s">
        <v>1707</v>
      </c>
      <c r="U176" s="16" t="s">
        <v>1708</v>
      </c>
      <c r="V176" s="16"/>
      <c r="W176" s="16" t="s">
        <v>129</v>
      </c>
      <c r="X176" s="16" t="s">
        <v>1267</v>
      </c>
      <c r="Y176" s="16" t="s">
        <v>1268</v>
      </c>
      <c r="Z176" s="16" t="s">
        <v>1709</v>
      </c>
      <c r="AA176" s="16"/>
      <c r="AB176" s="16"/>
      <c r="AC176" s="16" t="s">
        <v>1710</v>
      </c>
      <c r="AD176" s="16" t="s">
        <v>382</v>
      </c>
      <c r="AE176" s="16"/>
      <c r="AF176" s="16" t="s">
        <v>91</v>
      </c>
      <c r="AG176" s="16" t="s">
        <v>92</v>
      </c>
      <c r="AH176" s="16" t="s">
        <v>1711</v>
      </c>
      <c r="AI176" s="17">
        <v>2</v>
      </c>
      <c r="AJ176" s="17">
        <v>1</v>
      </c>
      <c r="AK176" s="16" t="s">
        <v>245</v>
      </c>
      <c r="AL176" s="16"/>
      <c r="AM176" s="17">
        <v>35</v>
      </c>
      <c r="AN176" s="16" t="s">
        <v>246</v>
      </c>
      <c r="AO176" s="16" t="s">
        <v>247</v>
      </c>
      <c r="AP176" s="17">
        <v>0</v>
      </c>
      <c r="AQ176" s="17">
        <v>0</v>
      </c>
      <c r="AR176" s="17">
        <v>0</v>
      </c>
      <c r="AS176" s="16">
        <v>8848.1124582499997</v>
      </c>
      <c r="AT176" s="19">
        <v>4.9230839012884111</v>
      </c>
      <c r="AU176" s="19">
        <v>0</v>
      </c>
      <c r="AV176" s="19">
        <v>0</v>
      </c>
      <c r="AW176" s="19">
        <v>2461.5419506442054</v>
      </c>
      <c r="AX176" s="20">
        <v>4</v>
      </c>
      <c r="AY176" s="19">
        <v>0</v>
      </c>
      <c r="AZ176" s="20">
        <v>35</v>
      </c>
      <c r="BA176" s="19">
        <v>0</v>
      </c>
      <c r="BB176" s="19">
        <v>0.5</v>
      </c>
      <c r="BC176" s="20">
        <v>17500</v>
      </c>
      <c r="BD176" s="16"/>
      <c r="BE176" s="16"/>
      <c r="BF176" s="21" t="s">
        <v>96</v>
      </c>
      <c r="BG176" s="22">
        <v>35</v>
      </c>
      <c r="BH176" s="23">
        <v>0.85</v>
      </c>
      <c r="BI176" s="23">
        <v>30</v>
      </c>
      <c r="BJ176" s="16">
        <v>414.7843761260595</v>
      </c>
      <c r="BK176" s="16">
        <v>8848.1144471952757</v>
      </c>
      <c r="BL176" s="23">
        <v>0.15</v>
      </c>
      <c r="BM176" s="22">
        <f t="shared" si="29"/>
        <v>6.0937671072722068</v>
      </c>
      <c r="BN176" s="22">
        <f t="shared" si="28"/>
        <v>5.0937671072722068</v>
      </c>
      <c r="BO176" s="22">
        <f t="shared" si="30"/>
        <v>0.76406506609083102</v>
      </c>
      <c r="BP176" s="22">
        <f t="shared" si="31"/>
        <v>0.43297020411813758</v>
      </c>
      <c r="BQ176" s="22">
        <f t="shared" si="32"/>
        <v>3.8967318370632382</v>
      </c>
    </row>
    <row r="177" spans="1:69" ht="12.75" customHeight="1" x14ac:dyDescent="0.25">
      <c r="A177" s="15">
        <v>16010014</v>
      </c>
      <c r="B177" s="16" t="s">
        <v>75</v>
      </c>
      <c r="C177" s="16"/>
      <c r="D177" s="16"/>
      <c r="E177" s="16"/>
      <c r="F177" s="16" t="s">
        <v>2964</v>
      </c>
      <c r="G177" s="16" t="s">
        <v>126</v>
      </c>
      <c r="H177" s="16">
        <v>9.9993351999999994E-2</v>
      </c>
      <c r="I177" s="17">
        <v>1954</v>
      </c>
      <c r="J177" s="17">
        <v>1382</v>
      </c>
      <c r="K177" s="16">
        <v>0.156228804</v>
      </c>
      <c r="L177" s="16" t="s">
        <v>78</v>
      </c>
      <c r="M177" s="17">
        <v>1</v>
      </c>
      <c r="N177" s="17">
        <v>0</v>
      </c>
      <c r="O177" s="16" t="s">
        <v>79</v>
      </c>
      <c r="P177" s="16" t="s">
        <v>80</v>
      </c>
      <c r="Q177" s="18">
        <v>0.20309290580632144</v>
      </c>
      <c r="R177" s="16" t="s">
        <v>3056</v>
      </c>
      <c r="S177" s="16" t="s">
        <v>3057</v>
      </c>
      <c r="T177" s="16" t="s">
        <v>83</v>
      </c>
      <c r="U177" s="16" t="s">
        <v>84</v>
      </c>
      <c r="V177" s="16" t="s">
        <v>3058</v>
      </c>
      <c r="W177" s="16" t="s">
        <v>129</v>
      </c>
      <c r="X177" s="16" t="s">
        <v>3059</v>
      </c>
      <c r="Y177" s="16" t="s">
        <v>3060</v>
      </c>
      <c r="Z177" s="16" t="s">
        <v>1303</v>
      </c>
      <c r="AA177" s="16"/>
      <c r="AB177" s="16"/>
      <c r="AC177" s="16" t="s">
        <v>1372</v>
      </c>
      <c r="AD177" s="16" t="s">
        <v>152</v>
      </c>
      <c r="AE177" s="16"/>
      <c r="AF177" s="16" t="s">
        <v>91</v>
      </c>
      <c r="AG177" s="16" t="s">
        <v>92</v>
      </c>
      <c r="AH177" s="16" t="s">
        <v>3061</v>
      </c>
      <c r="AI177" s="17">
        <v>1</v>
      </c>
      <c r="AJ177" s="17">
        <v>2</v>
      </c>
      <c r="AK177" s="16" t="s">
        <v>136</v>
      </c>
      <c r="AL177" s="16"/>
      <c r="AM177" s="17">
        <v>25</v>
      </c>
      <c r="AN177" s="16" t="s">
        <v>137</v>
      </c>
      <c r="AO177" s="16" t="s">
        <v>138</v>
      </c>
      <c r="AP177" s="17">
        <v>0</v>
      </c>
      <c r="AQ177" s="17">
        <v>0</v>
      </c>
      <c r="AR177" s="17">
        <v>0</v>
      </c>
      <c r="AS177" s="16">
        <v>8846.6968534000007</v>
      </c>
      <c r="AT177" s="19">
        <v>9.8477433378445269</v>
      </c>
      <c r="AU177" s="19">
        <v>0</v>
      </c>
      <c r="AV177" s="19">
        <v>0</v>
      </c>
      <c r="AW177" s="19">
        <v>4923.8716689222638</v>
      </c>
      <c r="AX177" s="20">
        <v>7</v>
      </c>
      <c r="AY177" s="19">
        <v>0</v>
      </c>
      <c r="AZ177" s="20">
        <v>25</v>
      </c>
      <c r="BA177" s="19">
        <v>0</v>
      </c>
      <c r="BB177" s="19">
        <v>0.5</v>
      </c>
      <c r="BC177" s="20">
        <v>12500</v>
      </c>
      <c r="BD177" s="16"/>
      <c r="BE177" s="16"/>
      <c r="BF177" s="21" t="s">
        <v>96</v>
      </c>
      <c r="BG177" s="22">
        <v>25</v>
      </c>
      <c r="BH177" s="23">
        <v>0.7</v>
      </c>
      <c r="BI177" s="23">
        <v>18</v>
      </c>
      <c r="BJ177" s="16">
        <v>446.64982719641716</v>
      </c>
      <c r="BK177" s="16">
        <v>8846.6915900508393</v>
      </c>
      <c r="BL177" s="23">
        <v>0.15</v>
      </c>
      <c r="BM177" s="22">
        <f t="shared" si="29"/>
        <v>3.6556723045137858</v>
      </c>
      <c r="BN177" s="22">
        <f t="shared" si="28"/>
        <v>1.6556723045137858</v>
      </c>
      <c r="BO177" s="22">
        <f t="shared" si="30"/>
        <v>0.24835084567706786</v>
      </c>
      <c r="BP177" s="22">
        <f t="shared" si="31"/>
        <v>0.14073214588367181</v>
      </c>
      <c r="BQ177" s="22">
        <f t="shared" si="32"/>
        <v>1.2665893129530463</v>
      </c>
    </row>
    <row r="178" spans="1:69" ht="12.75" customHeight="1" x14ac:dyDescent="0.25">
      <c r="A178" s="15">
        <v>19303023</v>
      </c>
      <c r="B178" s="16" t="s">
        <v>237</v>
      </c>
      <c r="C178" s="16"/>
      <c r="D178" s="16"/>
      <c r="E178" s="16"/>
      <c r="F178" s="16" t="s">
        <v>1264</v>
      </c>
      <c r="G178" s="16" t="s">
        <v>205</v>
      </c>
      <c r="H178" s="16">
        <v>0.24999959399999999</v>
      </c>
      <c r="I178" s="17">
        <v>1941</v>
      </c>
      <c r="J178" s="17">
        <v>1327</v>
      </c>
      <c r="K178" s="16">
        <v>0.14913463699999999</v>
      </c>
      <c r="L178" s="16" t="s">
        <v>78</v>
      </c>
      <c r="M178" s="17">
        <v>1</v>
      </c>
      <c r="N178" s="17">
        <v>0</v>
      </c>
      <c r="O178" s="16" t="s">
        <v>79</v>
      </c>
      <c r="P178" s="16" t="s">
        <v>80</v>
      </c>
      <c r="Q178" s="18">
        <v>0.20287116627773533</v>
      </c>
      <c r="R178" s="16" t="s">
        <v>1780</v>
      </c>
      <c r="S178" s="16" t="s">
        <v>1781</v>
      </c>
      <c r="T178" s="16" t="s">
        <v>280</v>
      </c>
      <c r="U178" s="16" t="s">
        <v>354</v>
      </c>
      <c r="V178" s="16" t="s">
        <v>500</v>
      </c>
      <c r="W178" s="16" t="s">
        <v>129</v>
      </c>
      <c r="X178" s="16" t="s">
        <v>1267</v>
      </c>
      <c r="Y178" s="16" t="s">
        <v>1268</v>
      </c>
      <c r="Z178" s="16" t="s">
        <v>442</v>
      </c>
      <c r="AA178" s="16"/>
      <c r="AB178" s="16"/>
      <c r="AC178" s="16" t="s">
        <v>1769</v>
      </c>
      <c r="AD178" s="16" t="s">
        <v>152</v>
      </c>
      <c r="AE178" s="16"/>
      <c r="AF178" s="16" t="s">
        <v>91</v>
      </c>
      <c r="AG178" s="16" t="s">
        <v>92</v>
      </c>
      <c r="AH178" s="16" t="s">
        <v>1770</v>
      </c>
      <c r="AI178" s="17">
        <v>1</v>
      </c>
      <c r="AJ178" s="17">
        <v>1</v>
      </c>
      <c r="AK178" s="16" t="s">
        <v>136</v>
      </c>
      <c r="AL178" s="16"/>
      <c r="AM178" s="17">
        <v>25</v>
      </c>
      <c r="AN178" s="16" t="s">
        <v>137</v>
      </c>
      <c r="AO178" s="16" t="s">
        <v>138</v>
      </c>
      <c r="AP178" s="17">
        <v>0</v>
      </c>
      <c r="AQ178" s="17">
        <v>0</v>
      </c>
      <c r="AR178" s="17">
        <v>0</v>
      </c>
      <c r="AS178" s="16">
        <v>8837.0464127199994</v>
      </c>
      <c r="AT178" s="19">
        <v>4.9292487518567247</v>
      </c>
      <c r="AU178" s="19">
        <v>0</v>
      </c>
      <c r="AV178" s="19">
        <v>0</v>
      </c>
      <c r="AW178" s="19">
        <v>2464.6243759283625</v>
      </c>
      <c r="AX178" s="20">
        <v>7</v>
      </c>
      <c r="AY178" s="19">
        <v>0</v>
      </c>
      <c r="AZ178" s="20">
        <v>25</v>
      </c>
      <c r="BA178" s="19">
        <v>0</v>
      </c>
      <c r="BB178" s="19">
        <v>0.5</v>
      </c>
      <c r="BC178" s="20">
        <v>12500</v>
      </c>
      <c r="BD178" s="16"/>
      <c r="BE178" s="16"/>
      <c r="BF178" s="21" t="s">
        <v>96</v>
      </c>
      <c r="BG178" s="22">
        <v>25</v>
      </c>
      <c r="BH178" s="23">
        <v>0.7</v>
      </c>
      <c r="BI178" s="23">
        <v>18</v>
      </c>
      <c r="BJ178" s="16">
        <v>415.59874301426987</v>
      </c>
      <c r="BK178" s="16">
        <v>8837.0326548214853</v>
      </c>
      <c r="BL178" s="23">
        <v>0.15</v>
      </c>
      <c r="BM178" s="22">
        <f t="shared" si="29"/>
        <v>3.651680992999236</v>
      </c>
      <c r="BN178" s="22">
        <f t="shared" si="28"/>
        <v>2.651680992999236</v>
      </c>
      <c r="BO178" s="22">
        <f t="shared" si="30"/>
        <v>0.39775214894988536</v>
      </c>
      <c r="BP178" s="22">
        <f t="shared" si="31"/>
        <v>0.22539288440493507</v>
      </c>
      <c r="BQ178" s="22">
        <f t="shared" si="32"/>
        <v>2.0285359596444157</v>
      </c>
    </row>
    <row r="179" spans="1:69" ht="12.75" customHeight="1" x14ac:dyDescent="0.25">
      <c r="A179" s="15">
        <v>15027005</v>
      </c>
      <c r="B179" s="16" t="s">
        <v>154</v>
      </c>
      <c r="C179" s="16"/>
      <c r="D179" s="16"/>
      <c r="E179" s="16"/>
      <c r="F179" s="16" t="s">
        <v>2964</v>
      </c>
      <c r="G179" s="16" t="s">
        <v>238</v>
      </c>
      <c r="H179" s="16">
        <v>0.573327382</v>
      </c>
      <c r="I179" s="17">
        <v>1974</v>
      </c>
      <c r="J179" s="17">
        <v>2376</v>
      </c>
      <c r="K179" s="16">
        <v>0.27058421599999999</v>
      </c>
      <c r="L179" s="16" t="s">
        <v>78</v>
      </c>
      <c r="M179" s="17">
        <v>1</v>
      </c>
      <c r="N179" s="17">
        <v>0</v>
      </c>
      <c r="O179" s="16" t="s">
        <v>79</v>
      </c>
      <c r="P179" s="16" t="s">
        <v>80</v>
      </c>
      <c r="Q179" s="18">
        <v>0.20220136535101041</v>
      </c>
      <c r="R179" s="16" t="s">
        <v>3230</v>
      </c>
      <c r="S179" s="16" t="s">
        <v>3231</v>
      </c>
      <c r="T179" s="16" t="s">
        <v>518</v>
      </c>
      <c r="U179" s="16" t="s">
        <v>519</v>
      </c>
      <c r="V179" s="16"/>
      <c r="W179" s="16" t="s">
        <v>129</v>
      </c>
      <c r="X179" s="16"/>
      <c r="Y179" s="16" t="s">
        <v>3060</v>
      </c>
      <c r="Z179" s="16" t="s">
        <v>1583</v>
      </c>
      <c r="AA179" s="16"/>
      <c r="AB179" s="16"/>
      <c r="AC179" s="16" t="s">
        <v>1464</v>
      </c>
      <c r="AD179" s="16" t="s">
        <v>152</v>
      </c>
      <c r="AE179" s="16"/>
      <c r="AF179" s="16" t="s">
        <v>91</v>
      </c>
      <c r="AG179" s="16" t="s">
        <v>92</v>
      </c>
      <c r="AH179" s="16" t="s">
        <v>2987</v>
      </c>
      <c r="AI179" s="17">
        <v>1</v>
      </c>
      <c r="AJ179" s="17">
        <v>2</v>
      </c>
      <c r="AK179" s="16" t="s">
        <v>136</v>
      </c>
      <c r="AL179" s="16"/>
      <c r="AM179" s="17">
        <v>25</v>
      </c>
      <c r="AN179" s="16" t="s">
        <v>137</v>
      </c>
      <c r="AO179" s="16" t="s">
        <v>138</v>
      </c>
      <c r="AP179" s="17">
        <v>0</v>
      </c>
      <c r="AQ179" s="17">
        <v>0</v>
      </c>
      <c r="AR179" s="17">
        <v>0</v>
      </c>
      <c r="AS179" s="16">
        <v>8807.8857558100008</v>
      </c>
      <c r="AT179" s="19">
        <v>9.8911364674016671</v>
      </c>
      <c r="AU179" s="19">
        <v>0</v>
      </c>
      <c r="AV179" s="19">
        <v>0</v>
      </c>
      <c r="AW179" s="19">
        <v>4945.5682337008338</v>
      </c>
      <c r="AX179" s="20">
        <v>7</v>
      </c>
      <c r="AY179" s="19">
        <v>0</v>
      </c>
      <c r="AZ179" s="20">
        <v>25</v>
      </c>
      <c r="BA179" s="19">
        <v>0</v>
      </c>
      <c r="BB179" s="19">
        <v>0.5</v>
      </c>
      <c r="BC179" s="20">
        <v>12500</v>
      </c>
      <c r="BD179" s="16">
        <v>382.96786858030839</v>
      </c>
      <c r="BE179" s="16">
        <v>8807.8562431593436</v>
      </c>
      <c r="BF179" s="21" t="s">
        <v>96</v>
      </c>
      <c r="BG179" s="22">
        <v>25</v>
      </c>
      <c r="BH179" s="23">
        <v>0.7</v>
      </c>
      <c r="BI179" s="23">
        <v>18</v>
      </c>
      <c r="BJ179" s="16">
        <v>382.96786858030839</v>
      </c>
      <c r="BK179" s="16">
        <v>8807.8562431593436</v>
      </c>
      <c r="BL179" s="23">
        <v>0.15</v>
      </c>
      <c r="BM179" s="22">
        <f t="shared" si="29"/>
        <v>3.6396245763181874</v>
      </c>
      <c r="BN179" s="22">
        <f t="shared" si="28"/>
        <v>1.6396245763181874</v>
      </c>
      <c r="BO179" s="22">
        <f t="shared" si="30"/>
        <v>0.2459436864477281</v>
      </c>
      <c r="BP179" s="22">
        <f t="shared" si="31"/>
        <v>0.13936808898704595</v>
      </c>
      <c r="BQ179" s="22">
        <f t="shared" si="32"/>
        <v>1.2543128008834135</v>
      </c>
    </row>
    <row r="180" spans="1:69" ht="12.75" customHeight="1" x14ac:dyDescent="0.25">
      <c r="A180" s="15">
        <v>15411041</v>
      </c>
      <c r="B180" s="16" t="s">
        <v>228</v>
      </c>
      <c r="C180" s="16"/>
      <c r="D180" s="16"/>
      <c r="E180" s="16"/>
      <c r="F180" s="16" t="s">
        <v>2964</v>
      </c>
      <c r="G180" s="16" t="s">
        <v>126</v>
      </c>
      <c r="H180" s="16">
        <v>0.57768624899999999</v>
      </c>
      <c r="I180" s="17">
        <v>1976</v>
      </c>
      <c r="J180" s="17">
        <v>2186</v>
      </c>
      <c r="K180" s="16">
        <v>0.24903167000000001</v>
      </c>
      <c r="L180" s="16" t="s">
        <v>78</v>
      </c>
      <c r="M180" s="17">
        <v>1</v>
      </c>
      <c r="N180" s="17">
        <v>0</v>
      </c>
      <c r="O180" s="16" t="s">
        <v>79</v>
      </c>
      <c r="P180" s="16" t="s">
        <v>80</v>
      </c>
      <c r="Q180" s="18">
        <v>0.201524275219644</v>
      </c>
      <c r="R180" s="16" t="s">
        <v>3138</v>
      </c>
      <c r="S180" s="16" t="s">
        <v>3139</v>
      </c>
      <c r="T180" s="16" t="s">
        <v>83</v>
      </c>
      <c r="U180" s="16" t="s">
        <v>232</v>
      </c>
      <c r="V180" s="16" t="s">
        <v>3140</v>
      </c>
      <c r="W180" s="16" t="s">
        <v>129</v>
      </c>
      <c r="X180" s="16" t="s">
        <v>3059</v>
      </c>
      <c r="Y180" s="16" t="s">
        <v>3060</v>
      </c>
      <c r="Z180" s="16" t="s">
        <v>3141</v>
      </c>
      <c r="AA180" s="16"/>
      <c r="AB180" s="16"/>
      <c r="AC180" s="16" t="s">
        <v>536</v>
      </c>
      <c r="AD180" s="16" t="s">
        <v>105</v>
      </c>
      <c r="AE180" s="16"/>
      <c r="AF180" s="16" t="s">
        <v>91</v>
      </c>
      <c r="AG180" s="16" t="s">
        <v>92</v>
      </c>
      <c r="AH180" s="16" t="s">
        <v>1678</v>
      </c>
      <c r="AI180" s="17">
        <v>1</v>
      </c>
      <c r="AJ180" s="17">
        <v>2</v>
      </c>
      <c r="AK180" s="16" t="s">
        <v>136</v>
      </c>
      <c r="AL180" s="16"/>
      <c r="AM180" s="17">
        <v>25</v>
      </c>
      <c r="AN180" s="16" t="s">
        <v>137</v>
      </c>
      <c r="AO180" s="16" t="s">
        <v>138</v>
      </c>
      <c r="AP180" s="17">
        <v>0</v>
      </c>
      <c r="AQ180" s="17">
        <v>0</v>
      </c>
      <c r="AR180" s="17">
        <v>0</v>
      </c>
      <c r="AS180" s="16">
        <v>8778.3699245600001</v>
      </c>
      <c r="AT180" s="19">
        <v>9.9243937939157583</v>
      </c>
      <c r="AU180" s="19">
        <v>0</v>
      </c>
      <c r="AV180" s="19">
        <v>0</v>
      </c>
      <c r="AW180" s="19">
        <v>4962.1968969578793</v>
      </c>
      <c r="AX180" s="20">
        <v>7</v>
      </c>
      <c r="AY180" s="19">
        <v>0</v>
      </c>
      <c r="AZ180" s="20">
        <v>25</v>
      </c>
      <c r="BA180" s="19">
        <v>0</v>
      </c>
      <c r="BB180" s="19">
        <v>0.5</v>
      </c>
      <c r="BC180" s="20">
        <v>12500</v>
      </c>
      <c r="BD180" s="16"/>
      <c r="BE180" s="16"/>
      <c r="BF180" s="21" t="s">
        <v>96</v>
      </c>
      <c r="BG180" s="22">
        <v>25</v>
      </c>
      <c r="BH180" s="23">
        <v>0.7</v>
      </c>
      <c r="BI180" s="23">
        <v>18</v>
      </c>
      <c r="BJ180" s="16">
        <v>369.60810074325087</v>
      </c>
      <c r="BK180" s="16">
        <v>8778.3623150130898</v>
      </c>
      <c r="BL180" s="23">
        <v>0.15</v>
      </c>
      <c r="BM180" s="22">
        <f t="shared" ref="BM180:BM211" si="33">BI180*Q180</f>
        <v>3.627436953953592</v>
      </c>
      <c r="BN180" s="22">
        <f t="shared" si="28"/>
        <v>1.627436953953592</v>
      </c>
      <c r="BO180" s="22">
        <f t="shared" ref="BO180:BO211" si="34">BN180*BL180</f>
        <v>0.24411554309303879</v>
      </c>
      <c r="BP180" s="22">
        <f t="shared" ref="BP180:BP211" si="35">(BN180-BO180)*0.1</f>
        <v>0.13833214108605532</v>
      </c>
      <c r="BQ180" s="22">
        <f t="shared" ref="BQ180:BQ211" si="36">(BN180-BO180)*0.9</f>
        <v>1.244989269774498</v>
      </c>
    </row>
    <row r="181" spans="1:69" ht="12.75" customHeight="1" x14ac:dyDescent="0.25">
      <c r="A181" s="15">
        <v>14707070</v>
      </c>
      <c r="B181" s="16" t="s">
        <v>154</v>
      </c>
      <c r="C181" s="16"/>
      <c r="D181" s="16"/>
      <c r="E181" s="16"/>
      <c r="F181" s="16" t="s">
        <v>1264</v>
      </c>
      <c r="G181" s="16" t="s">
        <v>126</v>
      </c>
      <c r="H181" s="16">
        <v>0.124952443</v>
      </c>
      <c r="I181" s="17">
        <v>1950</v>
      </c>
      <c r="J181" s="17">
        <v>816</v>
      </c>
      <c r="K181" s="16">
        <v>9.3299794000000005E-2</v>
      </c>
      <c r="L181" s="16" t="s">
        <v>78</v>
      </c>
      <c r="M181" s="17">
        <v>1</v>
      </c>
      <c r="N181" s="17">
        <v>0</v>
      </c>
      <c r="O181" s="16" t="s">
        <v>79</v>
      </c>
      <c r="P181" s="16" t="s">
        <v>80</v>
      </c>
      <c r="Q181" s="18">
        <v>0.20080012420807583</v>
      </c>
      <c r="R181" s="16" t="s">
        <v>1466</v>
      </c>
      <c r="S181" s="16" t="s">
        <v>1467</v>
      </c>
      <c r="T181" s="16" t="s">
        <v>333</v>
      </c>
      <c r="U181" s="16" t="s">
        <v>334</v>
      </c>
      <c r="V181" s="16"/>
      <c r="W181" s="16" t="s">
        <v>129</v>
      </c>
      <c r="X181" s="16" t="s">
        <v>1267</v>
      </c>
      <c r="Y181" s="16" t="s">
        <v>1268</v>
      </c>
      <c r="Z181" s="16" t="s">
        <v>1468</v>
      </c>
      <c r="AA181" s="16"/>
      <c r="AB181" s="16"/>
      <c r="AC181" s="16" t="s">
        <v>1443</v>
      </c>
      <c r="AD181" s="16" t="s">
        <v>105</v>
      </c>
      <c r="AE181" s="16"/>
      <c r="AF181" s="16" t="s">
        <v>91</v>
      </c>
      <c r="AG181" s="16" t="s">
        <v>92</v>
      </c>
      <c r="AH181" s="16" t="s">
        <v>1444</v>
      </c>
      <c r="AI181" s="17">
        <v>1</v>
      </c>
      <c r="AJ181" s="17">
        <v>1</v>
      </c>
      <c r="AK181" s="16" t="s">
        <v>136</v>
      </c>
      <c r="AL181" s="16"/>
      <c r="AM181" s="17">
        <v>25</v>
      </c>
      <c r="AN181" s="16" t="s">
        <v>137</v>
      </c>
      <c r="AO181" s="16" t="s">
        <v>138</v>
      </c>
      <c r="AP181" s="17">
        <v>0</v>
      </c>
      <c r="AQ181" s="17">
        <v>0</v>
      </c>
      <c r="AR181" s="17">
        <v>0</v>
      </c>
      <c r="AS181" s="16">
        <v>8746.8233476299993</v>
      </c>
      <c r="AT181" s="19">
        <v>4.9800937173154214</v>
      </c>
      <c r="AU181" s="19">
        <v>0</v>
      </c>
      <c r="AV181" s="19">
        <v>0</v>
      </c>
      <c r="AW181" s="19">
        <v>2490.0468586577108</v>
      </c>
      <c r="AX181" s="20">
        <v>7</v>
      </c>
      <c r="AY181" s="19">
        <v>0</v>
      </c>
      <c r="AZ181" s="20">
        <v>25</v>
      </c>
      <c r="BA181" s="19">
        <v>0</v>
      </c>
      <c r="BB181" s="19">
        <v>0.5</v>
      </c>
      <c r="BC181" s="20">
        <v>12500</v>
      </c>
      <c r="BD181" s="16"/>
      <c r="BE181" s="16"/>
      <c r="BF181" s="21" t="s">
        <v>96</v>
      </c>
      <c r="BG181" s="22">
        <v>25</v>
      </c>
      <c r="BH181" s="23">
        <v>0.7</v>
      </c>
      <c r="BI181" s="23">
        <v>18</v>
      </c>
      <c r="BJ181" s="16">
        <v>405.98971046907576</v>
      </c>
      <c r="BK181" s="16">
        <v>8746.8184231251271</v>
      </c>
      <c r="BL181" s="23">
        <v>0.15</v>
      </c>
      <c r="BM181" s="22">
        <f t="shared" si="33"/>
        <v>3.6144022357453651</v>
      </c>
      <c r="BN181" s="22">
        <f t="shared" si="28"/>
        <v>2.6144022357453651</v>
      </c>
      <c r="BO181" s="22">
        <f t="shared" si="34"/>
        <v>0.39216033536180478</v>
      </c>
      <c r="BP181" s="22">
        <f t="shared" si="35"/>
        <v>0.22222419003835606</v>
      </c>
      <c r="BQ181" s="22">
        <f t="shared" si="36"/>
        <v>2.0000177103452046</v>
      </c>
    </row>
    <row r="182" spans="1:69" ht="12.75" customHeight="1" x14ac:dyDescent="0.25">
      <c r="A182" s="15">
        <v>15806005</v>
      </c>
      <c r="B182" s="16" t="s">
        <v>228</v>
      </c>
      <c r="C182" s="16" t="s">
        <v>110</v>
      </c>
      <c r="D182" s="16"/>
      <c r="E182" s="16"/>
      <c r="F182" s="16" t="s">
        <v>781</v>
      </c>
      <c r="G182" s="16" t="s">
        <v>111</v>
      </c>
      <c r="H182" s="16">
        <v>9.6153850000000006E-3</v>
      </c>
      <c r="I182" s="17">
        <v>1964</v>
      </c>
      <c r="J182" s="17">
        <v>1820</v>
      </c>
      <c r="K182" s="16">
        <v>0.20826181499999999</v>
      </c>
      <c r="L182" s="16" t="s">
        <v>78</v>
      </c>
      <c r="M182" s="17">
        <v>1</v>
      </c>
      <c r="N182" s="17">
        <v>0</v>
      </c>
      <c r="O182" s="16" t="s">
        <v>79</v>
      </c>
      <c r="P182" s="16" t="s">
        <v>80</v>
      </c>
      <c r="Q182" s="18">
        <v>0.20076281294721549</v>
      </c>
      <c r="R182" s="16" t="s">
        <v>828</v>
      </c>
      <c r="S182" s="16" t="s">
        <v>829</v>
      </c>
      <c r="T182" s="16" t="s">
        <v>274</v>
      </c>
      <c r="U182" s="16" t="s">
        <v>830</v>
      </c>
      <c r="V182" s="16" t="s">
        <v>183</v>
      </c>
      <c r="W182" s="16" t="s">
        <v>507</v>
      </c>
      <c r="X182" s="16"/>
      <c r="Y182" s="16" t="s">
        <v>786</v>
      </c>
      <c r="Z182" s="16" t="s">
        <v>375</v>
      </c>
      <c r="AA182" s="16"/>
      <c r="AB182" s="16" t="s">
        <v>473</v>
      </c>
      <c r="AC182" s="16" t="s">
        <v>117</v>
      </c>
      <c r="AD182" s="16"/>
      <c r="AE182" s="16"/>
      <c r="AF182" s="16" t="s">
        <v>91</v>
      </c>
      <c r="AG182" s="16" t="s">
        <v>92</v>
      </c>
      <c r="AH182" s="16" t="s">
        <v>797</v>
      </c>
      <c r="AI182" s="17">
        <v>1</v>
      </c>
      <c r="AJ182" s="17">
        <v>0</v>
      </c>
      <c r="AK182" s="16" t="s">
        <v>119</v>
      </c>
      <c r="AL182" s="16">
        <v>1.35</v>
      </c>
      <c r="AM182" s="16"/>
      <c r="AN182" s="16" t="s">
        <v>579</v>
      </c>
      <c r="AO182" s="16" t="s">
        <v>580</v>
      </c>
      <c r="AP182" s="17">
        <v>0</v>
      </c>
      <c r="AQ182" s="17">
        <v>1500</v>
      </c>
      <c r="AR182" s="17">
        <v>0</v>
      </c>
      <c r="AS182" s="16">
        <v>8745.1965969299999</v>
      </c>
      <c r="AT182" s="19">
        <v>0</v>
      </c>
      <c r="AU182" s="19">
        <v>0</v>
      </c>
      <c r="AV182" s="19">
        <v>0.17152273060694539</v>
      </c>
      <c r="AW182" s="19">
        <v>7471.5301452385411</v>
      </c>
      <c r="AX182" s="20">
        <v>13</v>
      </c>
      <c r="AY182" s="19">
        <v>0.5</v>
      </c>
      <c r="AZ182" s="20">
        <v>60</v>
      </c>
      <c r="BA182" s="19">
        <v>0.05</v>
      </c>
      <c r="BB182" s="19">
        <v>0.5</v>
      </c>
      <c r="BC182" s="20">
        <v>30000</v>
      </c>
      <c r="BD182" s="16">
        <v>369.58861675140093</v>
      </c>
      <c r="BE182" s="16">
        <v>8745.193151103158</v>
      </c>
      <c r="BF182" s="21" t="s">
        <v>96</v>
      </c>
      <c r="BG182" s="23">
        <v>43</v>
      </c>
      <c r="BH182" s="23">
        <v>0.8</v>
      </c>
      <c r="BI182" s="23">
        <v>34</v>
      </c>
      <c r="BJ182" s="16">
        <v>369.58861675140093</v>
      </c>
      <c r="BK182" s="16">
        <v>8745.193151103158</v>
      </c>
      <c r="BL182" s="23">
        <v>0.15</v>
      </c>
      <c r="BM182" s="22">
        <f t="shared" si="33"/>
        <v>6.8259356402053264</v>
      </c>
      <c r="BN182" s="22">
        <f t="shared" si="28"/>
        <v>6.8259356402053264</v>
      </c>
      <c r="BO182" s="22">
        <f t="shared" si="34"/>
        <v>1.0238903460307989</v>
      </c>
      <c r="BP182" s="22">
        <f t="shared" si="35"/>
        <v>0.58020452941745282</v>
      </c>
      <c r="BQ182" s="22">
        <f t="shared" si="36"/>
        <v>5.2218407647570757</v>
      </c>
    </row>
    <row r="183" spans="1:69" ht="12.75" customHeight="1" x14ac:dyDescent="0.25">
      <c r="A183" s="15">
        <v>15801002</v>
      </c>
      <c r="B183" s="16" t="s">
        <v>228</v>
      </c>
      <c r="C183" s="16" t="s">
        <v>110</v>
      </c>
      <c r="D183" s="16"/>
      <c r="E183" s="16"/>
      <c r="F183" s="16" t="s">
        <v>781</v>
      </c>
      <c r="G183" s="16" t="s">
        <v>111</v>
      </c>
      <c r="H183" s="16">
        <v>4.1869502000000003E-2</v>
      </c>
      <c r="I183" s="16"/>
      <c r="J183" s="16"/>
      <c r="K183" s="16">
        <v>0</v>
      </c>
      <c r="L183" s="16" t="s">
        <v>78</v>
      </c>
      <c r="M183" s="17">
        <v>1</v>
      </c>
      <c r="N183" s="17">
        <v>0</v>
      </c>
      <c r="O183" s="16" t="s">
        <v>79</v>
      </c>
      <c r="P183" s="16" t="s">
        <v>80</v>
      </c>
      <c r="Q183" s="18">
        <v>0.20000852435202307</v>
      </c>
      <c r="R183" s="16" t="s">
        <v>823</v>
      </c>
      <c r="S183" s="16" t="s">
        <v>824</v>
      </c>
      <c r="T183" s="16" t="s">
        <v>505</v>
      </c>
      <c r="U183" s="16" t="s">
        <v>825</v>
      </c>
      <c r="V183" s="16" t="s">
        <v>826</v>
      </c>
      <c r="W183" s="16" t="s">
        <v>507</v>
      </c>
      <c r="X183" s="16"/>
      <c r="Y183" s="16" t="s">
        <v>786</v>
      </c>
      <c r="Z183" s="16" t="s">
        <v>827</v>
      </c>
      <c r="AA183" s="16"/>
      <c r="AB183" s="16" t="s">
        <v>473</v>
      </c>
      <c r="AC183" s="16" t="s">
        <v>117</v>
      </c>
      <c r="AD183" s="16"/>
      <c r="AE183" s="16"/>
      <c r="AF183" s="16" t="s">
        <v>91</v>
      </c>
      <c r="AG183" s="16" t="s">
        <v>92</v>
      </c>
      <c r="AH183" s="16" t="s">
        <v>106</v>
      </c>
      <c r="AI183" s="17">
        <v>2</v>
      </c>
      <c r="AJ183" s="17">
        <v>0</v>
      </c>
      <c r="AK183" s="16" t="s">
        <v>119</v>
      </c>
      <c r="AL183" s="16">
        <v>1.85</v>
      </c>
      <c r="AM183" s="16"/>
      <c r="AN183" s="16" t="s">
        <v>120</v>
      </c>
      <c r="AO183" s="16"/>
      <c r="AP183" s="17">
        <v>0</v>
      </c>
      <c r="AQ183" s="17">
        <v>1776</v>
      </c>
      <c r="AR183" s="17">
        <v>0</v>
      </c>
      <c r="AS183" s="16">
        <v>8712.3294185699997</v>
      </c>
      <c r="AT183" s="19">
        <v>0</v>
      </c>
      <c r="AU183" s="19">
        <v>0</v>
      </c>
      <c r="AV183" s="19">
        <v>0.20384904136137499</v>
      </c>
      <c r="AW183" s="19">
        <v>8879.6642417014955</v>
      </c>
      <c r="AX183" s="20">
        <v>13</v>
      </c>
      <c r="AY183" s="19">
        <v>0.5</v>
      </c>
      <c r="AZ183" s="20">
        <v>60</v>
      </c>
      <c r="BA183" s="19">
        <v>0.05</v>
      </c>
      <c r="BB183" s="19">
        <v>0.5</v>
      </c>
      <c r="BC183" s="20">
        <v>30000</v>
      </c>
      <c r="BD183" s="16">
        <v>373.37759115979043</v>
      </c>
      <c r="BE183" s="16">
        <v>8712.3364713236897</v>
      </c>
      <c r="BF183" s="21" t="s">
        <v>96</v>
      </c>
      <c r="BG183" s="23">
        <v>70</v>
      </c>
      <c r="BH183" s="23">
        <v>0.95</v>
      </c>
      <c r="BI183" s="23">
        <v>67</v>
      </c>
      <c r="BJ183" s="16">
        <v>373.37759115979043</v>
      </c>
      <c r="BK183" s="16">
        <v>8712.3364713236897</v>
      </c>
      <c r="BL183" s="23">
        <v>0.15</v>
      </c>
      <c r="BM183" s="22">
        <f t="shared" si="33"/>
        <v>13.400571131585545</v>
      </c>
      <c r="BN183" s="22">
        <f t="shared" si="28"/>
        <v>13.400571131585545</v>
      </c>
      <c r="BO183" s="22">
        <f t="shared" si="34"/>
        <v>2.0100856697378315</v>
      </c>
      <c r="BP183" s="22">
        <f t="shared" si="35"/>
        <v>1.1390485461847715</v>
      </c>
      <c r="BQ183" s="22">
        <f t="shared" si="36"/>
        <v>10.251436915662943</v>
      </c>
    </row>
    <row r="184" spans="1:69" ht="12.75" customHeight="1" x14ac:dyDescent="0.25">
      <c r="A184" s="15">
        <v>15411002</v>
      </c>
      <c r="B184" s="16" t="s">
        <v>228</v>
      </c>
      <c r="C184" s="16"/>
      <c r="D184" s="16"/>
      <c r="E184" s="16"/>
      <c r="F184" s="16" t="s">
        <v>2964</v>
      </c>
      <c r="G184" s="16" t="s">
        <v>126</v>
      </c>
      <c r="H184" s="16">
        <v>0.29090317700000001</v>
      </c>
      <c r="I184" s="17">
        <v>1953</v>
      </c>
      <c r="J184" s="17">
        <v>1512</v>
      </c>
      <c r="K184" s="16">
        <v>0.174273859</v>
      </c>
      <c r="L184" s="16" t="s">
        <v>78</v>
      </c>
      <c r="M184" s="17">
        <v>1</v>
      </c>
      <c r="N184" s="17">
        <v>0</v>
      </c>
      <c r="O184" s="16" t="s">
        <v>79</v>
      </c>
      <c r="P184" s="16" t="s">
        <v>80</v>
      </c>
      <c r="Q184" s="18">
        <v>0.1992640299840002</v>
      </c>
      <c r="R184" s="16" t="s">
        <v>3134</v>
      </c>
      <c r="S184" s="16" t="s">
        <v>3135</v>
      </c>
      <c r="T184" s="16" t="s">
        <v>83</v>
      </c>
      <c r="U184" s="16" t="s">
        <v>232</v>
      </c>
      <c r="V184" s="16" t="s">
        <v>3136</v>
      </c>
      <c r="W184" s="16" t="s">
        <v>129</v>
      </c>
      <c r="X184" s="16" t="s">
        <v>3059</v>
      </c>
      <c r="Y184" s="16" t="s">
        <v>3060</v>
      </c>
      <c r="Z184" s="16" t="s">
        <v>1023</v>
      </c>
      <c r="AA184" s="16"/>
      <c r="AB184" s="16"/>
      <c r="AC184" s="16" t="s">
        <v>2884</v>
      </c>
      <c r="AD184" s="16" t="s">
        <v>152</v>
      </c>
      <c r="AE184" s="16"/>
      <c r="AF184" s="16" t="s">
        <v>91</v>
      </c>
      <c r="AG184" s="16" t="s">
        <v>92</v>
      </c>
      <c r="AH184" s="16" t="s">
        <v>3137</v>
      </c>
      <c r="AI184" s="17">
        <v>2</v>
      </c>
      <c r="AJ184" s="17">
        <v>2</v>
      </c>
      <c r="AK184" s="16" t="s">
        <v>136</v>
      </c>
      <c r="AL184" s="16"/>
      <c r="AM184" s="17">
        <v>25</v>
      </c>
      <c r="AN184" s="16" t="s">
        <v>137</v>
      </c>
      <c r="AO184" s="16" t="s">
        <v>138</v>
      </c>
      <c r="AP184" s="17">
        <v>0</v>
      </c>
      <c r="AQ184" s="17">
        <v>0</v>
      </c>
      <c r="AR184" s="17">
        <v>0</v>
      </c>
      <c r="AS184" s="16">
        <v>8679.9333490699992</v>
      </c>
      <c r="AT184" s="19">
        <v>10.036943429909444</v>
      </c>
      <c r="AU184" s="19">
        <v>0</v>
      </c>
      <c r="AV184" s="19">
        <v>0</v>
      </c>
      <c r="AW184" s="19">
        <v>5018.4717149547223</v>
      </c>
      <c r="AX184" s="20">
        <v>7</v>
      </c>
      <c r="AY184" s="19">
        <v>0</v>
      </c>
      <c r="AZ184" s="20">
        <v>25</v>
      </c>
      <c r="BA184" s="19">
        <v>0</v>
      </c>
      <c r="BB184" s="19">
        <v>0.5</v>
      </c>
      <c r="BC184" s="20">
        <v>12500</v>
      </c>
      <c r="BD184" s="16"/>
      <c r="BE184" s="16"/>
      <c r="BF184" s="21" t="s">
        <v>96</v>
      </c>
      <c r="BG184" s="22">
        <v>25</v>
      </c>
      <c r="BH184" s="23">
        <v>0.7</v>
      </c>
      <c r="BI184" s="23">
        <v>18</v>
      </c>
      <c r="BJ184" s="16">
        <v>382.92652151230953</v>
      </c>
      <c r="BK184" s="16">
        <v>8679.9064263731816</v>
      </c>
      <c r="BL184" s="23">
        <v>0.15</v>
      </c>
      <c r="BM184" s="22">
        <f t="shared" si="33"/>
        <v>3.5867525397120037</v>
      </c>
      <c r="BN184" s="22">
        <f t="shared" si="28"/>
        <v>1.5867525397120037</v>
      </c>
      <c r="BO184" s="22">
        <f t="shared" si="34"/>
        <v>0.23801288095680054</v>
      </c>
      <c r="BP184" s="22">
        <f t="shared" si="35"/>
        <v>0.13487396587552034</v>
      </c>
      <c r="BQ184" s="22">
        <f t="shared" si="36"/>
        <v>1.2138656928796829</v>
      </c>
    </row>
    <row r="185" spans="1:69" ht="12.75" customHeight="1" x14ac:dyDescent="0.25">
      <c r="A185" s="15">
        <v>16007016</v>
      </c>
      <c r="B185" s="16" t="s">
        <v>75</v>
      </c>
      <c r="C185" s="16"/>
      <c r="D185" s="16"/>
      <c r="E185" s="16"/>
      <c r="F185" s="16" t="s">
        <v>1264</v>
      </c>
      <c r="G185" s="16" t="s">
        <v>2126</v>
      </c>
      <c r="H185" s="16">
        <v>2.8198187999999999E-2</v>
      </c>
      <c r="I185" s="17">
        <v>1957</v>
      </c>
      <c r="J185" s="17">
        <v>773</v>
      </c>
      <c r="K185" s="16">
        <v>8.9643975000000001E-2</v>
      </c>
      <c r="L185" s="16" t="s">
        <v>78</v>
      </c>
      <c r="M185" s="17">
        <v>1</v>
      </c>
      <c r="N185" s="17">
        <v>0</v>
      </c>
      <c r="O185" s="16" t="s">
        <v>79</v>
      </c>
      <c r="P185" s="16" t="s">
        <v>80</v>
      </c>
      <c r="Q185" s="18">
        <v>0.1979770805188798</v>
      </c>
      <c r="R185" s="16" t="s">
        <v>2348</v>
      </c>
      <c r="S185" s="16" t="s">
        <v>2349</v>
      </c>
      <c r="T185" s="16" t="s">
        <v>2350</v>
      </c>
      <c r="U185" s="16" t="s">
        <v>2351</v>
      </c>
      <c r="V185" s="16"/>
      <c r="W185" s="16" t="s">
        <v>129</v>
      </c>
      <c r="X185" s="16"/>
      <c r="Y185" s="16" t="s">
        <v>1268</v>
      </c>
      <c r="Z185" s="16" t="s">
        <v>796</v>
      </c>
      <c r="AA185" s="16"/>
      <c r="AB185" s="16" t="s">
        <v>133</v>
      </c>
      <c r="AC185" s="16" t="s">
        <v>134</v>
      </c>
      <c r="AD185" s="16" t="s">
        <v>90</v>
      </c>
      <c r="AE185" s="16"/>
      <c r="AF185" s="16" t="s">
        <v>91</v>
      </c>
      <c r="AG185" s="16" t="s">
        <v>92</v>
      </c>
      <c r="AH185" s="16" t="s">
        <v>2353</v>
      </c>
      <c r="AI185" s="17">
        <v>2</v>
      </c>
      <c r="AJ185" s="17">
        <v>3</v>
      </c>
      <c r="AK185" s="16" t="s">
        <v>245</v>
      </c>
      <c r="AL185" s="16"/>
      <c r="AM185" s="17">
        <v>35</v>
      </c>
      <c r="AN185" s="16" t="s">
        <v>246</v>
      </c>
      <c r="AO185" s="16" t="s">
        <v>247</v>
      </c>
      <c r="AP185" s="17">
        <v>0</v>
      </c>
      <c r="AQ185" s="17">
        <v>0</v>
      </c>
      <c r="AR185" s="17">
        <v>0</v>
      </c>
      <c r="AS185" s="16">
        <v>8623.8302202800005</v>
      </c>
      <c r="AT185" s="19">
        <v>15.15335954697831</v>
      </c>
      <c r="AU185" s="19">
        <v>0</v>
      </c>
      <c r="AV185" s="19">
        <v>0</v>
      </c>
      <c r="AW185" s="19">
        <v>7576.6797734891552</v>
      </c>
      <c r="AX185" s="20">
        <v>4</v>
      </c>
      <c r="AY185" s="19">
        <v>0</v>
      </c>
      <c r="AZ185" s="20">
        <v>35</v>
      </c>
      <c r="BA185" s="19">
        <v>0</v>
      </c>
      <c r="BB185" s="19">
        <v>0.5</v>
      </c>
      <c r="BC185" s="20">
        <v>17500</v>
      </c>
      <c r="BD185" s="16">
        <v>488.98429992328079</v>
      </c>
      <c r="BE185" s="16">
        <v>8623.8471319103883</v>
      </c>
      <c r="BF185" s="21" t="s">
        <v>96</v>
      </c>
      <c r="BG185" s="22">
        <v>35</v>
      </c>
      <c r="BH185" s="23">
        <v>0.85</v>
      </c>
      <c r="BI185" s="23">
        <v>30</v>
      </c>
      <c r="BJ185" s="16">
        <v>488.98429992328079</v>
      </c>
      <c r="BK185" s="16">
        <v>8623.8471319103883</v>
      </c>
      <c r="BL185" s="23">
        <v>0.15</v>
      </c>
      <c r="BM185" s="22">
        <f t="shared" si="33"/>
        <v>5.9393124155663939</v>
      </c>
      <c r="BN185" s="22">
        <f t="shared" si="28"/>
        <v>2.9393124155663939</v>
      </c>
      <c r="BO185" s="22">
        <f t="shared" si="34"/>
        <v>0.44089686233495906</v>
      </c>
      <c r="BP185" s="22">
        <f t="shared" si="35"/>
        <v>0.2498415553231435</v>
      </c>
      <c r="BQ185" s="22">
        <f t="shared" si="36"/>
        <v>2.2485739979082915</v>
      </c>
    </row>
    <row r="186" spans="1:69" ht="12.75" customHeight="1" x14ac:dyDescent="0.25">
      <c r="A186" s="15">
        <v>15001002</v>
      </c>
      <c r="B186" s="16" t="s">
        <v>154</v>
      </c>
      <c r="C186" s="16"/>
      <c r="D186" s="16"/>
      <c r="E186" s="16"/>
      <c r="F186" s="16" t="s">
        <v>1264</v>
      </c>
      <c r="G186" s="16" t="s">
        <v>155</v>
      </c>
      <c r="H186" s="16">
        <v>0.83437803099999996</v>
      </c>
      <c r="I186" s="17">
        <v>1920</v>
      </c>
      <c r="J186" s="17">
        <v>1232</v>
      </c>
      <c r="K186" s="16">
        <v>0.14348940099999999</v>
      </c>
      <c r="L186" s="16" t="s">
        <v>78</v>
      </c>
      <c r="M186" s="17">
        <v>1</v>
      </c>
      <c r="N186" s="17">
        <v>0</v>
      </c>
      <c r="O186" s="16" t="s">
        <v>79</v>
      </c>
      <c r="P186" s="16" t="s">
        <v>80</v>
      </c>
      <c r="Q186" s="18">
        <v>0.19712872975359669</v>
      </c>
      <c r="R186" s="16" t="s">
        <v>2097</v>
      </c>
      <c r="S186" s="16" t="s">
        <v>2098</v>
      </c>
      <c r="T186" s="16" t="s">
        <v>756</v>
      </c>
      <c r="U186" s="16" t="s">
        <v>757</v>
      </c>
      <c r="V186" s="16"/>
      <c r="W186" s="16" t="s">
        <v>129</v>
      </c>
      <c r="X186" s="16"/>
      <c r="Y186" s="16" t="s">
        <v>1268</v>
      </c>
      <c r="Z186" s="16" t="s">
        <v>2099</v>
      </c>
      <c r="AA186" s="16"/>
      <c r="AB186" s="16" t="s">
        <v>133</v>
      </c>
      <c r="AC186" s="16" t="s">
        <v>343</v>
      </c>
      <c r="AD186" s="16" t="s">
        <v>152</v>
      </c>
      <c r="AE186" s="16"/>
      <c r="AF186" s="16" t="s">
        <v>91</v>
      </c>
      <c r="AG186" s="16" t="s">
        <v>92</v>
      </c>
      <c r="AH186" s="16" t="s">
        <v>2100</v>
      </c>
      <c r="AI186" s="17">
        <v>1</v>
      </c>
      <c r="AJ186" s="17">
        <v>1</v>
      </c>
      <c r="AK186" s="16" t="s">
        <v>136</v>
      </c>
      <c r="AL186" s="16"/>
      <c r="AM186" s="17">
        <v>25</v>
      </c>
      <c r="AN186" s="16" t="s">
        <v>137</v>
      </c>
      <c r="AO186" s="16" t="s">
        <v>138</v>
      </c>
      <c r="AP186" s="17">
        <v>0</v>
      </c>
      <c r="AQ186" s="17">
        <v>0</v>
      </c>
      <c r="AR186" s="17">
        <v>0</v>
      </c>
      <c r="AS186" s="16">
        <v>8586.9038402200003</v>
      </c>
      <c r="AT186" s="19">
        <v>5.072841248782864</v>
      </c>
      <c r="AU186" s="19">
        <v>0</v>
      </c>
      <c r="AV186" s="19">
        <v>0</v>
      </c>
      <c r="AW186" s="19">
        <v>2536.4206243914318</v>
      </c>
      <c r="AX186" s="20">
        <v>7</v>
      </c>
      <c r="AY186" s="19">
        <v>0</v>
      </c>
      <c r="AZ186" s="20">
        <v>25</v>
      </c>
      <c r="BA186" s="19">
        <v>0</v>
      </c>
      <c r="BB186" s="19">
        <v>0.5</v>
      </c>
      <c r="BC186" s="20">
        <v>12500</v>
      </c>
      <c r="BD186" s="16">
        <v>376.99570979487987</v>
      </c>
      <c r="BE186" s="16">
        <v>8586.8931203911452</v>
      </c>
      <c r="BF186" s="21" t="s">
        <v>96</v>
      </c>
      <c r="BG186" s="22">
        <v>25</v>
      </c>
      <c r="BH186" s="23">
        <v>0.7</v>
      </c>
      <c r="BI186" s="23">
        <v>18</v>
      </c>
      <c r="BJ186" s="16">
        <v>376.99570979487987</v>
      </c>
      <c r="BK186" s="16">
        <v>8586.8931203911452</v>
      </c>
      <c r="BL186" s="23">
        <v>0.15</v>
      </c>
      <c r="BM186" s="22">
        <f t="shared" si="33"/>
        <v>3.5483171355647403</v>
      </c>
      <c r="BN186" s="22">
        <f t="shared" si="28"/>
        <v>2.5483171355647403</v>
      </c>
      <c r="BO186" s="22">
        <f t="shared" si="34"/>
        <v>0.38224757033471102</v>
      </c>
      <c r="BP186" s="22">
        <f t="shared" si="35"/>
        <v>0.21660695652300294</v>
      </c>
      <c r="BQ186" s="22">
        <f t="shared" si="36"/>
        <v>1.9494626087070264</v>
      </c>
    </row>
    <row r="187" spans="1:69" ht="12.75" customHeight="1" x14ac:dyDescent="0.25">
      <c r="A187" s="15">
        <v>15305035</v>
      </c>
      <c r="B187" s="16" t="s">
        <v>154</v>
      </c>
      <c r="C187" s="16"/>
      <c r="D187" s="16"/>
      <c r="E187" s="16"/>
      <c r="F187" s="16" t="s">
        <v>1264</v>
      </c>
      <c r="G187" s="16" t="s">
        <v>155</v>
      </c>
      <c r="H187" s="16">
        <v>0.53846314399999995</v>
      </c>
      <c r="I187" s="17">
        <v>1962</v>
      </c>
      <c r="J187" s="17">
        <v>1480</v>
      </c>
      <c r="K187" s="16">
        <v>0.17350527499999999</v>
      </c>
      <c r="L187" s="16" t="s">
        <v>78</v>
      </c>
      <c r="M187" s="17">
        <v>1</v>
      </c>
      <c r="N187" s="17">
        <v>0</v>
      </c>
      <c r="O187" s="16" t="s">
        <v>79</v>
      </c>
      <c r="P187" s="16" t="s">
        <v>80</v>
      </c>
      <c r="Q187" s="18">
        <v>0.19583612810116968</v>
      </c>
      <c r="R187" s="16" t="s">
        <v>1469</v>
      </c>
      <c r="S187" s="16" t="s">
        <v>1470</v>
      </c>
      <c r="T187" s="16" t="s">
        <v>83</v>
      </c>
      <c r="U187" s="16" t="s">
        <v>84</v>
      </c>
      <c r="V187" s="16" t="s">
        <v>1471</v>
      </c>
      <c r="W187" s="16" t="s">
        <v>129</v>
      </c>
      <c r="X187" s="16" t="s">
        <v>1267</v>
      </c>
      <c r="Y187" s="16" t="s">
        <v>1268</v>
      </c>
      <c r="Z187" s="16" t="s">
        <v>1472</v>
      </c>
      <c r="AA187" s="16"/>
      <c r="AB187" s="16"/>
      <c r="AC187" s="16" t="s">
        <v>1473</v>
      </c>
      <c r="AD187" s="16" t="s">
        <v>152</v>
      </c>
      <c r="AE187" s="16"/>
      <c r="AF187" s="16" t="s">
        <v>91</v>
      </c>
      <c r="AG187" s="16" t="s">
        <v>92</v>
      </c>
      <c r="AH187" s="16" t="s">
        <v>1474</v>
      </c>
      <c r="AI187" s="17">
        <v>1</v>
      </c>
      <c r="AJ187" s="17">
        <v>1</v>
      </c>
      <c r="AK187" s="16" t="s">
        <v>136</v>
      </c>
      <c r="AL187" s="16"/>
      <c r="AM187" s="17">
        <v>25</v>
      </c>
      <c r="AN187" s="16" t="s">
        <v>137</v>
      </c>
      <c r="AO187" s="16" t="s">
        <v>138</v>
      </c>
      <c r="AP187" s="17">
        <v>0</v>
      </c>
      <c r="AQ187" s="17">
        <v>0</v>
      </c>
      <c r="AR187" s="17">
        <v>0</v>
      </c>
      <c r="AS187" s="16">
        <v>8530.5929194799992</v>
      </c>
      <c r="AT187" s="19">
        <v>5.1063273574488299</v>
      </c>
      <c r="AU187" s="19">
        <v>0</v>
      </c>
      <c r="AV187" s="19">
        <v>0</v>
      </c>
      <c r="AW187" s="19">
        <v>2553.1636787244151</v>
      </c>
      <c r="AX187" s="20">
        <v>7</v>
      </c>
      <c r="AY187" s="19">
        <v>0</v>
      </c>
      <c r="AZ187" s="20">
        <v>25</v>
      </c>
      <c r="BA187" s="19">
        <v>0</v>
      </c>
      <c r="BB187" s="19">
        <v>0.5</v>
      </c>
      <c r="BC187" s="20">
        <v>12500</v>
      </c>
      <c r="BD187" s="16"/>
      <c r="BE187" s="16"/>
      <c r="BF187" s="21" t="s">
        <v>96</v>
      </c>
      <c r="BG187" s="22">
        <v>25</v>
      </c>
      <c r="BH187" s="23">
        <v>0.7</v>
      </c>
      <c r="BI187" s="23">
        <v>18</v>
      </c>
      <c r="BJ187" s="16">
        <v>375.22621316767004</v>
      </c>
      <c r="BK187" s="16">
        <v>8530.5876176341117</v>
      </c>
      <c r="BL187" s="23">
        <v>0.15</v>
      </c>
      <c r="BM187" s="22">
        <f t="shared" si="33"/>
        <v>3.5250503058210541</v>
      </c>
      <c r="BN187" s="22">
        <f t="shared" si="28"/>
        <v>2.5250503058210541</v>
      </c>
      <c r="BO187" s="22">
        <f t="shared" si="34"/>
        <v>0.37875754587315807</v>
      </c>
      <c r="BP187" s="22">
        <f t="shared" si="35"/>
        <v>0.21462927599478962</v>
      </c>
      <c r="BQ187" s="22">
        <f t="shared" si="36"/>
        <v>1.9316634839531064</v>
      </c>
    </row>
    <row r="188" spans="1:69" ht="12.75" customHeight="1" x14ac:dyDescent="0.25">
      <c r="A188" s="15">
        <v>19304015</v>
      </c>
      <c r="B188" s="16" t="s">
        <v>237</v>
      </c>
      <c r="C188" s="16"/>
      <c r="D188" s="16"/>
      <c r="E188" s="16"/>
      <c r="F188" s="16" t="s">
        <v>2871</v>
      </c>
      <c r="G188" s="16" t="s">
        <v>238</v>
      </c>
      <c r="H188" s="16">
        <v>0.23399752400000001</v>
      </c>
      <c r="I188" s="17">
        <v>1954</v>
      </c>
      <c r="J188" s="17">
        <v>2800</v>
      </c>
      <c r="K188" s="16">
        <v>0.32840722500000002</v>
      </c>
      <c r="L188" s="16" t="s">
        <v>78</v>
      </c>
      <c r="M188" s="17">
        <v>1</v>
      </c>
      <c r="N188" s="17">
        <v>0</v>
      </c>
      <c r="O188" s="16" t="s">
        <v>79</v>
      </c>
      <c r="P188" s="16" t="s">
        <v>80</v>
      </c>
      <c r="Q188" s="18">
        <v>0.19573848493675128</v>
      </c>
      <c r="R188" s="16" t="s">
        <v>2876</v>
      </c>
      <c r="S188" s="16" t="s">
        <v>2877</v>
      </c>
      <c r="T188" s="16" t="s">
        <v>181</v>
      </c>
      <c r="U188" s="16" t="s">
        <v>182</v>
      </c>
      <c r="V188" s="16"/>
      <c r="W188" s="16" t="s">
        <v>129</v>
      </c>
      <c r="X188" s="16" t="s">
        <v>2874</v>
      </c>
      <c r="Y188" s="16" t="s">
        <v>2875</v>
      </c>
      <c r="Z188" s="16" t="s">
        <v>2878</v>
      </c>
      <c r="AA188" s="16"/>
      <c r="AB188" s="16"/>
      <c r="AC188" s="16" t="s">
        <v>2879</v>
      </c>
      <c r="AD188" s="16" t="s">
        <v>161</v>
      </c>
      <c r="AE188" s="16"/>
      <c r="AF188" s="16" t="s">
        <v>91</v>
      </c>
      <c r="AG188" s="16" t="s">
        <v>92</v>
      </c>
      <c r="AH188" s="16" t="s">
        <v>2880</v>
      </c>
      <c r="AI188" s="17">
        <v>2</v>
      </c>
      <c r="AJ188" s="17">
        <v>2</v>
      </c>
      <c r="AK188" s="16" t="s">
        <v>245</v>
      </c>
      <c r="AL188" s="16"/>
      <c r="AM188" s="17">
        <v>35</v>
      </c>
      <c r="AN188" s="16" t="s">
        <v>246</v>
      </c>
      <c r="AO188" s="16" t="s">
        <v>247</v>
      </c>
      <c r="AP188" s="17">
        <v>0</v>
      </c>
      <c r="AQ188" s="17">
        <v>0</v>
      </c>
      <c r="AR188" s="17">
        <v>0</v>
      </c>
      <c r="AS188" s="16">
        <v>8526.3251095300002</v>
      </c>
      <c r="AT188" s="19">
        <v>10.21776660880837</v>
      </c>
      <c r="AU188" s="19">
        <v>0</v>
      </c>
      <c r="AV188" s="19">
        <v>0</v>
      </c>
      <c r="AW188" s="19">
        <v>5108.8833044041849</v>
      </c>
      <c r="AX188" s="20">
        <v>4</v>
      </c>
      <c r="AY188" s="19">
        <v>0</v>
      </c>
      <c r="AZ188" s="20">
        <v>35</v>
      </c>
      <c r="BA188" s="19">
        <v>0</v>
      </c>
      <c r="BB188" s="19">
        <v>0.5</v>
      </c>
      <c r="BC188" s="20">
        <v>17500</v>
      </c>
      <c r="BD188" s="16"/>
      <c r="BE188" s="16"/>
      <c r="BF188" s="21" t="s">
        <v>96</v>
      </c>
      <c r="BG188" s="22">
        <v>35</v>
      </c>
      <c r="BH188" s="23">
        <v>0.85</v>
      </c>
      <c r="BI188" s="23">
        <v>30</v>
      </c>
      <c r="BJ188" s="16">
        <v>372.04224571328518</v>
      </c>
      <c r="BK188" s="16">
        <v>8526.3342984053743</v>
      </c>
      <c r="BL188" s="23">
        <v>0.15</v>
      </c>
      <c r="BM188" s="22">
        <f t="shared" si="33"/>
        <v>5.8721545481025386</v>
      </c>
      <c r="BN188" s="22">
        <f t="shared" si="28"/>
        <v>3.8721545481025386</v>
      </c>
      <c r="BO188" s="22">
        <f t="shared" si="34"/>
        <v>0.58082318221538076</v>
      </c>
      <c r="BP188" s="22">
        <f t="shared" si="35"/>
        <v>0.32913313658871579</v>
      </c>
      <c r="BQ188" s="22">
        <f t="shared" si="36"/>
        <v>2.9621982292984423</v>
      </c>
    </row>
    <row r="189" spans="1:69" ht="12.75" customHeight="1" x14ac:dyDescent="0.25">
      <c r="A189" s="15">
        <v>15309002</v>
      </c>
      <c r="B189" s="16" t="s">
        <v>154</v>
      </c>
      <c r="C189" s="16"/>
      <c r="D189" s="16"/>
      <c r="E189" s="16"/>
      <c r="F189" s="16" t="s">
        <v>1264</v>
      </c>
      <c r="G189" s="16" t="s">
        <v>155</v>
      </c>
      <c r="H189" s="16">
        <v>0.666663491</v>
      </c>
      <c r="I189" s="17">
        <v>1949</v>
      </c>
      <c r="J189" s="17">
        <v>1356</v>
      </c>
      <c r="K189" s="16">
        <v>0.16081593899999999</v>
      </c>
      <c r="L189" s="16" t="s">
        <v>78</v>
      </c>
      <c r="M189" s="17">
        <v>1</v>
      </c>
      <c r="N189" s="17">
        <v>0</v>
      </c>
      <c r="O189" s="16" t="s">
        <v>79</v>
      </c>
      <c r="P189" s="16" t="s">
        <v>80</v>
      </c>
      <c r="Q189" s="18">
        <v>0.19359379297149604</v>
      </c>
      <c r="R189" s="16" t="s">
        <v>1513</v>
      </c>
      <c r="S189" s="16" t="s">
        <v>1514</v>
      </c>
      <c r="T189" s="16" t="s">
        <v>83</v>
      </c>
      <c r="U189" s="16" t="s">
        <v>84</v>
      </c>
      <c r="V189" s="16" t="s">
        <v>1515</v>
      </c>
      <c r="W189" s="16" t="s">
        <v>129</v>
      </c>
      <c r="X189" s="16" t="s">
        <v>1267</v>
      </c>
      <c r="Y189" s="16" t="s">
        <v>1268</v>
      </c>
      <c r="Z189" s="16" t="s">
        <v>1516</v>
      </c>
      <c r="AA189" s="16"/>
      <c r="AB189" s="16" t="s">
        <v>473</v>
      </c>
      <c r="AC189" s="16" t="s">
        <v>89</v>
      </c>
      <c r="AD189" s="16" t="s">
        <v>90</v>
      </c>
      <c r="AE189" s="16"/>
      <c r="AF189" s="16" t="s">
        <v>91</v>
      </c>
      <c r="AG189" s="16" t="s">
        <v>92</v>
      </c>
      <c r="AH189" s="16" t="s">
        <v>1517</v>
      </c>
      <c r="AI189" s="17">
        <v>1</v>
      </c>
      <c r="AJ189" s="17">
        <v>1</v>
      </c>
      <c r="AK189" s="16" t="s">
        <v>136</v>
      </c>
      <c r="AL189" s="16"/>
      <c r="AM189" s="17">
        <v>25</v>
      </c>
      <c r="AN189" s="16" t="s">
        <v>137</v>
      </c>
      <c r="AO189" s="16" t="s">
        <v>138</v>
      </c>
      <c r="AP189" s="17">
        <v>0</v>
      </c>
      <c r="AQ189" s="17">
        <v>0</v>
      </c>
      <c r="AR189" s="17">
        <v>0</v>
      </c>
      <c r="AS189" s="16">
        <v>8432.9112087800004</v>
      </c>
      <c r="AT189" s="19">
        <v>5.1654759455604271</v>
      </c>
      <c r="AU189" s="19">
        <v>0</v>
      </c>
      <c r="AV189" s="19">
        <v>0</v>
      </c>
      <c r="AW189" s="19">
        <v>2582.7379727802136</v>
      </c>
      <c r="AX189" s="20">
        <v>7</v>
      </c>
      <c r="AY189" s="19">
        <v>0</v>
      </c>
      <c r="AZ189" s="20">
        <v>25</v>
      </c>
      <c r="BA189" s="19">
        <v>0</v>
      </c>
      <c r="BB189" s="19">
        <v>0.5</v>
      </c>
      <c r="BC189" s="20">
        <v>12500</v>
      </c>
      <c r="BD189" s="16"/>
      <c r="BE189" s="16"/>
      <c r="BF189" s="21" t="s">
        <v>96</v>
      </c>
      <c r="BG189" s="22">
        <v>25</v>
      </c>
      <c r="BH189" s="23">
        <v>0.7</v>
      </c>
      <c r="BI189" s="23">
        <v>18</v>
      </c>
      <c r="BJ189" s="16">
        <v>390.35390525969422</v>
      </c>
      <c r="BK189" s="16">
        <v>8432.9118900896101</v>
      </c>
      <c r="BL189" s="23">
        <v>0.15</v>
      </c>
      <c r="BM189" s="22">
        <f t="shared" si="33"/>
        <v>3.4846882734869284</v>
      </c>
      <c r="BN189" s="22">
        <f t="shared" si="28"/>
        <v>2.4846882734869284</v>
      </c>
      <c r="BO189" s="22">
        <f t="shared" si="34"/>
        <v>0.37270324102303926</v>
      </c>
      <c r="BP189" s="22">
        <f t="shared" si="35"/>
        <v>0.21119850324638892</v>
      </c>
      <c r="BQ189" s="22">
        <f t="shared" si="36"/>
        <v>1.9007865292175004</v>
      </c>
    </row>
    <row r="190" spans="1:69" ht="12.75" customHeight="1" x14ac:dyDescent="0.25">
      <c r="A190" s="15">
        <v>15302032</v>
      </c>
      <c r="B190" s="16" t="s">
        <v>154</v>
      </c>
      <c r="C190" s="16"/>
      <c r="D190" s="16"/>
      <c r="E190" s="16"/>
      <c r="F190" s="16" t="s">
        <v>2964</v>
      </c>
      <c r="G190" s="16" t="s">
        <v>126</v>
      </c>
      <c r="H190" s="16">
        <v>0.38095147499999998</v>
      </c>
      <c r="I190" s="17">
        <v>1950</v>
      </c>
      <c r="J190" s="17">
        <v>1690</v>
      </c>
      <c r="K190" s="16">
        <v>0.200951249</v>
      </c>
      <c r="L190" s="16" t="s">
        <v>78</v>
      </c>
      <c r="M190" s="17">
        <v>1</v>
      </c>
      <c r="N190" s="17">
        <v>0</v>
      </c>
      <c r="O190" s="16" t="s">
        <v>79</v>
      </c>
      <c r="P190" s="16" t="s">
        <v>80</v>
      </c>
      <c r="Q190" s="18">
        <v>0.19307432036457103</v>
      </c>
      <c r="R190" s="16" t="s">
        <v>3110</v>
      </c>
      <c r="S190" s="16" t="s">
        <v>3111</v>
      </c>
      <c r="T190" s="16" t="s">
        <v>769</v>
      </c>
      <c r="U190" s="16" t="s">
        <v>770</v>
      </c>
      <c r="V190" s="16"/>
      <c r="W190" s="16" t="s">
        <v>129</v>
      </c>
      <c r="X190" s="16" t="s">
        <v>3059</v>
      </c>
      <c r="Y190" s="16" t="s">
        <v>3060</v>
      </c>
      <c r="Z190" s="16" t="s">
        <v>3112</v>
      </c>
      <c r="AA190" s="16"/>
      <c r="AB190" s="16" t="s">
        <v>133</v>
      </c>
      <c r="AC190" s="16" t="s">
        <v>343</v>
      </c>
      <c r="AD190" s="16" t="s">
        <v>152</v>
      </c>
      <c r="AE190" s="16"/>
      <c r="AF190" s="16" t="s">
        <v>91</v>
      </c>
      <c r="AG190" s="16" t="s">
        <v>92</v>
      </c>
      <c r="AH190" s="16" t="s">
        <v>3096</v>
      </c>
      <c r="AI190" s="17">
        <v>1</v>
      </c>
      <c r="AJ190" s="17">
        <v>2</v>
      </c>
      <c r="AK190" s="16" t="s">
        <v>136</v>
      </c>
      <c r="AL190" s="16"/>
      <c r="AM190" s="17">
        <v>25</v>
      </c>
      <c r="AN190" s="16" t="s">
        <v>137</v>
      </c>
      <c r="AO190" s="16" t="s">
        <v>138</v>
      </c>
      <c r="AP190" s="17">
        <v>0</v>
      </c>
      <c r="AQ190" s="17">
        <v>0</v>
      </c>
      <c r="AR190" s="17">
        <v>0</v>
      </c>
      <c r="AS190" s="16">
        <v>8410.2983839999997</v>
      </c>
      <c r="AT190" s="19">
        <v>10.358728789663356</v>
      </c>
      <c r="AU190" s="19">
        <v>0</v>
      </c>
      <c r="AV190" s="19">
        <v>0</v>
      </c>
      <c r="AW190" s="19">
        <v>5179.3643948316785</v>
      </c>
      <c r="AX190" s="20">
        <v>7</v>
      </c>
      <c r="AY190" s="19">
        <v>0</v>
      </c>
      <c r="AZ190" s="20">
        <v>25</v>
      </c>
      <c r="BA190" s="19">
        <v>0</v>
      </c>
      <c r="BB190" s="19">
        <v>0.5</v>
      </c>
      <c r="BC190" s="20">
        <v>12500</v>
      </c>
      <c r="BD190" s="16"/>
      <c r="BE190" s="16"/>
      <c r="BF190" s="21" t="s">
        <v>96</v>
      </c>
      <c r="BG190" s="22">
        <v>25</v>
      </c>
      <c r="BH190" s="23">
        <v>0.7</v>
      </c>
      <c r="BI190" s="23">
        <v>18</v>
      </c>
      <c r="BJ190" s="16">
        <v>439.14401953997839</v>
      </c>
      <c r="BK190" s="16">
        <v>8410.2837538447729</v>
      </c>
      <c r="BL190" s="23">
        <v>0.15</v>
      </c>
      <c r="BM190" s="22">
        <f t="shared" si="33"/>
        <v>3.4753377665622787</v>
      </c>
      <c r="BN190" s="22">
        <f t="shared" si="28"/>
        <v>1.4753377665622787</v>
      </c>
      <c r="BO190" s="22">
        <f t="shared" si="34"/>
        <v>0.22130066498434178</v>
      </c>
      <c r="BP190" s="22">
        <f t="shared" si="35"/>
        <v>0.1254037101577937</v>
      </c>
      <c r="BQ190" s="22">
        <f t="shared" si="36"/>
        <v>1.1286333914201432</v>
      </c>
    </row>
    <row r="191" spans="1:69" ht="12.75" customHeight="1" x14ac:dyDescent="0.25">
      <c r="A191" s="15">
        <v>15410016</v>
      </c>
      <c r="B191" s="16" t="s">
        <v>228</v>
      </c>
      <c r="C191" s="16"/>
      <c r="D191" s="16"/>
      <c r="E191" s="16"/>
      <c r="F191" s="16" t="s">
        <v>1264</v>
      </c>
      <c r="G191" s="16" t="s">
        <v>126</v>
      </c>
      <c r="H191" s="16">
        <v>0.3</v>
      </c>
      <c r="I191" s="17">
        <v>1990</v>
      </c>
      <c r="J191" s="17">
        <v>1973</v>
      </c>
      <c r="K191" s="16">
        <v>0.23479709600000001</v>
      </c>
      <c r="L191" s="16" t="s">
        <v>78</v>
      </c>
      <c r="M191" s="17">
        <v>1</v>
      </c>
      <c r="N191" s="17">
        <v>0</v>
      </c>
      <c r="O191" s="16" t="s">
        <v>79</v>
      </c>
      <c r="P191" s="16" t="s">
        <v>80</v>
      </c>
      <c r="Q191" s="18">
        <v>0.19292081527115768</v>
      </c>
      <c r="R191" s="16" t="s">
        <v>1683</v>
      </c>
      <c r="S191" s="16" t="s">
        <v>1684</v>
      </c>
      <c r="T191" s="16" t="s">
        <v>83</v>
      </c>
      <c r="U191" s="16" t="s">
        <v>232</v>
      </c>
      <c r="V191" s="16"/>
      <c r="W191" s="16" t="s">
        <v>129</v>
      </c>
      <c r="X191" s="16" t="s">
        <v>1267</v>
      </c>
      <c r="Y191" s="16" t="s">
        <v>1268</v>
      </c>
      <c r="Z191" s="16" t="s">
        <v>1685</v>
      </c>
      <c r="AA191" s="16"/>
      <c r="AB191" s="16"/>
      <c r="AC191" s="16" t="s">
        <v>1589</v>
      </c>
      <c r="AD191" s="16" t="s">
        <v>152</v>
      </c>
      <c r="AE191" s="16"/>
      <c r="AF191" s="16" t="s">
        <v>91</v>
      </c>
      <c r="AG191" s="16" t="s">
        <v>92</v>
      </c>
      <c r="AH191" s="16" t="s">
        <v>232</v>
      </c>
      <c r="AI191" s="17">
        <v>2</v>
      </c>
      <c r="AJ191" s="17">
        <v>1</v>
      </c>
      <c r="AK191" s="16" t="s">
        <v>136</v>
      </c>
      <c r="AL191" s="16"/>
      <c r="AM191" s="17">
        <v>25</v>
      </c>
      <c r="AN191" s="16" t="s">
        <v>137</v>
      </c>
      <c r="AO191" s="16" t="s">
        <v>138</v>
      </c>
      <c r="AP191" s="17">
        <v>0</v>
      </c>
      <c r="AQ191" s="17">
        <v>0</v>
      </c>
      <c r="AR191" s="17">
        <v>0</v>
      </c>
      <c r="AS191" s="16">
        <v>8403.5934909400003</v>
      </c>
      <c r="AT191" s="19">
        <v>5.1834968037140872</v>
      </c>
      <c r="AU191" s="19">
        <v>0</v>
      </c>
      <c r="AV191" s="19">
        <v>0</v>
      </c>
      <c r="AW191" s="19">
        <v>2591.7484018570435</v>
      </c>
      <c r="AX191" s="20">
        <v>7</v>
      </c>
      <c r="AY191" s="19">
        <v>0</v>
      </c>
      <c r="AZ191" s="20">
        <v>25</v>
      </c>
      <c r="BA191" s="19">
        <v>0</v>
      </c>
      <c r="BB191" s="19">
        <v>0.5</v>
      </c>
      <c r="BC191" s="20">
        <v>12500</v>
      </c>
      <c r="BD191" s="16"/>
      <c r="BE191" s="16"/>
      <c r="BF191" s="21" t="s">
        <v>96</v>
      </c>
      <c r="BG191" s="22">
        <v>25</v>
      </c>
      <c r="BH191" s="23">
        <v>0.7</v>
      </c>
      <c r="BI191" s="23">
        <v>18</v>
      </c>
      <c r="BJ191" s="16">
        <v>424.80257898740234</v>
      </c>
      <c r="BK191" s="16">
        <v>8403.5970987223882</v>
      </c>
      <c r="BL191" s="23">
        <v>0.15</v>
      </c>
      <c r="BM191" s="22">
        <f t="shared" si="33"/>
        <v>3.4725746748808382</v>
      </c>
      <c r="BN191" s="22">
        <f t="shared" si="28"/>
        <v>2.4725746748808382</v>
      </c>
      <c r="BO191" s="22">
        <f t="shared" si="34"/>
        <v>0.37088620123212573</v>
      </c>
      <c r="BP191" s="22">
        <f t="shared" si="35"/>
        <v>0.21016884736487126</v>
      </c>
      <c r="BQ191" s="22">
        <f t="shared" si="36"/>
        <v>1.8915196262838412</v>
      </c>
    </row>
    <row r="192" spans="1:69" ht="12.75" customHeight="1" x14ac:dyDescent="0.25">
      <c r="A192" s="15">
        <v>15027012</v>
      </c>
      <c r="B192" s="16" t="s">
        <v>154</v>
      </c>
      <c r="C192" s="16"/>
      <c r="D192" s="16"/>
      <c r="E192" s="16"/>
      <c r="F192" s="16" t="s">
        <v>2964</v>
      </c>
      <c r="G192" s="16" t="s">
        <v>139</v>
      </c>
      <c r="H192" s="16">
        <v>0.24999479599999999</v>
      </c>
      <c r="I192" s="17">
        <v>1968</v>
      </c>
      <c r="J192" s="17">
        <v>2030</v>
      </c>
      <c r="K192" s="16">
        <v>0.24172421999999999</v>
      </c>
      <c r="L192" s="16" t="s">
        <v>78</v>
      </c>
      <c r="M192" s="17">
        <v>1</v>
      </c>
      <c r="N192" s="17">
        <v>0</v>
      </c>
      <c r="O192" s="16" t="s">
        <v>79</v>
      </c>
      <c r="P192" s="16" t="s">
        <v>80</v>
      </c>
      <c r="Q192" s="18">
        <v>0.19280275024558619</v>
      </c>
      <c r="R192" s="16" t="s">
        <v>3086</v>
      </c>
      <c r="S192" s="16" t="s">
        <v>3087</v>
      </c>
      <c r="T192" s="16" t="s">
        <v>340</v>
      </c>
      <c r="U192" s="16" t="s">
        <v>3088</v>
      </c>
      <c r="V192" s="16"/>
      <c r="W192" s="16" t="s">
        <v>129</v>
      </c>
      <c r="X192" s="16" t="s">
        <v>3059</v>
      </c>
      <c r="Y192" s="16" t="s">
        <v>3060</v>
      </c>
      <c r="Z192" s="16" t="s">
        <v>3089</v>
      </c>
      <c r="AA192" s="16"/>
      <c r="AB192" s="16"/>
      <c r="AC192" s="16" t="s">
        <v>3090</v>
      </c>
      <c r="AD192" s="16" t="s">
        <v>382</v>
      </c>
      <c r="AE192" s="16"/>
      <c r="AF192" s="16" t="s">
        <v>91</v>
      </c>
      <c r="AG192" s="16" t="s">
        <v>92</v>
      </c>
      <c r="AH192" s="16" t="s">
        <v>3091</v>
      </c>
      <c r="AI192" s="17">
        <v>2</v>
      </c>
      <c r="AJ192" s="17">
        <v>2</v>
      </c>
      <c r="AK192" s="16" t="s">
        <v>136</v>
      </c>
      <c r="AL192" s="16"/>
      <c r="AM192" s="17">
        <v>25</v>
      </c>
      <c r="AN192" s="16" t="s">
        <v>137</v>
      </c>
      <c r="AO192" s="16" t="s">
        <v>138</v>
      </c>
      <c r="AP192" s="17">
        <v>0</v>
      </c>
      <c r="AQ192" s="17">
        <v>0</v>
      </c>
      <c r="AR192" s="17">
        <v>0</v>
      </c>
      <c r="AS192" s="16">
        <v>8398.4696992600002</v>
      </c>
      <c r="AT192" s="19">
        <v>10.373318368663789</v>
      </c>
      <c r="AU192" s="19">
        <v>0</v>
      </c>
      <c r="AV192" s="19">
        <v>0</v>
      </c>
      <c r="AW192" s="19">
        <v>5186.6591843318947</v>
      </c>
      <c r="AX192" s="20">
        <v>7</v>
      </c>
      <c r="AY192" s="19">
        <v>0</v>
      </c>
      <c r="AZ192" s="20">
        <v>25</v>
      </c>
      <c r="BA192" s="19">
        <v>0</v>
      </c>
      <c r="BB192" s="19">
        <v>0.5</v>
      </c>
      <c r="BC192" s="20">
        <v>12500</v>
      </c>
      <c r="BD192" s="16"/>
      <c r="BE192" s="16"/>
      <c r="BF192" s="21" t="s">
        <v>96</v>
      </c>
      <c r="BG192" s="22">
        <v>25</v>
      </c>
      <c r="BH192" s="23">
        <v>0.7</v>
      </c>
      <c r="BI192" s="23">
        <v>18</v>
      </c>
      <c r="BJ192" s="16">
        <v>366.21196193555028</v>
      </c>
      <c r="BK192" s="16">
        <v>8398.4542067801231</v>
      </c>
      <c r="BL192" s="23">
        <v>0.15</v>
      </c>
      <c r="BM192" s="22">
        <f t="shared" si="33"/>
        <v>3.4704495044205514</v>
      </c>
      <c r="BN192" s="22">
        <f t="shared" si="28"/>
        <v>1.4704495044205514</v>
      </c>
      <c r="BO192" s="22">
        <f t="shared" si="34"/>
        <v>0.22056742566308271</v>
      </c>
      <c r="BP192" s="22">
        <f t="shared" si="35"/>
        <v>0.12498820787574688</v>
      </c>
      <c r="BQ192" s="22">
        <f t="shared" si="36"/>
        <v>1.1248938708817218</v>
      </c>
    </row>
    <row r="193" spans="1:69" ht="12.75" customHeight="1" x14ac:dyDescent="0.25">
      <c r="A193" s="15">
        <v>15434023</v>
      </c>
      <c r="B193" s="16" t="s">
        <v>228</v>
      </c>
      <c r="C193" s="16"/>
      <c r="D193" s="16"/>
      <c r="E193" s="16"/>
      <c r="F193" s="16" t="s">
        <v>1264</v>
      </c>
      <c r="G193" s="16" t="s">
        <v>178</v>
      </c>
      <c r="H193" s="16">
        <v>0.19979888100000001</v>
      </c>
      <c r="I193" s="17">
        <v>1947</v>
      </c>
      <c r="J193" s="17">
        <v>1413</v>
      </c>
      <c r="K193" s="16">
        <v>0.168354581</v>
      </c>
      <c r="L193" s="16" t="s">
        <v>78</v>
      </c>
      <c r="M193" s="17">
        <v>1</v>
      </c>
      <c r="N193" s="17">
        <v>0</v>
      </c>
      <c r="O193" s="16" t="s">
        <v>79</v>
      </c>
      <c r="P193" s="16" t="s">
        <v>80</v>
      </c>
      <c r="Q193" s="18">
        <v>0.19275600651734148</v>
      </c>
      <c r="R193" s="16" t="s">
        <v>1741</v>
      </c>
      <c r="S193" s="16" t="s">
        <v>1742</v>
      </c>
      <c r="T193" s="16" t="s">
        <v>83</v>
      </c>
      <c r="U193" s="16" t="s">
        <v>232</v>
      </c>
      <c r="V193" s="16" t="s">
        <v>1743</v>
      </c>
      <c r="W193" s="16" t="s">
        <v>129</v>
      </c>
      <c r="X193" s="16" t="s">
        <v>1267</v>
      </c>
      <c r="Y193" s="16" t="s">
        <v>1268</v>
      </c>
      <c r="Z193" s="16" t="s">
        <v>1744</v>
      </c>
      <c r="AA193" s="16"/>
      <c r="AB193" s="16"/>
      <c r="AC193" s="16" t="s">
        <v>1589</v>
      </c>
      <c r="AD193" s="16" t="s">
        <v>152</v>
      </c>
      <c r="AE193" s="16"/>
      <c r="AF193" s="16" t="s">
        <v>91</v>
      </c>
      <c r="AG193" s="16" t="s">
        <v>92</v>
      </c>
      <c r="AH193" s="16" t="s">
        <v>1745</v>
      </c>
      <c r="AI193" s="17">
        <v>1</v>
      </c>
      <c r="AJ193" s="17">
        <v>1</v>
      </c>
      <c r="AK193" s="16" t="s">
        <v>136</v>
      </c>
      <c r="AL193" s="16"/>
      <c r="AM193" s="17">
        <v>25</v>
      </c>
      <c r="AN193" s="16" t="s">
        <v>137</v>
      </c>
      <c r="AO193" s="16" t="s">
        <v>138</v>
      </c>
      <c r="AP193" s="17">
        <v>0</v>
      </c>
      <c r="AQ193" s="17">
        <v>0</v>
      </c>
      <c r="AR193" s="17">
        <v>0</v>
      </c>
      <c r="AS193" s="16">
        <v>8396.4217335400008</v>
      </c>
      <c r="AT193" s="19">
        <v>5.1879242589729646</v>
      </c>
      <c r="AU193" s="19">
        <v>0</v>
      </c>
      <c r="AV193" s="19">
        <v>0</v>
      </c>
      <c r="AW193" s="19">
        <v>2593.9621294864824</v>
      </c>
      <c r="AX193" s="20">
        <v>7</v>
      </c>
      <c r="AY193" s="19">
        <v>0</v>
      </c>
      <c r="AZ193" s="20">
        <v>25</v>
      </c>
      <c r="BA193" s="19">
        <v>0</v>
      </c>
      <c r="BB193" s="19">
        <v>0.5</v>
      </c>
      <c r="BC193" s="20">
        <v>12500</v>
      </c>
      <c r="BD193" s="16"/>
      <c r="BE193" s="16"/>
      <c r="BF193" s="21" t="s">
        <v>96</v>
      </c>
      <c r="BG193" s="22">
        <v>25</v>
      </c>
      <c r="BH193" s="23">
        <v>0.7</v>
      </c>
      <c r="BI193" s="23">
        <v>18</v>
      </c>
      <c r="BJ193" s="16">
        <v>361.91956294567427</v>
      </c>
      <c r="BK193" s="16">
        <v>8396.4180581224027</v>
      </c>
      <c r="BL193" s="23">
        <v>0.15</v>
      </c>
      <c r="BM193" s="22">
        <f t="shared" si="33"/>
        <v>3.4696081173121467</v>
      </c>
      <c r="BN193" s="22">
        <f t="shared" si="28"/>
        <v>2.4696081173121467</v>
      </c>
      <c r="BO193" s="22">
        <f t="shared" si="34"/>
        <v>0.37044121759682197</v>
      </c>
      <c r="BP193" s="22">
        <f t="shared" si="35"/>
        <v>0.20991668997153248</v>
      </c>
      <c r="BQ193" s="22">
        <f t="shared" si="36"/>
        <v>1.8892502097437924</v>
      </c>
    </row>
    <row r="194" spans="1:69" ht="12.75" customHeight="1" x14ac:dyDescent="0.25">
      <c r="A194" s="15">
        <v>15010007</v>
      </c>
      <c r="B194" s="16" t="s">
        <v>154</v>
      </c>
      <c r="C194" s="16"/>
      <c r="D194" s="16"/>
      <c r="E194" s="16"/>
      <c r="F194" s="16" t="s">
        <v>2964</v>
      </c>
      <c r="G194" s="16" t="s">
        <v>155</v>
      </c>
      <c r="H194" s="16">
        <v>0.40665517600000001</v>
      </c>
      <c r="I194" s="17">
        <v>1965</v>
      </c>
      <c r="J194" s="17">
        <v>2184</v>
      </c>
      <c r="K194" s="16">
        <v>0.260340923</v>
      </c>
      <c r="L194" s="16" t="s">
        <v>78</v>
      </c>
      <c r="M194" s="17">
        <v>1</v>
      </c>
      <c r="N194" s="17">
        <v>0</v>
      </c>
      <c r="O194" s="16" t="s">
        <v>79</v>
      </c>
      <c r="P194" s="16" t="s">
        <v>80</v>
      </c>
      <c r="Q194" s="18">
        <v>0.19259378237474828</v>
      </c>
      <c r="R194" s="16" t="s">
        <v>3099</v>
      </c>
      <c r="S194" s="16" t="s">
        <v>3100</v>
      </c>
      <c r="T194" s="16" t="s">
        <v>705</v>
      </c>
      <c r="U194" s="16" t="s">
        <v>706</v>
      </c>
      <c r="V194" s="16"/>
      <c r="W194" s="16" t="s">
        <v>129</v>
      </c>
      <c r="X194" s="16" t="s">
        <v>3059</v>
      </c>
      <c r="Y194" s="16" t="s">
        <v>3060</v>
      </c>
      <c r="Z194" s="16" t="s">
        <v>3101</v>
      </c>
      <c r="AA194" s="16"/>
      <c r="AB194" s="16"/>
      <c r="AC194" s="16" t="s">
        <v>1473</v>
      </c>
      <c r="AD194" s="16" t="s">
        <v>152</v>
      </c>
      <c r="AE194" s="16"/>
      <c r="AF194" s="16" t="s">
        <v>91</v>
      </c>
      <c r="AG194" s="16" t="s">
        <v>92</v>
      </c>
      <c r="AH194" s="16" t="s">
        <v>84</v>
      </c>
      <c r="AI194" s="17">
        <v>2</v>
      </c>
      <c r="AJ194" s="17">
        <v>2</v>
      </c>
      <c r="AK194" s="16" t="s">
        <v>136</v>
      </c>
      <c r="AL194" s="16"/>
      <c r="AM194" s="17">
        <v>25</v>
      </c>
      <c r="AN194" s="16" t="s">
        <v>137</v>
      </c>
      <c r="AO194" s="16" t="s">
        <v>138</v>
      </c>
      <c r="AP194" s="17">
        <v>0</v>
      </c>
      <c r="AQ194" s="17">
        <v>0</v>
      </c>
      <c r="AR194" s="17">
        <v>0</v>
      </c>
      <c r="AS194" s="16">
        <v>8389.3410587100007</v>
      </c>
      <c r="AT194" s="19">
        <v>10.384605821877997</v>
      </c>
      <c r="AU194" s="19">
        <v>0</v>
      </c>
      <c r="AV194" s="19">
        <v>0</v>
      </c>
      <c r="AW194" s="19">
        <v>5192.302910938999</v>
      </c>
      <c r="AX194" s="20">
        <v>7</v>
      </c>
      <c r="AY194" s="19">
        <v>0</v>
      </c>
      <c r="AZ194" s="20">
        <v>25</v>
      </c>
      <c r="BA194" s="19">
        <v>0</v>
      </c>
      <c r="BB194" s="19">
        <v>0.5</v>
      </c>
      <c r="BC194" s="20">
        <v>12500</v>
      </c>
      <c r="BD194" s="16"/>
      <c r="BE194" s="16"/>
      <c r="BF194" s="21" t="s">
        <v>96</v>
      </c>
      <c r="BG194" s="22">
        <v>25</v>
      </c>
      <c r="BH194" s="23">
        <v>0.7</v>
      </c>
      <c r="BI194" s="23">
        <v>18</v>
      </c>
      <c r="BJ194" s="16">
        <v>370.57288067954886</v>
      </c>
      <c r="BK194" s="16">
        <v>8389.3516027369496</v>
      </c>
      <c r="BL194" s="23">
        <v>0.15</v>
      </c>
      <c r="BM194" s="22">
        <f t="shared" si="33"/>
        <v>3.4666880827454691</v>
      </c>
      <c r="BN194" s="22">
        <f t="shared" si="28"/>
        <v>1.4666880827454691</v>
      </c>
      <c r="BO194" s="22">
        <f t="shared" si="34"/>
        <v>0.22000321241182036</v>
      </c>
      <c r="BP194" s="22">
        <f t="shared" si="35"/>
        <v>0.12466848703336489</v>
      </c>
      <c r="BQ194" s="22">
        <f t="shared" si="36"/>
        <v>1.1220163833002841</v>
      </c>
    </row>
    <row r="195" spans="1:69" ht="12.75" customHeight="1" x14ac:dyDescent="0.25">
      <c r="A195" s="15">
        <v>15010008</v>
      </c>
      <c r="B195" s="16" t="s">
        <v>154</v>
      </c>
      <c r="C195" s="16"/>
      <c r="D195" s="16"/>
      <c r="E195" s="16"/>
      <c r="F195" s="16" t="s">
        <v>2964</v>
      </c>
      <c r="G195" s="16" t="s">
        <v>155</v>
      </c>
      <c r="H195" s="16">
        <v>0.51898080700000004</v>
      </c>
      <c r="I195" s="17">
        <v>1965</v>
      </c>
      <c r="J195" s="17">
        <v>2184</v>
      </c>
      <c r="K195" s="16">
        <v>0.26130653300000001</v>
      </c>
      <c r="L195" s="16" t="s">
        <v>78</v>
      </c>
      <c r="M195" s="17">
        <v>1</v>
      </c>
      <c r="N195" s="17">
        <v>0</v>
      </c>
      <c r="O195" s="16" t="s">
        <v>79</v>
      </c>
      <c r="P195" s="16" t="s">
        <v>80</v>
      </c>
      <c r="Q195" s="18">
        <v>0.19187957733477765</v>
      </c>
      <c r="R195" s="16" t="s">
        <v>3107</v>
      </c>
      <c r="S195" s="16" t="s">
        <v>3108</v>
      </c>
      <c r="T195" s="16" t="s">
        <v>83</v>
      </c>
      <c r="U195" s="16" t="s">
        <v>84</v>
      </c>
      <c r="V195" s="16" t="s">
        <v>183</v>
      </c>
      <c r="W195" s="16" t="s">
        <v>129</v>
      </c>
      <c r="X195" s="16" t="s">
        <v>3059</v>
      </c>
      <c r="Y195" s="16" t="s">
        <v>3060</v>
      </c>
      <c r="Z195" s="16" t="s">
        <v>3109</v>
      </c>
      <c r="AA195" s="16"/>
      <c r="AB195" s="16"/>
      <c r="AC195" s="16" t="s">
        <v>1473</v>
      </c>
      <c r="AD195" s="16" t="s">
        <v>152</v>
      </c>
      <c r="AE195" s="16"/>
      <c r="AF195" s="16" t="s">
        <v>91</v>
      </c>
      <c r="AG195" s="16" t="s">
        <v>92</v>
      </c>
      <c r="AH195" s="16" t="s">
        <v>84</v>
      </c>
      <c r="AI195" s="17">
        <v>2</v>
      </c>
      <c r="AJ195" s="17">
        <v>2</v>
      </c>
      <c r="AK195" s="16" t="s">
        <v>136</v>
      </c>
      <c r="AL195" s="16"/>
      <c r="AM195" s="17">
        <v>25</v>
      </c>
      <c r="AN195" s="16" t="s">
        <v>137</v>
      </c>
      <c r="AO195" s="16" t="s">
        <v>138</v>
      </c>
      <c r="AP195" s="17">
        <v>0</v>
      </c>
      <c r="AQ195" s="17">
        <v>0</v>
      </c>
      <c r="AR195" s="17">
        <v>0</v>
      </c>
      <c r="AS195" s="16">
        <v>8358.2761632599995</v>
      </c>
      <c r="AT195" s="19">
        <v>10.423201901720889</v>
      </c>
      <c r="AU195" s="19">
        <v>0</v>
      </c>
      <c r="AV195" s="19">
        <v>0</v>
      </c>
      <c r="AW195" s="19">
        <v>5211.6009508604448</v>
      </c>
      <c r="AX195" s="20">
        <v>7</v>
      </c>
      <c r="AY195" s="19">
        <v>0</v>
      </c>
      <c r="AZ195" s="20">
        <v>25</v>
      </c>
      <c r="BA195" s="19">
        <v>0</v>
      </c>
      <c r="BB195" s="19">
        <v>0.5</v>
      </c>
      <c r="BC195" s="20">
        <v>12500</v>
      </c>
      <c r="BD195" s="16"/>
      <c r="BE195" s="16"/>
      <c r="BF195" s="21" t="s">
        <v>96</v>
      </c>
      <c r="BG195" s="22">
        <v>25</v>
      </c>
      <c r="BH195" s="23">
        <v>0.7</v>
      </c>
      <c r="BI195" s="23">
        <v>18</v>
      </c>
      <c r="BJ195" s="16">
        <v>369.3625676881785</v>
      </c>
      <c r="BK195" s="16">
        <v>8358.2409556387902</v>
      </c>
      <c r="BL195" s="23">
        <v>0.15</v>
      </c>
      <c r="BM195" s="22">
        <f t="shared" si="33"/>
        <v>3.4538323920259977</v>
      </c>
      <c r="BN195" s="22">
        <f t="shared" ref="BN195:BN258" si="37">BM195-AJ195</f>
        <v>1.4538323920259977</v>
      </c>
      <c r="BO195" s="22">
        <f t="shared" si="34"/>
        <v>0.21807485880389965</v>
      </c>
      <c r="BP195" s="22">
        <f t="shared" si="35"/>
        <v>0.12357575332220981</v>
      </c>
      <c r="BQ195" s="22">
        <f t="shared" si="36"/>
        <v>1.1121817798998883</v>
      </c>
    </row>
    <row r="196" spans="1:69" ht="12.75" customHeight="1" x14ac:dyDescent="0.25">
      <c r="A196" s="15">
        <v>15302067</v>
      </c>
      <c r="B196" s="16" t="s">
        <v>154</v>
      </c>
      <c r="C196" s="16"/>
      <c r="D196" s="16"/>
      <c r="E196" s="16"/>
      <c r="F196" s="16" t="s">
        <v>2964</v>
      </c>
      <c r="G196" s="16" t="s">
        <v>197</v>
      </c>
      <c r="H196" s="16">
        <v>0.80412256100000001</v>
      </c>
      <c r="I196" s="17">
        <v>1998</v>
      </c>
      <c r="J196" s="17">
        <v>1920</v>
      </c>
      <c r="K196" s="16">
        <v>0.23010546500000001</v>
      </c>
      <c r="L196" s="16" t="s">
        <v>78</v>
      </c>
      <c r="M196" s="17">
        <v>1</v>
      </c>
      <c r="N196" s="17">
        <v>0</v>
      </c>
      <c r="O196" s="16" t="s">
        <v>79</v>
      </c>
      <c r="P196" s="16" t="s">
        <v>80</v>
      </c>
      <c r="Q196" s="18">
        <v>0.19155944256482768</v>
      </c>
      <c r="R196" s="16" t="s">
        <v>3392</v>
      </c>
      <c r="S196" s="16" t="s">
        <v>3393</v>
      </c>
      <c r="T196" s="16" t="s">
        <v>83</v>
      </c>
      <c r="U196" s="16" t="s">
        <v>84</v>
      </c>
      <c r="V196" s="16" t="s">
        <v>2525</v>
      </c>
      <c r="W196" s="16" t="s">
        <v>129</v>
      </c>
      <c r="X196" s="16" t="s">
        <v>3059</v>
      </c>
      <c r="Y196" s="16" t="s">
        <v>3060</v>
      </c>
      <c r="Z196" s="16" t="s">
        <v>3394</v>
      </c>
      <c r="AA196" s="16"/>
      <c r="AB196" s="16"/>
      <c r="AC196" s="16" t="s">
        <v>1473</v>
      </c>
      <c r="AD196" s="16" t="s">
        <v>152</v>
      </c>
      <c r="AE196" s="16"/>
      <c r="AF196" s="16" t="s">
        <v>91</v>
      </c>
      <c r="AG196" s="16" t="s">
        <v>92</v>
      </c>
      <c r="AH196" s="16" t="s">
        <v>2527</v>
      </c>
      <c r="AI196" s="17">
        <v>1</v>
      </c>
      <c r="AJ196" s="17">
        <v>2</v>
      </c>
      <c r="AK196" s="16" t="s">
        <v>136</v>
      </c>
      <c r="AL196" s="16"/>
      <c r="AM196" s="17">
        <v>25</v>
      </c>
      <c r="AN196" s="16" t="s">
        <v>137</v>
      </c>
      <c r="AO196" s="16" t="s">
        <v>138</v>
      </c>
      <c r="AP196" s="16"/>
      <c r="AQ196" s="16"/>
      <c r="AR196" s="16"/>
      <c r="AS196" s="16"/>
      <c r="AT196" s="19"/>
      <c r="AU196" s="19"/>
      <c r="AV196" s="19"/>
      <c r="AW196" s="19"/>
      <c r="AX196" s="19"/>
      <c r="AY196" s="19"/>
      <c r="AZ196" s="19"/>
      <c r="BA196" s="19"/>
      <c r="BB196" s="19"/>
      <c r="BC196" s="19"/>
      <c r="BD196" s="16">
        <v>367.42350709005342</v>
      </c>
      <c r="BE196" s="16">
        <v>8344.2959408399965</v>
      </c>
      <c r="BF196" s="21"/>
      <c r="BG196" s="22">
        <v>25</v>
      </c>
      <c r="BH196" s="23">
        <v>0.7</v>
      </c>
      <c r="BI196" s="23">
        <v>18</v>
      </c>
      <c r="BJ196" s="16">
        <v>367.42350709005342</v>
      </c>
      <c r="BK196" s="16">
        <v>8344.2959408399965</v>
      </c>
      <c r="BL196" s="23">
        <v>0.15</v>
      </c>
      <c r="BM196" s="22">
        <f t="shared" si="33"/>
        <v>3.4480699661668983</v>
      </c>
      <c r="BN196" s="22">
        <f t="shared" si="37"/>
        <v>1.4480699661668983</v>
      </c>
      <c r="BO196" s="22">
        <f t="shared" si="34"/>
        <v>0.21721049492503475</v>
      </c>
      <c r="BP196" s="22">
        <f t="shared" si="35"/>
        <v>0.12308594712418636</v>
      </c>
      <c r="BQ196" s="22">
        <f t="shared" si="36"/>
        <v>1.1077735241176772</v>
      </c>
    </row>
    <row r="197" spans="1:69" ht="12.75" customHeight="1" x14ac:dyDescent="0.25">
      <c r="A197" s="15">
        <v>15822015</v>
      </c>
      <c r="B197" s="16" t="s">
        <v>228</v>
      </c>
      <c r="C197" s="16"/>
      <c r="D197" s="16"/>
      <c r="E197" s="16" t="s">
        <v>358</v>
      </c>
      <c r="F197" s="16" t="s">
        <v>502</v>
      </c>
      <c r="G197" s="16" t="s">
        <v>359</v>
      </c>
      <c r="H197" s="16">
        <v>0.50280583099999998</v>
      </c>
      <c r="I197" s="17">
        <v>1947</v>
      </c>
      <c r="J197" s="17">
        <v>6608</v>
      </c>
      <c r="K197" s="16">
        <v>0.79489955499999998</v>
      </c>
      <c r="L197" s="16" t="s">
        <v>78</v>
      </c>
      <c r="M197" s="17">
        <v>1</v>
      </c>
      <c r="N197" s="17">
        <v>0</v>
      </c>
      <c r="O197" s="16" t="s">
        <v>79</v>
      </c>
      <c r="P197" s="16" t="s">
        <v>80</v>
      </c>
      <c r="Q197" s="18">
        <v>0.19084689388427631</v>
      </c>
      <c r="R197" s="16" t="s">
        <v>516</v>
      </c>
      <c r="S197" s="16" t="s">
        <v>517</v>
      </c>
      <c r="T197" s="16" t="s">
        <v>518</v>
      </c>
      <c r="U197" s="16" t="s">
        <v>519</v>
      </c>
      <c r="V197" s="16"/>
      <c r="W197" s="16" t="s">
        <v>507</v>
      </c>
      <c r="X197" s="16"/>
      <c r="Y197" s="16" t="s">
        <v>509</v>
      </c>
      <c r="Z197" s="16" t="s">
        <v>603</v>
      </c>
      <c r="AA197" s="16"/>
      <c r="AB197" s="16"/>
      <c r="AC197" s="16" t="s">
        <v>521</v>
      </c>
      <c r="AD197" s="16" t="s">
        <v>105</v>
      </c>
      <c r="AE197" s="16"/>
      <c r="AF197" s="16" t="s">
        <v>91</v>
      </c>
      <c r="AG197" s="16" t="s">
        <v>92</v>
      </c>
      <c r="AH197" s="16" t="s">
        <v>522</v>
      </c>
      <c r="AI197" s="17">
        <v>1</v>
      </c>
      <c r="AJ197" s="17">
        <v>0</v>
      </c>
      <c r="AK197" s="16" t="s">
        <v>523</v>
      </c>
      <c r="AL197" s="16"/>
      <c r="AM197" s="17">
        <v>50</v>
      </c>
      <c r="AN197" s="16" t="s">
        <v>524</v>
      </c>
      <c r="AO197" s="16"/>
      <c r="AP197" s="17">
        <v>0</v>
      </c>
      <c r="AQ197" s="17">
        <v>0</v>
      </c>
      <c r="AR197" s="17">
        <v>6000</v>
      </c>
      <c r="AS197" s="16">
        <v>8313.2604702999997</v>
      </c>
      <c r="AT197" s="19">
        <v>0</v>
      </c>
      <c r="AU197" s="19">
        <v>0</v>
      </c>
      <c r="AV197" s="19">
        <v>0.72173848292563825</v>
      </c>
      <c r="AW197" s="19">
        <v>31438.928316240803</v>
      </c>
      <c r="AX197" s="20">
        <v>9</v>
      </c>
      <c r="AY197" s="19">
        <v>3</v>
      </c>
      <c r="AZ197" s="20">
        <v>0</v>
      </c>
      <c r="BA197" s="19">
        <v>0.1</v>
      </c>
      <c r="BB197" s="19">
        <v>0</v>
      </c>
      <c r="BC197" s="20">
        <v>130680</v>
      </c>
      <c r="BD197" s="16">
        <v>397.10358042558181</v>
      </c>
      <c r="BE197" s="16">
        <v>8313.2574444695365</v>
      </c>
      <c r="BF197" s="21" t="s">
        <v>96</v>
      </c>
      <c r="BG197" s="23">
        <v>50</v>
      </c>
      <c r="BH197" s="23">
        <v>0.5</v>
      </c>
      <c r="BI197" s="23">
        <f>BG197*BH197</f>
        <v>25</v>
      </c>
      <c r="BJ197" s="16">
        <v>397.10358042558181</v>
      </c>
      <c r="BK197" s="16">
        <v>8313.2574444695365</v>
      </c>
      <c r="BL197" s="23">
        <v>0.15</v>
      </c>
      <c r="BM197" s="22">
        <f t="shared" si="33"/>
        <v>4.7711723471069076</v>
      </c>
      <c r="BN197" s="22">
        <f t="shared" si="37"/>
        <v>4.7711723471069076</v>
      </c>
      <c r="BO197" s="22">
        <f t="shared" si="34"/>
        <v>0.71567585206603612</v>
      </c>
      <c r="BP197" s="22">
        <f t="shared" si="35"/>
        <v>0.40554964950408712</v>
      </c>
      <c r="BQ197" s="22">
        <f t="shared" si="36"/>
        <v>3.6499468455367841</v>
      </c>
    </row>
    <row r="198" spans="1:69" ht="12.75" customHeight="1" x14ac:dyDescent="0.25">
      <c r="A198" s="15">
        <v>19807019</v>
      </c>
      <c r="B198" s="16" t="s">
        <v>109</v>
      </c>
      <c r="C198" s="16"/>
      <c r="D198" s="16"/>
      <c r="E198" s="16"/>
      <c r="F198" s="16" t="s">
        <v>2871</v>
      </c>
      <c r="G198" s="16" t="s">
        <v>238</v>
      </c>
      <c r="H198" s="16">
        <v>0.35032608700000001</v>
      </c>
      <c r="I198" s="17">
        <v>1964</v>
      </c>
      <c r="J198" s="17">
        <v>3759</v>
      </c>
      <c r="K198" s="16">
        <v>0.45240101100000002</v>
      </c>
      <c r="L198" s="16" t="s">
        <v>78</v>
      </c>
      <c r="M198" s="17">
        <v>1</v>
      </c>
      <c r="N198" s="17">
        <v>0</v>
      </c>
      <c r="O198" s="16" t="s">
        <v>79</v>
      </c>
      <c r="P198" s="16" t="s">
        <v>80</v>
      </c>
      <c r="Q198" s="18">
        <v>0.19077187380681918</v>
      </c>
      <c r="R198" s="16" t="s">
        <v>3005</v>
      </c>
      <c r="S198" s="16" t="s">
        <v>3006</v>
      </c>
      <c r="T198" s="16" t="s">
        <v>83</v>
      </c>
      <c r="U198" s="16" t="s">
        <v>106</v>
      </c>
      <c r="V198" s="16"/>
      <c r="W198" s="16" t="s">
        <v>129</v>
      </c>
      <c r="X198" s="16"/>
      <c r="Y198" s="16" t="s">
        <v>2875</v>
      </c>
      <c r="Z198" s="16" t="s">
        <v>3007</v>
      </c>
      <c r="AA198" s="16"/>
      <c r="AB198" s="16"/>
      <c r="AC198" s="16" t="s">
        <v>3008</v>
      </c>
      <c r="AD198" s="16" t="s">
        <v>382</v>
      </c>
      <c r="AE198" s="16"/>
      <c r="AF198" s="16" t="s">
        <v>91</v>
      </c>
      <c r="AG198" s="16" t="s">
        <v>92</v>
      </c>
      <c r="AH198" s="16" t="s">
        <v>3009</v>
      </c>
      <c r="AI198" s="17">
        <v>1</v>
      </c>
      <c r="AJ198" s="17">
        <v>3</v>
      </c>
      <c r="AK198" s="16" t="s">
        <v>245</v>
      </c>
      <c r="AL198" s="16"/>
      <c r="AM198" s="17">
        <v>35</v>
      </c>
      <c r="AN198" s="16" t="s">
        <v>246</v>
      </c>
      <c r="AO198" s="16" t="s">
        <v>247</v>
      </c>
      <c r="AP198" s="17">
        <v>0</v>
      </c>
      <c r="AQ198" s="17">
        <v>0</v>
      </c>
      <c r="AR198" s="17">
        <v>0</v>
      </c>
      <c r="AS198" s="16">
        <v>8309.9870095599999</v>
      </c>
      <c r="AT198" s="19">
        <v>15.725656351768388</v>
      </c>
      <c r="AU198" s="19">
        <v>0</v>
      </c>
      <c r="AV198" s="19">
        <v>0</v>
      </c>
      <c r="AW198" s="19">
        <v>7862.828175884194</v>
      </c>
      <c r="AX198" s="20">
        <v>4</v>
      </c>
      <c r="AY198" s="19">
        <v>0</v>
      </c>
      <c r="AZ198" s="20">
        <v>35</v>
      </c>
      <c r="BA198" s="19">
        <v>0</v>
      </c>
      <c r="BB198" s="19">
        <v>0.5</v>
      </c>
      <c r="BC198" s="20">
        <v>17500</v>
      </c>
      <c r="BD198" s="16">
        <v>367.74902668259278</v>
      </c>
      <c r="BE198" s="16">
        <v>8309.9895829669895</v>
      </c>
      <c r="BF198" s="21" t="s">
        <v>96</v>
      </c>
      <c r="BG198" s="22">
        <v>35</v>
      </c>
      <c r="BH198" s="23">
        <v>0.85</v>
      </c>
      <c r="BI198" s="23">
        <v>30</v>
      </c>
      <c r="BJ198" s="16">
        <v>367.74902668259278</v>
      </c>
      <c r="BK198" s="16">
        <v>8309.9895829669895</v>
      </c>
      <c r="BL198" s="23">
        <v>0.15</v>
      </c>
      <c r="BM198" s="22">
        <f t="shared" si="33"/>
        <v>5.7231562142045753</v>
      </c>
      <c r="BN198" s="22">
        <f t="shared" si="37"/>
        <v>2.7231562142045753</v>
      </c>
      <c r="BO198" s="22">
        <f t="shared" si="34"/>
        <v>0.40847343213068626</v>
      </c>
      <c r="BP198" s="22">
        <f t="shared" si="35"/>
        <v>0.23146827820738891</v>
      </c>
      <c r="BQ198" s="22">
        <f t="shared" si="36"/>
        <v>2.0832145038665004</v>
      </c>
    </row>
    <row r="199" spans="1:69" ht="12.75" customHeight="1" x14ac:dyDescent="0.25">
      <c r="A199" s="15">
        <v>15410020</v>
      </c>
      <c r="B199" s="16" t="s">
        <v>228</v>
      </c>
      <c r="C199" s="16"/>
      <c r="D199" s="16"/>
      <c r="E199" s="16"/>
      <c r="F199" s="16" t="s">
        <v>1264</v>
      </c>
      <c r="G199" s="16" t="s">
        <v>126</v>
      </c>
      <c r="H199" s="16">
        <v>0.42856454700000002</v>
      </c>
      <c r="I199" s="17">
        <v>1932</v>
      </c>
      <c r="J199" s="17">
        <v>1395</v>
      </c>
      <c r="K199" s="16">
        <v>0.16894756</v>
      </c>
      <c r="L199" s="16" t="s">
        <v>78</v>
      </c>
      <c r="M199" s="17">
        <v>1</v>
      </c>
      <c r="N199" s="17">
        <v>0</v>
      </c>
      <c r="O199" s="16" t="s">
        <v>79</v>
      </c>
      <c r="P199" s="16" t="s">
        <v>80</v>
      </c>
      <c r="Q199" s="18">
        <v>0.18955939655682333</v>
      </c>
      <c r="R199" s="16" t="s">
        <v>1738</v>
      </c>
      <c r="S199" s="16" t="s">
        <v>1739</v>
      </c>
      <c r="T199" s="16" t="s">
        <v>83</v>
      </c>
      <c r="U199" s="16" t="s">
        <v>232</v>
      </c>
      <c r="V199" s="16" t="s">
        <v>1626</v>
      </c>
      <c r="W199" s="16" t="s">
        <v>129</v>
      </c>
      <c r="X199" s="16" t="s">
        <v>1267</v>
      </c>
      <c r="Y199" s="16" t="s">
        <v>1268</v>
      </c>
      <c r="Z199" s="16" t="s">
        <v>1740</v>
      </c>
      <c r="AA199" s="16"/>
      <c r="AB199" s="16"/>
      <c r="AC199" s="16" t="s">
        <v>536</v>
      </c>
      <c r="AD199" s="16" t="s">
        <v>105</v>
      </c>
      <c r="AE199" s="16"/>
      <c r="AF199" s="16" t="s">
        <v>91</v>
      </c>
      <c r="AG199" s="16" t="s">
        <v>92</v>
      </c>
      <c r="AH199" s="16" t="s">
        <v>1628</v>
      </c>
      <c r="AI199" s="17">
        <v>1</v>
      </c>
      <c r="AJ199" s="17">
        <v>1</v>
      </c>
      <c r="AK199" s="16" t="s">
        <v>136</v>
      </c>
      <c r="AL199" s="16"/>
      <c r="AM199" s="17">
        <v>25</v>
      </c>
      <c r="AN199" s="16" t="s">
        <v>137</v>
      </c>
      <c r="AO199" s="16" t="s">
        <v>138</v>
      </c>
      <c r="AP199" s="17">
        <v>0</v>
      </c>
      <c r="AQ199" s="17">
        <v>0</v>
      </c>
      <c r="AR199" s="17">
        <v>0</v>
      </c>
      <c r="AS199" s="16">
        <v>8257.1794196800001</v>
      </c>
      <c r="AT199" s="19">
        <v>5.2754091664981804</v>
      </c>
      <c r="AU199" s="19">
        <v>0</v>
      </c>
      <c r="AV199" s="19">
        <v>0</v>
      </c>
      <c r="AW199" s="19">
        <v>2637.7045832490903</v>
      </c>
      <c r="AX199" s="20">
        <v>7</v>
      </c>
      <c r="AY199" s="19">
        <v>0</v>
      </c>
      <c r="AZ199" s="20">
        <v>25</v>
      </c>
      <c r="BA199" s="19">
        <v>0</v>
      </c>
      <c r="BB199" s="19">
        <v>0.5</v>
      </c>
      <c r="BC199" s="20">
        <v>12500</v>
      </c>
      <c r="BD199" s="16"/>
      <c r="BE199" s="16"/>
      <c r="BF199" s="21" t="s">
        <v>96</v>
      </c>
      <c r="BG199" s="22">
        <v>25</v>
      </c>
      <c r="BH199" s="23">
        <v>0.7</v>
      </c>
      <c r="BI199" s="23">
        <v>18</v>
      </c>
      <c r="BJ199" s="16">
        <v>411.64519704767594</v>
      </c>
      <c r="BK199" s="16">
        <v>8257.1742852189946</v>
      </c>
      <c r="BL199" s="23">
        <v>0.15</v>
      </c>
      <c r="BM199" s="22">
        <f t="shared" si="33"/>
        <v>3.4120691380228201</v>
      </c>
      <c r="BN199" s="22">
        <f t="shared" si="37"/>
        <v>2.4120691380228201</v>
      </c>
      <c r="BO199" s="22">
        <f t="shared" si="34"/>
        <v>0.36181037070342298</v>
      </c>
      <c r="BP199" s="22">
        <f t="shared" si="35"/>
        <v>0.20502587673193973</v>
      </c>
      <c r="BQ199" s="22">
        <f t="shared" si="36"/>
        <v>1.8452328905874575</v>
      </c>
    </row>
    <row r="200" spans="1:69" ht="12.75" customHeight="1" x14ac:dyDescent="0.25">
      <c r="A200" s="15">
        <v>15809005</v>
      </c>
      <c r="B200" s="16" t="s">
        <v>228</v>
      </c>
      <c r="C200" s="16"/>
      <c r="D200" s="16"/>
      <c r="E200" s="16" t="s">
        <v>358</v>
      </c>
      <c r="F200" s="16" t="s">
        <v>1264</v>
      </c>
      <c r="G200" s="16" t="s">
        <v>126</v>
      </c>
      <c r="H200" s="16">
        <v>0.42487719400000001</v>
      </c>
      <c r="I200" s="17">
        <v>2019</v>
      </c>
      <c r="J200" s="17">
        <v>3363</v>
      </c>
      <c r="K200" s="16">
        <v>0.40847807600000002</v>
      </c>
      <c r="L200" s="16" t="s">
        <v>78</v>
      </c>
      <c r="M200" s="17">
        <v>1</v>
      </c>
      <c r="N200" s="17">
        <v>0</v>
      </c>
      <c r="O200" s="16" t="s">
        <v>79</v>
      </c>
      <c r="P200" s="16" t="s">
        <v>80</v>
      </c>
      <c r="Q200" s="18">
        <v>0.18939462367051849</v>
      </c>
      <c r="R200" s="16" t="s">
        <v>2304</v>
      </c>
      <c r="S200" s="16" t="s">
        <v>2305</v>
      </c>
      <c r="T200" s="16" t="s">
        <v>83</v>
      </c>
      <c r="U200" s="16" t="s">
        <v>232</v>
      </c>
      <c r="V200" s="16" t="s">
        <v>2306</v>
      </c>
      <c r="W200" s="16" t="s">
        <v>129</v>
      </c>
      <c r="X200" s="16"/>
      <c r="Y200" s="16" t="s">
        <v>1268</v>
      </c>
      <c r="Z200" s="16" t="s">
        <v>2307</v>
      </c>
      <c r="AA200" s="16"/>
      <c r="AB200" s="16"/>
      <c r="AC200" s="16" t="s">
        <v>521</v>
      </c>
      <c r="AD200" s="16" t="s">
        <v>105</v>
      </c>
      <c r="AE200" s="16"/>
      <c r="AF200" s="16" t="s">
        <v>91</v>
      </c>
      <c r="AG200" s="16" t="s">
        <v>92</v>
      </c>
      <c r="AH200" s="16" t="s">
        <v>2308</v>
      </c>
      <c r="AI200" s="17">
        <v>1</v>
      </c>
      <c r="AJ200" s="17">
        <v>1</v>
      </c>
      <c r="AK200" s="16" t="s">
        <v>136</v>
      </c>
      <c r="AL200" s="16"/>
      <c r="AM200" s="17">
        <v>25</v>
      </c>
      <c r="AN200" s="16" t="s">
        <v>137</v>
      </c>
      <c r="AO200" s="16" t="s">
        <v>138</v>
      </c>
      <c r="AP200" s="17">
        <v>0</v>
      </c>
      <c r="AQ200" s="17">
        <v>0</v>
      </c>
      <c r="AR200" s="17">
        <v>0</v>
      </c>
      <c r="AS200" s="16">
        <v>8250.0069076599993</v>
      </c>
      <c r="AT200" s="19">
        <v>5.2799955791013016</v>
      </c>
      <c r="AU200" s="19">
        <v>0</v>
      </c>
      <c r="AV200" s="19">
        <v>0</v>
      </c>
      <c r="AW200" s="19">
        <v>2639.9977895506509</v>
      </c>
      <c r="AX200" s="20">
        <v>7</v>
      </c>
      <c r="AY200" s="19">
        <v>0</v>
      </c>
      <c r="AZ200" s="20">
        <v>25</v>
      </c>
      <c r="BA200" s="19">
        <v>0</v>
      </c>
      <c r="BB200" s="19">
        <v>0.5</v>
      </c>
      <c r="BC200" s="20">
        <v>12500</v>
      </c>
      <c r="BD200" s="16">
        <v>369.99986198334057</v>
      </c>
      <c r="BE200" s="16">
        <v>8249.9968070015548</v>
      </c>
      <c r="BF200" s="21" t="s">
        <v>96</v>
      </c>
      <c r="BG200" s="22">
        <v>25</v>
      </c>
      <c r="BH200" s="23">
        <v>0.7</v>
      </c>
      <c r="BI200" s="23">
        <v>18</v>
      </c>
      <c r="BJ200" s="16">
        <v>369.99986198334057</v>
      </c>
      <c r="BK200" s="16">
        <v>8249.9968070015548</v>
      </c>
      <c r="BL200" s="23">
        <v>0.15</v>
      </c>
      <c r="BM200" s="22">
        <f t="shared" si="33"/>
        <v>3.4091032260693326</v>
      </c>
      <c r="BN200" s="22">
        <f t="shared" si="37"/>
        <v>2.4091032260693326</v>
      </c>
      <c r="BO200" s="22">
        <f t="shared" si="34"/>
        <v>0.36136548391039985</v>
      </c>
      <c r="BP200" s="22">
        <f t="shared" si="35"/>
        <v>0.20477377421589327</v>
      </c>
      <c r="BQ200" s="22">
        <f t="shared" si="36"/>
        <v>1.8429639679430394</v>
      </c>
    </row>
    <row r="201" spans="1:69" ht="12.75" customHeight="1" x14ac:dyDescent="0.25">
      <c r="A201" s="15">
        <v>15805115</v>
      </c>
      <c r="B201" s="16" t="s">
        <v>228</v>
      </c>
      <c r="C201" s="16" t="s">
        <v>110</v>
      </c>
      <c r="D201" s="16"/>
      <c r="E201" s="16"/>
      <c r="F201" s="16" t="s">
        <v>781</v>
      </c>
      <c r="G201" s="16" t="s">
        <v>111</v>
      </c>
      <c r="H201" s="16">
        <v>9.6744662999999995E-2</v>
      </c>
      <c r="I201" s="17">
        <v>1972</v>
      </c>
      <c r="J201" s="17">
        <v>320</v>
      </c>
      <c r="K201" s="16">
        <v>3.8811401000000002E-2</v>
      </c>
      <c r="L201" s="16" t="s">
        <v>78</v>
      </c>
      <c r="M201" s="17">
        <v>1</v>
      </c>
      <c r="N201" s="17">
        <v>0</v>
      </c>
      <c r="O201" s="16" t="s">
        <v>79</v>
      </c>
      <c r="P201" s="16" t="s">
        <v>80</v>
      </c>
      <c r="Q201" s="18">
        <v>0.18929943440070399</v>
      </c>
      <c r="R201" s="16" t="s">
        <v>896</v>
      </c>
      <c r="S201" s="16" t="s">
        <v>897</v>
      </c>
      <c r="T201" s="16" t="s">
        <v>274</v>
      </c>
      <c r="U201" s="16" t="s">
        <v>898</v>
      </c>
      <c r="V201" s="16" t="s">
        <v>899</v>
      </c>
      <c r="W201" s="16" t="s">
        <v>507</v>
      </c>
      <c r="X201" s="16"/>
      <c r="Y201" s="16" t="s">
        <v>786</v>
      </c>
      <c r="Z201" s="16" t="s">
        <v>900</v>
      </c>
      <c r="AA201" s="16"/>
      <c r="AB201" s="16" t="s">
        <v>473</v>
      </c>
      <c r="AC201" s="16" t="s">
        <v>117</v>
      </c>
      <c r="AD201" s="16"/>
      <c r="AE201" s="16"/>
      <c r="AF201" s="16" t="s">
        <v>91</v>
      </c>
      <c r="AG201" s="16" t="s">
        <v>92</v>
      </c>
      <c r="AH201" s="16" t="s">
        <v>859</v>
      </c>
      <c r="AI201" s="17">
        <v>1</v>
      </c>
      <c r="AJ201" s="17">
        <v>0</v>
      </c>
      <c r="AK201" s="16" t="s">
        <v>119</v>
      </c>
      <c r="AL201" s="16">
        <v>1.35</v>
      </c>
      <c r="AM201" s="16"/>
      <c r="AN201" s="16" t="s">
        <v>579</v>
      </c>
      <c r="AO201" s="16" t="s">
        <v>580</v>
      </c>
      <c r="AP201" s="17">
        <v>0</v>
      </c>
      <c r="AQ201" s="17">
        <v>0</v>
      </c>
      <c r="AR201" s="17">
        <v>0</v>
      </c>
      <c r="AS201" s="16">
        <v>8245.8418176600007</v>
      </c>
      <c r="AT201" s="19">
        <v>0</v>
      </c>
      <c r="AU201" s="19">
        <v>0</v>
      </c>
      <c r="AV201" s="19">
        <v>0</v>
      </c>
      <c r="AW201" s="19">
        <v>0</v>
      </c>
      <c r="AX201" s="20">
        <v>13</v>
      </c>
      <c r="AY201" s="19">
        <v>0.5</v>
      </c>
      <c r="AZ201" s="20">
        <v>60</v>
      </c>
      <c r="BA201" s="19">
        <v>0.05</v>
      </c>
      <c r="BB201" s="19">
        <v>0.5</v>
      </c>
      <c r="BC201" s="20">
        <v>30000</v>
      </c>
      <c r="BD201" s="16">
        <v>376.47918455984529</v>
      </c>
      <c r="BE201" s="16">
        <v>8245.8503789941969</v>
      </c>
      <c r="BF201" s="21" t="s">
        <v>96</v>
      </c>
      <c r="BG201" s="23">
        <v>43</v>
      </c>
      <c r="BH201" s="23">
        <v>0.8</v>
      </c>
      <c r="BI201" s="23">
        <v>34</v>
      </c>
      <c r="BJ201" s="16">
        <v>376.47918455984529</v>
      </c>
      <c r="BK201" s="16">
        <v>8245.8503789941969</v>
      </c>
      <c r="BL201" s="23">
        <v>0.15</v>
      </c>
      <c r="BM201" s="22">
        <f t="shared" si="33"/>
        <v>6.4361807696239355</v>
      </c>
      <c r="BN201" s="22">
        <f t="shared" si="37"/>
        <v>6.4361807696239355</v>
      </c>
      <c r="BO201" s="22">
        <f t="shared" si="34"/>
        <v>0.96542711544359028</v>
      </c>
      <c r="BP201" s="22">
        <f t="shared" si="35"/>
        <v>0.54707536541803459</v>
      </c>
      <c r="BQ201" s="22">
        <f t="shared" si="36"/>
        <v>4.9236782887623116</v>
      </c>
    </row>
    <row r="202" spans="1:69" ht="12.75" customHeight="1" x14ac:dyDescent="0.25">
      <c r="A202" s="15">
        <v>15813001</v>
      </c>
      <c r="B202" s="16" t="s">
        <v>228</v>
      </c>
      <c r="C202" s="16"/>
      <c r="D202" s="16"/>
      <c r="E202" s="16"/>
      <c r="F202" s="16" t="s">
        <v>1264</v>
      </c>
      <c r="G202" s="16" t="s">
        <v>178</v>
      </c>
      <c r="H202" s="16">
        <v>0.60828781200000004</v>
      </c>
      <c r="I202" s="17">
        <v>1950</v>
      </c>
      <c r="J202" s="17">
        <v>1360</v>
      </c>
      <c r="K202" s="16">
        <v>0.16456921599999999</v>
      </c>
      <c r="L202" s="16" t="s">
        <v>78</v>
      </c>
      <c r="M202" s="17">
        <v>1</v>
      </c>
      <c r="N202" s="17">
        <v>0</v>
      </c>
      <c r="O202" s="16" t="s">
        <v>79</v>
      </c>
      <c r="P202" s="16" t="s">
        <v>80</v>
      </c>
      <c r="Q202" s="18">
        <v>0.18929795248279493</v>
      </c>
      <c r="R202" s="16" t="s">
        <v>1721</v>
      </c>
      <c r="S202" s="16" t="s">
        <v>1722</v>
      </c>
      <c r="T202" s="16" t="s">
        <v>83</v>
      </c>
      <c r="U202" s="16" t="s">
        <v>232</v>
      </c>
      <c r="V202" s="16" t="s">
        <v>1659</v>
      </c>
      <c r="W202" s="16" t="s">
        <v>129</v>
      </c>
      <c r="X202" s="16" t="s">
        <v>1267</v>
      </c>
      <c r="Y202" s="16" t="s">
        <v>1268</v>
      </c>
      <c r="Z202" s="16" t="s">
        <v>1573</v>
      </c>
      <c r="AA202" s="16"/>
      <c r="AB202" s="16"/>
      <c r="AC202" s="16" t="s">
        <v>614</v>
      </c>
      <c r="AD202" s="16" t="s">
        <v>105</v>
      </c>
      <c r="AE202" s="16"/>
      <c r="AF202" s="16" t="s">
        <v>91</v>
      </c>
      <c r="AG202" s="16" t="s">
        <v>92</v>
      </c>
      <c r="AH202" s="16" t="s">
        <v>1661</v>
      </c>
      <c r="AI202" s="17">
        <v>1</v>
      </c>
      <c r="AJ202" s="17">
        <v>1</v>
      </c>
      <c r="AK202" s="16" t="s">
        <v>136</v>
      </c>
      <c r="AL202" s="16"/>
      <c r="AM202" s="17">
        <v>25</v>
      </c>
      <c r="AN202" s="16" t="s">
        <v>137</v>
      </c>
      <c r="AO202" s="16" t="s">
        <v>138</v>
      </c>
      <c r="AP202" s="17">
        <v>0</v>
      </c>
      <c r="AQ202" s="17">
        <v>0</v>
      </c>
      <c r="AR202" s="17">
        <v>0</v>
      </c>
      <c r="AS202" s="16">
        <v>8245.7606009400006</v>
      </c>
      <c r="AT202" s="19">
        <v>5.2827146103458604</v>
      </c>
      <c r="AU202" s="19">
        <v>0</v>
      </c>
      <c r="AV202" s="19">
        <v>0</v>
      </c>
      <c r="AW202" s="19">
        <v>2641.3573051729304</v>
      </c>
      <c r="AX202" s="20">
        <v>7</v>
      </c>
      <c r="AY202" s="19">
        <v>0</v>
      </c>
      <c r="AZ202" s="20">
        <v>25</v>
      </c>
      <c r="BA202" s="19">
        <v>0</v>
      </c>
      <c r="BB202" s="19">
        <v>0.5</v>
      </c>
      <c r="BC202" s="20">
        <v>12500</v>
      </c>
      <c r="BD202" s="16"/>
      <c r="BE202" s="16"/>
      <c r="BF202" s="21" t="s">
        <v>96</v>
      </c>
      <c r="BG202" s="22">
        <v>25</v>
      </c>
      <c r="BH202" s="23">
        <v>0.7</v>
      </c>
      <c r="BI202" s="23">
        <v>18</v>
      </c>
      <c r="BJ202" s="16">
        <v>505.75575290029383</v>
      </c>
      <c r="BK202" s="16">
        <v>8245.7858269082881</v>
      </c>
      <c r="BL202" s="23">
        <v>0.15</v>
      </c>
      <c r="BM202" s="22">
        <f t="shared" si="33"/>
        <v>3.4073631446903088</v>
      </c>
      <c r="BN202" s="22">
        <f t="shared" si="37"/>
        <v>2.4073631446903088</v>
      </c>
      <c r="BO202" s="22">
        <f t="shared" si="34"/>
        <v>0.36110447170354631</v>
      </c>
      <c r="BP202" s="22">
        <f t="shared" si="35"/>
        <v>0.20462586729867624</v>
      </c>
      <c r="BQ202" s="22">
        <f t="shared" si="36"/>
        <v>1.841632805688086</v>
      </c>
    </row>
    <row r="203" spans="1:69" ht="12.75" customHeight="1" x14ac:dyDescent="0.25">
      <c r="A203" s="15">
        <v>15806037</v>
      </c>
      <c r="B203" s="16" t="s">
        <v>228</v>
      </c>
      <c r="C203" s="16"/>
      <c r="D203" s="16"/>
      <c r="E203" s="16" t="s">
        <v>358</v>
      </c>
      <c r="F203" s="16" t="s">
        <v>781</v>
      </c>
      <c r="G203" s="16" t="s">
        <v>359</v>
      </c>
      <c r="H203" s="16">
        <v>0.205717231</v>
      </c>
      <c r="I203" s="17">
        <v>1955</v>
      </c>
      <c r="J203" s="17">
        <v>3630</v>
      </c>
      <c r="K203" s="16">
        <v>0.44032023300000001</v>
      </c>
      <c r="L203" s="16" t="s">
        <v>78</v>
      </c>
      <c r="M203" s="17">
        <v>1</v>
      </c>
      <c r="N203" s="17">
        <v>0</v>
      </c>
      <c r="O203" s="16" t="s">
        <v>79</v>
      </c>
      <c r="P203" s="16" t="s">
        <v>80</v>
      </c>
      <c r="Q203" s="18">
        <v>0.18924371841227899</v>
      </c>
      <c r="R203" s="16" t="s">
        <v>629</v>
      </c>
      <c r="S203" s="16" t="s">
        <v>630</v>
      </c>
      <c r="T203" s="16" t="s">
        <v>114</v>
      </c>
      <c r="U203" s="16" t="s">
        <v>115</v>
      </c>
      <c r="V203" s="16" t="s">
        <v>631</v>
      </c>
      <c r="W203" s="16" t="s">
        <v>507</v>
      </c>
      <c r="X203" s="16"/>
      <c r="Y203" s="16" t="s">
        <v>786</v>
      </c>
      <c r="Z203" s="16" t="s">
        <v>1075</v>
      </c>
      <c r="AA203" s="16"/>
      <c r="AB203" s="16"/>
      <c r="AC203" s="16" t="s">
        <v>547</v>
      </c>
      <c r="AD203" s="16" t="s">
        <v>105</v>
      </c>
      <c r="AE203" s="16"/>
      <c r="AF203" s="16" t="s">
        <v>91</v>
      </c>
      <c r="AG203" s="16" t="s">
        <v>92</v>
      </c>
      <c r="AH203" s="16" t="s">
        <v>633</v>
      </c>
      <c r="AI203" s="17">
        <v>2</v>
      </c>
      <c r="AJ203" s="17">
        <v>0</v>
      </c>
      <c r="AK203" s="16" t="s">
        <v>523</v>
      </c>
      <c r="AL203" s="16"/>
      <c r="AM203" s="17">
        <v>50</v>
      </c>
      <c r="AN203" s="16" t="s">
        <v>524</v>
      </c>
      <c r="AO203" s="16"/>
      <c r="AP203" s="17">
        <v>0</v>
      </c>
      <c r="AQ203" s="17">
        <v>0</v>
      </c>
      <c r="AR203" s="17">
        <v>3630</v>
      </c>
      <c r="AS203" s="16">
        <v>8243.4137057000007</v>
      </c>
      <c r="AT203" s="19">
        <v>0</v>
      </c>
      <c r="AU203" s="19">
        <v>0</v>
      </c>
      <c r="AV203" s="19">
        <v>0.44035154968505291</v>
      </c>
      <c r="AW203" s="19">
        <v>19181.713504280906</v>
      </c>
      <c r="AX203" s="20">
        <v>9</v>
      </c>
      <c r="AY203" s="19">
        <v>3</v>
      </c>
      <c r="AZ203" s="20">
        <v>0</v>
      </c>
      <c r="BA203" s="19">
        <v>0.1</v>
      </c>
      <c r="BB203" s="19">
        <v>0</v>
      </c>
      <c r="BC203" s="20">
        <v>130680</v>
      </c>
      <c r="BD203" s="16">
        <v>387.17389669345789</v>
      </c>
      <c r="BE203" s="16">
        <v>8243.423400246349</v>
      </c>
      <c r="BF203" s="21" t="s">
        <v>96</v>
      </c>
      <c r="BG203" s="23">
        <v>50</v>
      </c>
      <c r="BH203" s="23">
        <v>0.5</v>
      </c>
      <c r="BI203" s="23">
        <f>BG203*BH203</f>
        <v>25</v>
      </c>
      <c r="BJ203" s="16">
        <v>387.17389669345789</v>
      </c>
      <c r="BK203" s="16">
        <v>8243.423400246349</v>
      </c>
      <c r="BL203" s="23">
        <v>0.15</v>
      </c>
      <c r="BM203" s="22">
        <f t="shared" si="33"/>
        <v>4.7310929603069747</v>
      </c>
      <c r="BN203" s="22">
        <f t="shared" si="37"/>
        <v>4.7310929603069747</v>
      </c>
      <c r="BO203" s="22">
        <f t="shared" si="34"/>
        <v>0.70966394404604616</v>
      </c>
      <c r="BP203" s="22">
        <f t="shared" si="35"/>
        <v>0.40214290162609284</v>
      </c>
      <c r="BQ203" s="22">
        <f t="shared" si="36"/>
        <v>3.6192861146348352</v>
      </c>
    </row>
    <row r="204" spans="1:69" ht="12.75" customHeight="1" x14ac:dyDescent="0.25">
      <c r="A204" s="15">
        <v>16019130</v>
      </c>
      <c r="B204" s="16" t="s">
        <v>75</v>
      </c>
      <c r="C204" s="16"/>
      <c r="D204" s="16"/>
      <c r="E204" s="16"/>
      <c r="F204" s="16" t="s">
        <v>1264</v>
      </c>
      <c r="G204" s="16" t="s">
        <v>126</v>
      </c>
      <c r="H204" s="16">
        <v>0.114265035</v>
      </c>
      <c r="I204" s="17">
        <v>1926</v>
      </c>
      <c r="J204" s="17">
        <v>1134</v>
      </c>
      <c r="K204" s="16">
        <v>0.13810741700000001</v>
      </c>
      <c r="L204" s="16" t="s">
        <v>78</v>
      </c>
      <c r="M204" s="17">
        <v>1</v>
      </c>
      <c r="N204" s="17">
        <v>0</v>
      </c>
      <c r="O204" s="16" t="s">
        <v>79</v>
      </c>
      <c r="P204" s="16" t="s">
        <v>80</v>
      </c>
      <c r="Q204" s="18">
        <v>0.18889493055973131</v>
      </c>
      <c r="R204" s="16" t="s">
        <v>1376</v>
      </c>
      <c r="S204" s="16" t="s">
        <v>1377</v>
      </c>
      <c r="T204" s="16" t="s">
        <v>114</v>
      </c>
      <c r="U204" s="16" t="s">
        <v>326</v>
      </c>
      <c r="V204" s="16" t="s">
        <v>1378</v>
      </c>
      <c r="W204" s="16" t="s">
        <v>129</v>
      </c>
      <c r="X204" s="16" t="s">
        <v>1267</v>
      </c>
      <c r="Y204" s="16" t="s">
        <v>1268</v>
      </c>
      <c r="Z204" s="16" t="s">
        <v>1379</v>
      </c>
      <c r="AA204" s="16"/>
      <c r="AB204" s="16"/>
      <c r="AC204" s="16" t="s">
        <v>1349</v>
      </c>
      <c r="AD204" s="16" t="s">
        <v>152</v>
      </c>
      <c r="AE204" s="16"/>
      <c r="AF204" s="16" t="s">
        <v>91</v>
      </c>
      <c r="AG204" s="16" t="s">
        <v>92</v>
      </c>
      <c r="AH204" s="16" t="s">
        <v>1380</v>
      </c>
      <c r="AI204" s="17">
        <v>1</v>
      </c>
      <c r="AJ204" s="17">
        <v>1</v>
      </c>
      <c r="AK204" s="16" t="s">
        <v>136</v>
      </c>
      <c r="AL204" s="16"/>
      <c r="AM204" s="17">
        <v>25</v>
      </c>
      <c r="AN204" s="16" t="s">
        <v>137</v>
      </c>
      <c r="AO204" s="16" t="s">
        <v>138</v>
      </c>
      <c r="AP204" s="17">
        <v>0</v>
      </c>
      <c r="AQ204" s="17">
        <v>0</v>
      </c>
      <c r="AR204" s="17">
        <v>0</v>
      </c>
      <c r="AS204" s="16">
        <v>8228.2432747599996</v>
      </c>
      <c r="AT204" s="19">
        <v>5.2939611221291401</v>
      </c>
      <c r="AU204" s="19">
        <v>0</v>
      </c>
      <c r="AV204" s="19">
        <v>0</v>
      </c>
      <c r="AW204" s="19">
        <v>2646.9805610645699</v>
      </c>
      <c r="AX204" s="20">
        <v>7</v>
      </c>
      <c r="AY204" s="19">
        <v>0</v>
      </c>
      <c r="AZ204" s="20">
        <v>25</v>
      </c>
      <c r="BA204" s="19">
        <v>0</v>
      </c>
      <c r="BB204" s="19">
        <v>0.5</v>
      </c>
      <c r="BC204" s="20">
        <v>12500</v>
      </c>
      <c r="BD204" s="16"/>
      <c r="BE204" s="16"/>
      <c r="BF204" s="21" t="s">
        <v>96</v>
      </c>
      <c r="BG204" s="22">
        <v>25</v>
      </c>
      <c r="BH204" s="23">
        <v>0.7</v>
      </c>
      <c r="BI204" s="23">
        <v>18</v>
      </c>
      <c r="BJ204" s="16">
        <v>389.49056376662719</v>
      </c>
      <c r="BK204" s="16">
        <v>8228.2302621621056</v>
      </c>
      <c r="BL204" s="23">
        <v>0.15</v>
      </c>
      <c r="BM204" s="22">
        <f t="shared" si="33"/>
        <v>3.4001087500751637</v>
      </c>
      <c r="BN204" s="22">
        <f t="shared" si="37"/>
        <v>2.4001087500751637</v>
      </c>
      <c r="BO204" s="22">
        <f t="shared" si="34"/>
        <v>0.36001631251127453</v>
      </c>
      <c r="BP204" s="22">
        <f t="shared" si="35"/>
        <v>0.20400924375638893</v>
      </c>
      <c r="BQ204" s="22">
        <f t="shared" si="36"/>
        <v>1.8360831938075002</v>
      </c>
    </row>
    <row r="205" spans="1:69" ht="12.75" customHeight="1" x14ac:dyDescent="0.25">
      <c r="A205" s="15">
        <v>15823058</v>
      </c>
      <c r="B205" s="16" t="s">
        <v>228</v>
      </c>
      <c r="C205" s="16"/>
      <c r="D205" s="16"/>
      <c r="E205" s="16"/>
      <c r="F205" s="16" t="s">
        <v>1264</v>
      </c>
      <c r="G205" s="16" t="s">
        <v>139</v>
      </c>
      <c r="H205" s="16">
        <v>0.11110879799999999</v>
      </c>
      <c r="I205" s="17">
        <v>1916</v>
      </c>
      <c r="J205" s="17">
        <v>1154</v>
      </c>
      <c r="K205" s="16">
        <v>0.14061167299999999</v>
      </c>
      <c r="L205" s="16" t="s">
        <v>78</v>
      </c>
      <c r="M205" s="17">
        <v>1</v>
      </c>
      <c r="N205" s="17">
        <v>0</v>
      </c>
      <c r="O205" s="16" t="s">
        <v>79</v>
      </c>
      <c r="P205" s="16" t="s">
        <v>80</v>
      </c>
      <c r="Q205" s="18">
        <v>0.18841200465520025</v>
      </c>
      <c r="R205" s="16" t="s">
        <v>1637</v>
      </c>
      <c r="S205" s="16" t="s">
        <v>1638</v>
      </c>
      <c r="T205" s="16" t="s">
        <v>280</v>
      </c>
      <c r="U205" s="16" t="s">
        <v>925</v>
      </c>
      <c r="V205" s="16" t="s">
        <v>1639</v>
      </c>
      <c r="W205" s="16" t="s">
        <v>129</v>
      </c>
      <c r="X205" s="16" t="s">
        <v>1267</v>
      </c>
      <c r="Y205" s="16" t="s">
        <v>1268</v>
      </c>
      <c r="Z205" s="16" t="s">
        <v>1640</v>
      </c>
      <c r="AA205" s="16"/>
      <c r="AB205" s="16"/>
      <c r="AC205" s="16" t="s">
        <v>235</v>
      </c>
      <c r="AD205" s="16" t="s">
        <v>105</v>
      </c>
      <c r="AE205" s="16"/>
      <c r="AF205" s="16" t="s">
        <v>91</v>
      </c>
      <c r="AG205" s="16" t="s">
        <v>92</v>
      </c>
      <c r="AH205" s="16" t="s">
        <v>1633</v>
      </c>
      <c r="AI205" s="17">
        <v>2</v>
      </c>
      <c r="AJ205" s="17">
        <v>1</v>
      </c>
      <c r="AK205" s="16" t="s">
        <v>136</v>
      </c>
      <c r="AL205" s="16"/>
      <c r="AM205" s="17">
        <v>25</v>
      </c>
      <c r="AN205" s="16" t="s">
        <v>137</v>
      </c>
      <c r="AO205" s="16" t="s">
        <v>138</v>
      </c>
      <c r="AP205" s="17">
        <v>0</v>
      </c>
      <c r="AQ205" s="17">
        <v>0</v>
      </c>
      <c r="AR205" s="17">
        <v>0</v>
      </c>
      <c r="AS205" s="16">
        <v>8207.1901635100003</v>
      </c>
      <c r="AT205" s="19">
        <v>5.307541208643145</v>
      </c>
      <c r="AU205" s="19">
        <v>0</v>
      </c>
      <c r="AV205" s="19">
        <v>0</v>
      </c>
      <c r="AW205" s="19">
        <v>2653.7706043215726</v>
      </c>
      <c r="AX205" s="20">
        <v>7</v>
      </c>
      <c r="AY205" s="19">
        <v>0</v>
      </c>
      <c r="AZ205" s="20">
        <v>25</v>
      </c>
      <c r="BA205" s="19">
        <v>0</v>
      </c>
      <c r="BB205" s="19">
        <v>0.5</v>
      </c>
      <c r="BC205" s="20">
        <v>12500</v>
      </c>
      <c r="BD205" s="16"/>
      <c r="BE205" s="16"/>
      <c r="BF205" s="21" t="s">
        <v>96</v>
      </c>
      <c r="BG205" s="22">
        <v>25</v>
      </c>
      <c r="BH205" s="23">
        <v>0.7</v>
      </c>
      <c r="BI205" s="23">
        <v>18</v>
      </c>
      <c r="BJ205" s="16">
        <v>413.93688473396082</v>
      </c>
      <c r="BK205" s="16">
        <v>8207.1940939056585</v>
      </c>
      <c r="BL205" s="23">
        <v>0.15</v>
      </c>
      <c r="BM205" s="22">
        <f t="shared" si="33"/>
        <v>3.3914160837936045</v>
      </c>
      <c r="BN205" s="22">
        <f t="shared" si="37"/>
        <v>2.3914160837936045</v>
      </c>
      <c r="BO205" s="22">
        <f t="shared" si="34"/>
        <v>0.35871241256904068</v>
      </c>
      <c r="BP205" s="22">
        <f t="shared" si="35"/>
        <v>0.20327036712245639</v>
      </c>
      <c r="BQ205" s="22">
        <f t="shared" si="36"/>
        <v>1.8294333041021074</v>
      </c>
    </row>
    <row r="206" spans="1:69" ht="12.75" customHeight="1" x14ac:dyDescent="0.25">
      <c r="A206" s="15">
        <v>18932082</v>
      </c>
      <c r="B206" s="16" t="s">
        <v>237</v>
      </c>
      <c r="C206" s="16" t="s">
        <v>110</v>
      </c>
      <c r="D206" s="16"/>
      <c r="E206" s="16"/>
      <c r="F206" s="16" t="s">
        <v>781</v>
      </c>
      <c r="G206" s="16" t="s">
        <v>111</v>
      </c>
      <c r="H206" s="16">
        <v>0</v>
      </c>
      <c r="I206" s="16"/>
      <c r="J206" s="16"/>
      <c r="K206" s="16">
        <v>0</v>
      </c>
      <c r="L206" s="16" t="s">
        <v>78</v>
      </c>
      <c r="M206" s="17">
        <v>1</v>
      </c>
      <c r="N206" s="17">
        <v>0</v>
      </c>
      <c r="O206" s="16" t="s">
        <v>79</v>
      </c>
      <c r="P206" s="16" t="s">
        <v>80</v>
      </c>
      <c r="Q206" s="18">
        <v>0.18803987576123024</v>
      </c>
      <c r="R206" s="16" t="s">
        <v>1154</v>
      </c>
      <c r="S206" s="16" t="s">
        <v>1155</v>
      </c>
      <c r="T206" s="16" t="s">
        <v>83</v>
      </c>
      <c r="U206" s="16" t="s">
        <v>84</v>
      </c>
      <c r="V206" s="16" t="s">
        <v>1156</v>
      </c>
      <c r="W206" s="16" t="s">
        <v>507</v>
      </c>
      <c r="X206" s="16"/>
      <c r="Y206" s="16" t="s">
        <v>786</v>
      </c>
      <c r="Z206" s="16" t="s">
        <v>1157</v>
      </c>
      <c r="AA206" s="16"/>
      <c r="AB206" s="16" t="s">
        <v>473</v>
      </c>
      <c r="AC206" s="16" t="s">
        <v>117</v>
      </c>
      <c r="AD206" s="16"/>
      <c r="AE206" s="16"/>
      <c r="AF206" s="16" t="s">
        <v>91</v>
      </c>
      <c r="AG206" s="16" t="s">
        <v>92</v>
      </c>
      <c r="AH206" s="16" t="s">
        <v>1148</v>
      </c>
      <c r="AI206" s="17">
        <v>1</v>
      </c>
      <c r="AJ206" s="17">
        <v>0</v>
      </c>
      <c r="AK206" s="16" t="s">
        <v>119</v>
      </c>
      <c r="AL206" s="16">
        <v>1.35</v>
      </c>
      <c r="AM206" s="16"/>
      <c r="AN206" s="16" t="s">
        <v>579</v>
      </c>
      <c r="AO206" s="16" t="s">
        <v>580</v>
      </c>
      <c r="AP206" s="17">
        <v>0</v>
      </c>
      <c r="AQ206" s="17">
        <v>0</v>
      </c>
      <c r="AR206" s="17">
        <v>0</v>
      </c>
      <c r="AS206" s="16">
        <v>8190.9863254100001</v>
      </c>
      <c r="AT206" s="19">
        <v>0</v>
      </c>
      <c r="AU206" s="19">
        <v>0</v>
      </c>
      <c r="AV206" s="19">
        <v>0</v>
      </c>
      <c r="AW206" s="19">
        <v>0</v>
      </c>
      <c r="AX206" s="20">
        <v>13</v>
      </c>
      <c r="AY206" s="19">
        <v>0.5</v>
      </c>
      <c r="AZ206" s="20">
        <v>60</v>
      </c>
      <c r="BA206" s="19">
        <v>0.05</v>
      </c>
      <c r="BB206" s="19">
        <v>0.5</v>
      </c>
      <c r="BC206" s="20">
        <v>30000</v>
      </c>
      <c r="BD206" s="16">
        <v>356.95783146772771</v>
      </c>
      <c r="BE206" s="16">
        <v>8190.9842241239985</v>
      </c>
      <c r="BF206" s="21" t="s">
        <v>96</v>
      </c>
      <c r="BG206" s="23">
        <v>43</v>
      </c>
      <c r="BH206" s="23">
        <v>0.8</v>
      </c>
      <c r="BI206" s="23">
        <v>34</v>
      </c>
      <c r="BJ206" s="16">
        <v>356.95783146772771</v>
      </c>
      <c r="BK206" s="16">
        <v>8190.9842241239985</v>
      </c>
      <c r="BL206" s="23">
        <v>0.15</v>
      </c>
      <c r="BM206" s="22">
        <f t="shared" si="33"/>
        <v>6.3933557758818278</v>
      </c>
      <c r="BN206" s="22">
        <f t="shared" si="37"/>
        <v>6.3933557758818278</v>
      </c>
      <c r="BO206" s="22">
        <f t="shared" si="34"/>
        <v>0.95900336638227413</v>
      </c>
      <c r="BP206" s="22">
        <f t="shared" si="35"/>
        <v>0.54343524094995543</v>
      </c>
      <c r="BQ206" s="22">
        <f t="shared" si="36"/>
        <v>4.8909171685495982</v>
      </c>
    </row>
    <row r="207" spans="1:69" ht="12.75" customHeight="1" x14ac:dyDescent="0.25">
      <c r="A207" s="15">
        <v>15309001</v>
      </c>
      <c r="B207" s="16" t="s">
        <v>154</v>
      </c>
      <c r="C207" s="16"/>
      <c r="D207" s="16"/>
      <c r="E207" s="16"/>
      <c r="F207" s="16" t="s">
        <v>1264</v>
      </c>
      <c r="G207" s="16" t="s">
        <v>155</v>
      </c>
      <c r="H207" s="16">
        <v>0.53845785000000002</v>
      </c>
      <c r="I207" s="17">
        <v>1993</v>
      </c>
      <c r="J207" s="17">
        <v>2304</v>
      </c>
      <c r="K207" s="16">
        <v>0.28259536400000002</v>
      </c>
      <c r="L207" s="16" t="s">
        <v>78</v>
      </c>
      <c r="M207" s="17">
        <v>1</v>
      </c>
      <c r="N207" s="17">
        <v>0</v>
      </c>
      <c r="O207" s="16" t="s">
        <v>79</v>
      </c>
      <c r="P207" s="16" t="s">
        <v>80</v>
      </c>
      <c r="Q207" s="18">
        <v>0.18722382077778787</v>
      </c>
      <c r="R207" s="16" t="s">
        <v>1434</v>
      </c>
      <c r="S207" s="16" t="s">
        <v>1435</v>
      </c>
      <c r="T207" s="16" t="s">
        <v>83</v>
      </c>
      <c r="U207" s="16" t="s">
        <v>84</v>
      </c>
      <c r="V207" s="16" t="s">
        <v>1436</v>
      </c>
      <c r="W207" s="16" t="s">
        <v>129</v>
      </c>
      <c r="X207" s="16" t="s">
        <v>1267</v>
      </c>
      <c r="Y207" s="16" t="s">
        <v>1268</v>
      </c>
      <c r="Z207" s="16" t="s">
        <v>1437</v>
      </c>
      <c r="AA207" s="16"/>
      <c r="AB207" s="16" t="s">
        <v>473</v>
      </c>
      <c r="AC207" s="16" t="s">
        <v>89</v>
      </c>
      <c r="AD207" s="16" t="s">
        <v>90</v>
      </c>
      <c r="AE207" s="16"/>
      <c r="AF207" s="16" t="s">
        <v>91</v>
      </c>
      <c r="AG207" s="16" t="s">
        <v>92</v>
      </c>
      <c r="AH207" s="16" t="s">
        <v>1438</v>
      </c>
      <c r="AI207" s="17">
        <v>1</v>
      </c>
      <c r="AJ207" s="17">
        <v>1</v>
      </c>
      <c r="AK207" s="16" t="s">
        <v>136</v>
      </c>
      <c r="AL207" s="16"/>
      <c r="AM207" s="17">
        <v>25</v>
      </c>
      <c r="AN207" s="16" t="s">
        <v>137</v>
      </c>
      <c r="AO207" s="16" t="s">
        <v>138</v>
      </c>
      <c r="AP207" s="17">
        <v>0</v>
      </c>
      <c r="AQ207" s="17">
        <v>0</v>
      </c>
      <c r="AR207" s="17">
        <v>0</v>
      </c>
      <c r="AS207" s="16">
        <v>8155.4535867499999</v>
      </c>
      <c r="AT207" s="19">
        <v>5.3412111952633818</v>
      </c>
      <c r="AU207" s="19">
        <v>0</v>
      </c>
      <c r="AV207" s="19">
        <v>0</v>
      </c>
      <c r="AW207" s="19">
        <v>2670.6055976316911</v>
      </c>
      <c r="AX207" s="20">
        <v>7</v>
      </c>
      <c r="AY207" s="19">
        <v>0</v>
      </c>
      <c r="AZ207" s="20">
        <v>25</v>
      </c>
      <c r="BA207" s="19">
        <v>0</v>
      </c>
      <c r="BB207" s="19">
        <v>0.5</v>
      </c>
      <c r="BC207" s="20">
        <v>12500</v>
      </c>
      <c r="BD207" s="16"/>
      <c r="BE207" s="16"/>
      <c r="BF207" s="21" t="s">
        <v>96</v>
      </c>
      <c r="BG207" s="22">
        <v>25</v>
      </c>
      <c r="BH207" s="23">
        <v>0.7</v>
      </c>
      <c r="BI207" s="23">
        <v>18</v>
      </c>
      <c r="BJ207" s="16">
        <v>369.80965481931059</v>
      </c>
      <c r="BK207" s="16">
        <v>8155.4370112345277</v>
      </c>
      <c r="BL207" s="23">
        <v>0.15</v>
      </c>
      <c r="BM207" s="22">
        <f t="shared" si="33"/>
        <v>3.3700287740001817</v>
      </c>
      <c r="BN207" s="22">
        <f t="shared" si="37"/>
        <v>2.3700287740001817</v>
      </c>
      <c r="BO207" s="22">
        <f t="shared" si="34"/>
        <v>0.35550431610002725</v>
      </c>
      <c r="BP207" s="22">
        <f t="shared" si="35"/>
        <v>0.20145244579001545</v>
      </c>
      <c r="BQ207" s="22">
        <f t="shared" si="36"/>
        <v>1.8130720121101391</v>
      </c>
    </row>
    <row r="208" spans="1:69" ht="12.75" customHeight="1" x14ac:dyDescent="0.25">
      <c r="A208" s="15">
        <v>15422039</v>
      </c>
      <c r="B208" s="16" t="s">
        <v>228</v>
      </c>
      <c r="C208" s="16"/>
      <c r="D208" s="16"/>
      <c r="E208" s="16"/>
      <c r="F208" s="16" t="s">
        <v>1264</v>
      </c>
      <c r="G208" s="16" t="s">
        <v>126</v>
      </c>
      <c r="H208" s="16">
        <v>0.42869391099999998</v>
      </c>
      <c r="I208" s="17">
        <v>1947</v>
      </c>
      <c r="J208" s="17">
        <v>1393</v>
      </c>
      <c r="K208" s="16">
        <v>0.17163627400000001</v>
      </c>
      <c r="L208" s="16" t="s">
        <v>78</v>
      </c>
      <c r="M208" s="17">
        <v>1</v>
      </c>
      <c r="N208" s="17">
        <v>0</v>
      </c>
      <c r="O208" s="16" t="s">
        <v>79</v>
      </c>
      <c r="P208" s="16" t="s">
        <v>80</v>
      </c>
      <c r="Q208" s="18">
        <v>0.18633573466959921</v>
      </c>
      <c r="R208" s="16" t="s">
        <v>1644</v>
      </c>
      <c r="S208" s="16" t="s">
        <v>1645</v>
      </c>
      <c r="T208" s="16" t="s">
        <v>83</v>
      </c>
      <c r="U208" s="16" t="s">
        <v>232</v>
      </c>
      <c r="V208" s="16" t="s">
        <v>1646</v>
      </c>
      <c r="W208" s="16" t="s">
        <v>129</v>
      </c>
      <c r="X208" s="16" t="s">
        <v>1267</v>
      </c>
      <c r="Y208" s="16" t="s">
        <v>1268</v>
      </c>
      <c r="Z208" s="16" t="s">
        <v>1647</v>
      </c>
      <c r="AA208" s="16"/>
      <c r="AB208" s="16"/>
      <c r="AC208" s="16" t="s">
        <v>536</v>
      </c>
      <c r="AD208" s="16" t="s">
        <v>105</v>
      </c>
      <c r="AE208" s="16"/>
      <c r="AF208" s="16" t="s">
        <v>91</v>
      </c>
      <c r="AG208" s="16" t="s">
        <v>92</v>
      </c>
      <c r="AH208" s="16" t="s">
        <v>1648</v>
      </c>
      <c r="AI208" s="17">
        <v>1</v>
      </c>
      <c r="AJ208" s="17">
        <v>1</v>
      </c>
      <c r="AK208" s="16" t="s">
        <v>136</v>
      </c>
      <c r="AL208" s="16"/>
      <c r="AM208" s="17">
        <v>25</v>
      </c>
      <c r="AN208" s="16" t="s">
        <v>137</v>
      </c>
      <c r="AO208" s="16" t="s">
        <v>138</v>
      </c>
      <c r="AP208" s="17">
        <v>0</v>
      </c>
      <c r="AQ208" s="17">
        <v>0</v>
      </c>
      <c r="AR208" s="17">
        <v>0</v>
      </c>
      <c r="AS208" s="16">
        <v>8116.7656584200004</v>
      </c>
      <c r="AT208" s="19">
        <v>5.3666696604469095</v>
      </c>
      <c r="AU208" s="19">
        <v>0</v>
      </c>
      <c r="AV208" s="19">
        <v>0</v>
      </c>
      <c r="AW208" s="19">
        <v>2683.3348302234549</v>
      </c>
      <c r="AX208" s="20">
        <v>7</v>
      </c>
      <c r="AY208" s="19">
        <v>0</v>
      </c>
      <c r="AZ208" s="20">
        <v>25</v>
      </c>
      <c r="BA208" s="19">
        <v>0</v>
      </c>
      <c r="BB208" s="19">
        <v>0.5</v>
      </c>
      <c r="BC208" s="20">
        <v>12500</v>
      </c>
      <c r="BD208" s="16"/>
      <c r="BE208" s="16"/>
      <c r="BF208" s="21" t="s">
        <v>96</v>
      </c>
      <c r="BG208" s="22">
        <v>25</v>
      </c>
      <c r="BH208" s="23">
        <v>0.7</v>
      </c>
      <c r="BI208" s="23">
        <v>18</v>
      </c>
      <c r="BJ208" s="16">
        <v>424.69100483755415</v>
      </c>
      <c r="BK208" s="16">
        <v>8116.7521351017986</v>
      </c>
      <c r="BL208" s="23">
        <v>0.15</v>
      </c>
      <c r="BM208" s="22">
        <f t="shared" si="33"/>
        <v>3.354043224052786</v>
      </c>
      <c r="BN208" s="22">
        <f t="shared" si="37"/>
        <v>2.354043224052786</v>
      </c>
      <c r="BO208" s="22">
        <f t="shared" si="34"/>
        <v>0.35310648360791791</v>
      </c>
      <c r="BP208" s="22">
        <f t="shared" si="35"/>
        <v>0.2000936740444868</v>
      </c>
      <c r="BQ208" s="22">
        <f t="shared" si="36"/>
        <v>1.8008430664003812</v>
      </c>
    </row>
    <row r="209" spans="1:69" ht="12.75" customHeight="1" x14ac:dyDescent="0.25">
      <c r="A209" s="15">
        <v>19307008</v>
      </c>
      <c r="B209" s="16" t="s">
        <v>237</v>
      </c>
      <c r="C209" s="16"/>
      <c r="D209" s="16"/>
      <c r="E209" s="16"/>
      <c r="F209" s="16" t="s">
        <v>1264</v>
      </c>
      <c r="G209" s="16" t="s">
        <v>205</v>
      </c>
      <c r="H209" s="16">
        <v>0.333603433</v>
      </c>
      <c r="I209" s="17">
        <v>1951</v>
      </c>
      <c r="J209" s="17">
        <v>1152</v>
      </c>
      <c r="K209" s="16">
        <v>0.14211694999999999</v>
      </c>
      <c r="L209" s="16" t="s">
        <v>78</v>
      </c>
      <c r="M209" s="17">
        <v>1</v>
      </c>
      <c r="N209" s="17">
        <v>0</v>
      </c>
      <c r="O209" s="16" t="s">
        <v>79</v>
      </c>
      <c r="P209" s="16" t="s">
        <v>80</v>
      </c>
      <c r="Q209" s="18">
        <v>0.18610294151219675</v>
      </c>
      <c r="R209" s="16" t="s">
        <v>1090</v>
      </c>
      <c r="S209" s="16" t="s">
        <v>1091</v>
      </c>
      <c r="T209" s="16" t="s">
        <v>83</v>
      </c>
      <c r="U209" s="16" t="s">
        <v>106</v>
      </c>
      <c r="V209" s="16" t="s">
        <v>1092</v>
      </c>
      <c r="W209" s="16" t="s">
        <v>129</v>
      </c>
      <c r="X209" s="16" t="s">
        <v>1267</v>
      </c>
      <c r="Y209" s="16" t="s">
        <v>1268</v>
      </c>
      <c r="Z209" s="16" t="s">
        <v>1801</v>
      </c>
      <c r="AA209" s="16"/>
      <c r="AB209" s="16"/>
      <c r="AC209" s="16" t="s">
        <v>322</v>
      </c>
      <c r="AD209" s="16" t="s">
        <v>152</v>
      </c>
      <c r="AE209" s="16"/>
      <c r="AF209" s="16" t="s">
        <v>91</v>
      </c>
      <c r="AG209" s="16" t="s">
        <v>92</v>
      </c>
      <c r="AH209" s="16" t="s">
        <v>1802</v>
      </c>
      <c r="AI209" s="17">
        <v>1</v>
      </c>
      <c r="AJ209" s="17">
        <v>1</v>
      </c>
      <c r="AK209" s="16" t="s">
        <v>136</v>
      </c>
      <c r="AL209" s="16"/>
      <c r="AM209" s="17">
        <v>25</v>
      </c>
      <c r="AN209" s="16" t="s">
        <v>137</v>
      </c>
      <c r="AO209" s="16" t="s">
        <v>138</v>
      </c>
      <c r="AP209" s="17">
        <v>0</v>
      </c>
      <c r="AQ209" s="17">
        <v>0</v>
      </c>
      <c r="AR209" s="17">
        <v>0</v>
      </c>
      <c r="AS209" s="16">
        <v>8106.6039973999996</v>
      </c>
      <c r="AT209" s="19">
        <v>5.3733968026526071</v>
      </c>
      <c r="AU209" s="19">
        <v>0</v>
      </c>
      <c r="AV209" s="19">
        <v>0</v>
      </c>
      <c r="AW209" s="19">
        <v>2686.6984013263036</v>
      </c>
      <c r="AX209" s="20">
        <v>7</v>
      </c>
      <c r="AY209" s="19">
        <v>0</v>
      </c>
      <c r="AZ209" s="20">
        <v>25</v>
      </c>
      <c r="BA209" s="19">
        <v>0</v>
      </c>
      <c r="BB209" s="19">
        <v>0.5</v>
      </c>
      <c r="BC209" s="20">
        <v>12500</v>
      </c>
      <c r="BD209" s="16"/>
      <c r="BE209" s="16"/>
      <c r="BF209" s="21" t="s">
        <v>96</v>
      </c>
      <c r="BG209" s="22">
        <v>25</v>
      </c>
      <c r="BH209" s="23">
        <v>0.7</v>
      </c>
      <c r="BI209" s="23">
        <v>18</v>
      </c>
      <c r="BJ209" s="16">
        <v>425.88298803811921</v>
      </c>
      <c r="BK209" s="16">
        <v>8106.6117057271858</v>
      </c>
      <c r="BL209" s="23">
        <v>0.15</v>
      </c>
      <c r="BM209" s="22">
        <f t="shared" si="33"/>
        <v>3.3498529472195413</v>
      </c>
      <c r="BN209" s="22">
        <f t="shared" si="37"/>
        <v>2.3498529472195413</v>
      </c>
      <c r="BO209" s="22">
        <f t="shared" si="34"/>
        <v>0.35247794208293121</v>
      </c>
      <c r="BP209" s="22">
        <f t="shared" si="35"/>
        <v>0.19973750051366101</v>
      </c>
      <c r="BQ209" s="22">
        <f t="shared" si="36"/>
        <v>1.7976375046229491</v>
      </c>
    </row>
    <row r="210" spans="1:69" ht="12.75" customHeight="1" x14ac:dyDescent="0.25">
      <c r="A210" s="15">
        <v>15434022</v>
      </c>
      <c r="B210" s="16" t="s">
        <v>228</v>
      </c>
      <c r="C210" s="16"/>
      <c r="D210" s="16"/>
      <c r="E210" s="16"/>
      <c r="F210" s="16" t="s">
        <v>1264</v>
      </c>
      <c r="G210" s="16" t="s">
        <v>178</v>
      </c>
      <c r="H210" s="16">
        <v>0.38887470000000002</v>
      </c>
      <c r="I210" s="17">
        <v>1980</v>
      </c>
      <c r="J210" s="17">
        <v>2035</v>
      </c>
      <c r="K210" s="16">
        <v>0.25182526900000002</v>
      </c>
      <c r="L210" s="16" t="s">
        <v>78</v>
      </c>
      <c r="M210" s="17">
        <v>1</v>
      </c>
      <c r="N210" s="17">
        <v>0</v>
      </c>
      <c r="O210" s="16" t="s">
        <v>79</v>
      </c>
      <c r="P210" s="16" t="s">
        <v>80</v>
      </c>
      <c r="Q210" s="18">
        <v>0.18553107840174865</v>
      </c>
      <c r="R210" s="16" t="s">
        <v>1566</v>
      </c>
      <c r="S210" s="16" t="s">
        <v>1567</v>
      </c>
      <c r="T210" s="16" t="s">
        <v>83</v>
      </c>
      <c r="U210" s="16" t="s">
        <v>232</v>
      </c>
      <c r="V210" s="16" t="s">
        <v>1568</v>
      </c>
      <c r="W210" s="16" t="s">
        <v>129</v>
      </c>
      <c r="X210" s="16" t="s">
        <v>1267</v>
      </c>
      <c r="Y210" s="16" t="s">
        <v>1268</v>
      </c>
      <c r="Z210" s="16" t="s">
        <v>1569</v>
      </c>
      <c r="AA210" s="16"/>
      <c r="AB210" s="16"/>
      <c r="AC210" s="16" t="s">
        <v>104</v>
      </c>
      <c r="AD210" s="16" t="s">
        <v>105</v>
      </c>
      <c r="AE210" s="16"/>
      <c r="AF210" s="16" t="s">
        <v>91</v>
      </c>
      <c r="AG210" s="16" t="s">
        <v>92</v>
      </c>
      <c r="AH210" s="16" t="s">
        <v>1570</v>
      </c>
      <c r="AI210" s="17">
        <v>1</v>
      </c>
      <c r="AJ210" s="17">
        <v>1</v>
      </c>
      <c r="AK210" s="16" t="s">
        <v>136</v>
      </c>
      <c r="AL210" s="16"/>
      <c r="AM210" s="17">
        <v>25</v>
      </c>
      <c r="AN210" s="16" t="s">
        <v>137</v>
      </c>
      <c r="AO210" s="16" t="s">
        <v>138</v>
      </c>
      <c r="AP210" s="17">
        <v>0</v>
      </c>
      <c r="AQ210" s="17">
        <v>0</v>
      </c>
      <c r="AR210" s="17">
        <v>0</v>
      </c>
      <c r="AS210" s="16">
        <v>8081.6938852900003</v>
      </c>
      <c r="AT210" s="19">
        <v>5.3899591618146161</v>
      </c>
      <c r="AU210" s="19">
        <v>0</v>
      </c>
      <c r="AV210" s="19">
        <v>0</v>
      </c>
      <c r="AW210" s="19">
        <v>2694.979580907308</v>
      </c>
      <c r="AX210" s="20">
        <v>7</v>
      </c>
      <c r="AY210" s="19">
        <v>0</v>
      </c>
      <c r="AZ210" s="20">
        <v>25</v>
      </c>
      <c r="BA210" s="19">
        <v>0</v>
      </c>
      <c r="BB210" s="19">
        <v>0.5</v>
      </c>
      <c r="BC210" s="20">
        <v>12500</v>
      </c>
      <c r="BD210" s="16"/>
      <c r="BE210" s="16"/>
      <c r="BF210" s="21" t="s">
        <v>96</v>
      </c>
      <c r="BG210" s="22">
        <v>25</v>
      </c>
      <c r="BH210" s="23">
        <v>0.7</v>
      </c>
      <c r="BI210" s="23">
        <v>18</v>
      </c>
      <c r="BJ210" s="16">
        <v>361.8511243349389</v>
      </c>
      <c r="BK210" s="16">
        <v>8081.7014482773957</v>
      </c>
      <c r="BL210" s="23">
        <v>0.15</v>
      </c>
      <c r="BM210" s="22">
        <f t="shared" si="33"/>
        <v>3.3395594112314759</v>
      </c>
      <c r="BN210" s="22">
        <f t="shared" si="37"/>
        <v>2.3395594112314759</v>
      </c>
      <c r="BO210" s="22">
        <f t="shared" si="34"/>
        <v>0.35093391168472138</v>
      </c>
      <c r="BP210" s="22">
        <f t="shared" si="35"/>
        <v>0.19886254995467545</v>
      </c>
      <c r="BQ210" s="22">
        <f t="shared" si="36"/>
        <v>1.789762949592079</v>
      </c>
    </row>
    <row r="211" spans="1:69" ht="12.75" customHeight="1" x14ac:dyDescent="0.25">
      <c r="A211" s="15">
        <v>16032008</v>
      </c>
      <c r="B211" s="16" t="s">
        <v>75</v>
      </c>
      <c r="C211" s="16"/>
      <c r="D211" s="16"/>
      <c r="E211" s="16"/>
      <c r="F211" s="16" t="s">
        <v>1264</v>
      </c>
      <c r="G211" s="16" t="s">
        <v>238</v>
      </c>
      <c r="H211" s="16">
        <v>0.68180184700000002</v>
      </c>
      <c r="I211" s="17">
        <v>1947</v>
      </c>
      <c r="J211" s="17">
        <v>1410</v>
      </c>
      <c r="K211" s="16">
        <v>0.17624999999999999</v>
      </c>
      <c r="L211" s="16" t="s">
        <v>78</v>
      </c>
      <c r="M211" s="17">
        <v>1</v>
      </c>
      <c r="N211" s="17">
        <v>0</v>
      </c>
      <c r="O211" s="16" t="s">
        <v>79</v>
      </c>
      <c r="P211" s="16" t="s">
        <v>80</v>
      </c>
      <c r="Q211" s="18">
        <v>0.18365721561173648</v>
      </c>
      <c r="R211" s="16" t="s">
        <v>1381</v>
      </c>
      <c r="S211" s="16" t="s">
        <v>1382</v>
      </c>
      <c r="T211" s="16" t="s">
        <v>83</v>
      </c>
      <c r="U211" s="16" t="s">
        <v>84</v>
      </c>
      <c r="V211" s="16"/>
      <c r="W211" s="16" t="s">
        <v>129</v>
      </c>
      <c r="X211" s="16" t="s">
        <v>1267</v>
      </c>
      <c r="Y211" s="16" t="s">
        <v>1268</v>
      </c>
      <c r="Z211" s="16" t="s">
        <v>1383</v>
      </c>
      <c r="AA211" s="16"/>
      <c r="AB211" s="16"/>
      <c r="AC211" s="16" t="s">
        <v>185</v>
      </c>
      <c r="AD211" s="16" t="s">
        <v>152</v>
      </c>
      <c r="AE211" s="16"/>
      <c r="AF211" s="16" t="s">
        <v>91</v>
      </c>
      <c r="AG211" s="16" t="s">
        <v>92</v>
      </c>
      <c r="AH211" s="16" t="s">
        <v>1294</v>
      </c>
      <c r="AI211" s="17">
        <v>1</v>
      </c>
      <c r="AJ211" s="17">
        <v>1</v>
      </c>
      <c r="AK211" s="16" t="s">
        <v>245</v>
      </c>
      <c r="AL211" s="16"/>
      <c r="AM211" s="17">
        <v>35</v>
      </c>
      <c r="AN211" s="16" t="s">
        <v>246</v>
      </c>
      <c r="AO211" s="16" t="s">
        <v>247</v>
      </c>
      <c r="AP211" s="17">
        <v>0</v>
      </c>
      <c r="AQ211" s="17">
        <v>0</v>
      </c>
      <c r="AR211" s="17">
        <v>0</v>
      </c>
      <c r="AS211" s="16">
        <v>8000.0833937899997</v>
      </c>
      <c r="AT211" s="19">
        <v>5.4449432406933536</v>
      </c>
      <c r="AU211" s="19">
        <v>0</v>
      </c>
      <c r="AV211" s="19">
        <v>0</v>
      </c>
      <c r="AW211" s="19">
        <v>2722.4716203466769</v>
      </c>
      <c r="AX211" s="20">
        <v>4</v>
      </c>
      <c r="AY211" s="19">
        <v>0</v>
      </c>
      <c r="AZ211" s="20">
        <v>35</v>
      </c>
      <c r="BA211" s="19">
        <v>0</v>
      </c>
      <c r="BB211" s="19">
        <v>0.5</v>
      </c>
      <c r="BC211" s="20">
        <v>17500</v>
      </c>
      <c r="BD211" s="16"/>
      <c r="BE211" s="16"/>
      <c r="BF211" s="21" t="s">
        <v>96</v>
      </c>
      <c r="BG211" s="22">
        <v>35</v>
      </c>
      <c r="BH211" s="23">
        <v>0.85</v>
      </c>
      <c r="BI211" s="23">
        <v>30</v>
      </c>
      <c r="BJ211" s="16">
        <v>359.99977945725198</v>
      </c>
      <c r="BK211" s="16">
        <v>8000.0763116459912</v>
      </c>
      <c r="BL211" s="23">
        <v>0.15</v>
      </c>
      <c r="BM211" s="22">
        <f t="shared" si="33"/>
        <v>5.5097164683520941</v>
      </c>
      <c r="BN211" s="22">
        <f t="shared" si="37"/>
        <v>4.5097164683520941</v>
      </c>
      <c r="BO211" s="22">
        <f t="shared" si="34"/>
        <v>0.67645747025281411</v>
      </c>
      <c r="BP211" s="22">
        <f t="shared" si="35"/>
        <v>0.38332589980992804</v>
      </c>
      <c r="BQ211" s="22">
        <f t="shared" si="36"/>
        <v>3.4499330982893519</v>
      </c>
    </row>
    <row r="212" spans="1:69" ht="12.75" customHeight="1" x14ac:dyDescent="0.25">
      <c r="A212" s="15">
        <v>14807031</v>
      </c>
      <c r="B212" s="16" t="s">
        <v>97</v>
      </c>
      <c r="C212" s="16"/>
      <c r="D212" s="16"/>
      <c r="E212" s="16"/>
      <c r="F212" s="16" t="s">
        <v>1264</v>
      </c>
      <c r="G212" s="16" t="s">
        <v>139</v>
      </c>
      <c r="H212" s="16">
        <v>0.25097797900000002</v>
      </c>
      <c r="I212" s="17">
        <v>1965</v>
      </c>
      <c r="J212" s="17">
        <v>1675</v>
      </c>
      <c r="K212" s="16">
        <v>0.20958458499999999</v>
      </c>
      <c r="L212" s="16" t="s">
        <v>78</v>
      </c>
      <c r="M212" s="17">
        <v>1</v>
      </c>
      <c r="N212" s="17">
        <v>0</v>
      </c>
      <c r="O212" s="16" t="s">
        <v>79</v>
      </c>
      <c r="P212" s="16" t="s">
        <v>80</v>
      </c>
      <c r="Q212" s="18">
        <v>0.18347937073708828</v>
      </c>
      <c r="R212" s="16" t="s">
        <v>1853</v>
      </c>
      <c r="S212" s="16" t="s">
        <v>1854</v>
      </c>
      <c r="T212" s="16" t="s">
        <v>83</v>
      </c>
      <c r="U212" s="16" t="s">
        <v>106</v>
      </c>
      <c r="V212" s="16" t="s">
        <v>626</v>
      </c>
      <c r="W212" s="16" t="s">
        <v>129</v>
      </c>
      <c r="X212" s="16" t="s">
        <v>1267</v>
      </c>
      <c r="Y212" s="16" t="s">
        <v>1268</v>
      </c>
      <c r="Z212" s="16" t="s">
        <v>1694</v>
      </c>
      <c r="AA212" s="16"/>
      <c r="AB212" s="16"/>
      <c r="AC212" s="16" t="s">
        <v>1855</v>
      </c>
      <c r="AD212" s="16" t="s">
        <v>123</v>
      </c>
      <c r="AE212" s="16"/>
      <c r="AF212" s="16" t="s">
        <v>91</v>
      </c>
      <c r="AG212" s="16" t="s">
        <v>92</v>
      </c>
      <c r="AH212" s="16" t="s">
        <v>1856</v>
      </c>
      <c r="AI212" s="17">
        <v>1</v>
      </c>
      <c r="AJ212" s="17">
        <v>1</v>
      </c>
      <c r="AK212" s="16" t="s">
        <v>136</v>
      </c>
      <c r="AL212" s="16"/>
      <c r="AM212" s="17">
        <v>25</v>
      </c>
      <c r="AN212" s="16" t="s">
        <v>137</v>
      </c>
      <c r="AO212" s="16" t="s">
        <v>138</v>
      </c>
      <c r="AP212" s="17">
        <v>0</v>
      </c>
      <c r="AQ212" s="17">
        <v>0</v>
      </c>
      <c r="AR212" s="17">
        <v>0</v>
      </c>
      <c r="AS212" s="16">
        <v>7992.3370790700001</v>
      </c>
      <c r="AT212" s="19">
        <v>5.4502205761657772</v>
      </c>
      <c r="AU212" s="19">
        <v>0</v>
      </c>
      <c r="AV212" s="19">
        <v>0</v>
      </c>
      <c r="AW212" s="19">
        <v>2725.1102880828885</v>
      </c>
      <c r="AX212" s="20">
        <v>7</v>
      </c>
      <c r="AY212" s="19">
        <v>0</v>
      </c>
      <c r="AZ212" s="20">
        <v>25</v>
      </c>
      <c r="BA212" s="19">
        <v>0</v>
      </c>
      <c r="BB212" s="19">
        <v>0.5</v>
      </c>
      <c r="BC212" s="20">
        <v>12500</v>
      </c>
      <c r="BD212" s="16"/>
      <c r="BE212" s="16"/>
      <c r="BF212" s="21" t="s">
        <v>96</v>
      </c>
      <c r="BG212" s="22">
        <v>25</v>
      </c>
      <c r="BH212" s="23">
        <v>0.7</v>
      </c>
      <c r="BI212" s="23">
        <v>18</v>
      </c>
      <c r="BJ212" s="16">
        <v>386.70196552029722</v>
      </c>
      <c r="BK212" s="16">
        <v>7992.3294198939757</v>
      </c>
      <c r="BL212" s="23">
        <v>0.15</v>
      </c>
      <c r="BM212" s="22">
        <f t="shared" ref="BM212:BM243" si="38">BI212*Q212</f>
        <v>3.3026286732675891</v>
      </c>
      <c r="BN212" s="22">
        <f t="shared" si="37"/>
        <v>2.3026286732675891</v>
      </c>
      <c r="BO212" s="22">
        <f t="shared" ref="BO212:BO243" si="39">BN212*BL212</f>
        <v>0.34539430099013835</v>
      </c>
      <c r="BP212" s="22">
        <f t="shared" ref="BP212:BP243" si="40">(BN212-BO212)*0.1</f>
        <v>0.1957234372277451</v>
      </c>
      <c r="BQ212" s="22">
        <f t="shared" ref="BQ212:BQ243" si="41">(BN212-BO212)*0.9</f>
        <v>1.7615109350497058</v>
      </c>
    </row>
    <row r="213" spans="1:69" ht="12.75" customHeight="1" x14ac:dyDescent="0.25">
      <c r="A213" s="15">
        <v>15010013</v>
      </c>
      <c r="B213" s="16" t="s">
        <v>154</v>
      </c>
      <c r="C213" s="16"/>
      <c r="D213" s="16"/>
      <c r="E213" s="16"/>
      <c r="F213" s="16" t="s">
        <v>1264</v>
      </c>
      <c r="G213" s="16" t="s">
        <v>155</v>
      </c>
      <c r="H213" s="16">
        <v>3.4956122999999999E-2</v>
      </c>
      <c r="I213" s="17">
        <v>1976</v>
      </c>
      <c r="J213" s="17">
        <v>1315</v>
      </c>
      <c r="K213" s="16">
        <v>0.165035141</v>
      </c>
      <c r="L213" s="16" t="s">
        <v>78</v>
      </c>
      <c r="M213" s="17">
        <v>1</v>
      </c>
      <c r="N213" s="17">
        <v>0</v>
      </c>
      <c r="O213" s="16" t="s">
        <v>79</v>
      </c>
      <c r="P213" s="16" t="s">
        <v>80</v>
      </c>
      <c r="Q213" s="18">
        <v>0.18293931015657267</v>
      </c>
      <c r="R213" s="16" t="s">
        <v>1475</v>
      </c>
      <c r="S213" s="16" t="s">
        <v>1476</v>
      </c>
      <c r="T213" s="16" t="s">
        <v>83</v>
      </c>
      <c r="U213" s="16" t="s">
        <v>84</v>
      </c>
      <c r="V213" s="16" t="s">
        <v>1477</v>
      </c>
      <c r="W213" s="16" t="s">
        <v>129</v>
      </c>
      <c r="X213" s="16" t="s">
        <v>1267</v>
      </c>
      <c r="Y213" s="16" t="s">
        <v>1268</v>
      </c>
      <c r="Z213" s="16" t="s">
        <v>1478</v>
      </c>
      <c r="AA213" s="16"/>
      <c r="AB213" s="16"/>
      <c r="AC213" s="16" t="s">
        <v>224</v>
      </c>
      <c r="AD213" s="16" t="s">
        <v>152</v>
      </c>
      <c r="AE213" s="16"/>
      <c r="AF213" s="16" t="s">
        <v>91</v>
      </c>
      <c r="AG213" s="16" t="s">
        <v>92</v>
      </c>
      <c r="AH213" s="16" t="s">
        <v>1479</v>
      </c>
      <c r="AI213" s="17">
        <v>1</v>
      </c>
      <c r="AJ213" s="17">
        <v>1</v>
      </c>
      <c r="AK213" s="16" t="s">
        <v>136</v>
      </c>
      <c r="AL213" s="16"/>
      <c r="AM213" s="17">
        <v>25</v>
      </c>
      <c r="AN213" s="16" t="s">
        <v>137</v>
      </c>
      <c r="AO213" s="16" t="s">
        <v>138</v>
      </c>
      <c r="AP213" s="17">
        <v>0</v>
      </c>
      <c r="AQ213" s="17">
        <v>0</v>
      </c>
      <c r="AR213" s="17">
        <v>0</v>
      </c>
      <c r="AS213" s="16">
        <v>7968.7987939200002</v>
      </c>
      <c r="AT213" s="19">
        <v>5.4663194700354616</v>
      </c>
      <c r="AU213" s="19">
        <v>0</v>
      </c>
      <c r="AV213" s="19">
        <v>0</v>
      </c>
      <c r="AW213" s="19">
        <v>2733.1597350177308</v>
      </c>
      <c r="AX213" s="20">
        <v>7</v>
      </c>
      <c r="AY213" s="19">
        <v>0</v>
      </c>
      <c r="AZ213" s="20">
        <v>25</v>
      </c>
      <c r="BA213" s="19">
        <v>0</v>
      </c>
      <c r="BB213" s="19">
        <v>0.5</v>
      </c>
      <c r="BC213" s="20">
        <v>12500</v>
      </c>
      <c r="BD213" s="16"/>
      <c r="BE213" s="16"/>
      <c r="BF213" s="21" t="s">
        <v>96</v>
      </c>
      <c r="BG213" s="22">
        <v>25</v>
      </c>
      <c r="BH213" s="23">
        <v>0.7</v>
      </c>
      <c r="BI213" s="23">
        <v>18</v>
      </c>
      <c r="BJ213" s="16">
        <v>368.65154469586577</v>
      </c>
      <c r="BK213" s="16">
        <v>7968.8044751067773</v>
      </c>
      <c r="BL213" s="23">
        <v>0.15</v>
      </c>
      <c r="BM213" s="22">
        <f t="shared" si="38"/>
        <v>3.2929075828183079</v>
      </c>
      <c r="BN213" s="22">
        <f t="shared" si="37"/>
        <v>2.2929075828183079</v>
      </c>
      <c r="BO213" s="22">
        <f t="shared" si="39"/>
        <v>0.34393613742274615</v>
      </c>
      <c r="BP213" s="22">
        <f t="shared" si="40"/>
        <v>0.1948971445395562</v>
      </c>
      <c r="BQ213" s="22">
        <f t="shared" si="41"/>
        <v>1.7540743008560056</v>
      </c>
    </row>
    <row r="214" spans="1:69" ht="12.75" customHeight="1" x14ac:dyDescent="0.25">
      <c r="A214" s="15">
        <v>15326007</v>
      </c>
      <c r="B214" s="16" t="s">
        <v>75</v>
      </c>
      <c r="C214" s="16"/>
      <c r="D214" s="16"/>
      <c r="E214" s="16"/>
      <c r="F214" s="16" t="s">
        <v>781</v>
      </c>
      <c r="G214" s="16" t="s">
        <v>111</v>
      </c>
      <c r="H214" s="16">
        <v>0</v>
      </c>
      <c r="I214" s="17">
        <v>1940</v>
      </c>
      <c r="J214" s="17">
        <v>1728</v>
      </c>
      <c r="K214" s="16">
        <v>0.217385835</v>
      </c>
      <c r="L214" s="16" t="s">
        <v>78</v>
      </c>
      <c r="M214" s="17">
        <v>1</v>
      </c>
      <c r="N214" s="17">
        <v>0</v>
      </c>
      <c r="O214" s="16" t="s">
        <v>79</v>
      </c>
      <c r="P214" s="16" t="s">
        <v>80</v>
      </c>
      <c r="Q214" s="18">
        <v>0.18255032274389565</v>
      </c>
      <c r="R214" s="16" t="s">
        <v>3452</v>
      </c>
      <c r="S214" s="16" t="s">
        <v>3453</v>
      </c>
      <c r="T214" s="16" t="s">
        <v>347</v>
      </c>
      <c r="U214" s="16" t="s">
        <v>348</v>
      </c>
      <c r="V214" s="16" t="s">
        <v>183</v>
      </c>
      <c r="W214" s="16" t="s">
        <v>470</v>
      </c>
      <c r="X214" s="16"/>
      <c r="Y214" s="16" t="s">
        <v>3420</v>
      </c>
      <c r="Z214" s="16" t="s">
        <v>1071</v>
      </c>
      <c r="AA214" s="16"/>
      <c r="AB214" s="16"/>
      <c r="AC214" s="16" t="s">
        <v>589</v>
      </c>
      <c r="AD214" s="16" t="s">
        <v>590</v>
      </c>
      <c r="AE214" s="16"/>
      <c r="AF214" s="16" t="s">
        <v>91</v>
      </c>
      <c r="AG214" s="16" t="s">
        <v>92</v>
      </c>
      <c r="AH214" s="16" t="s">
        <v>608</v>
      </c>
      <c r="AI214" s="17">
        <v>1</v>
      </c>
      <c r="AJ214" s="17">
        <v>0</v>
      </c>
      <c r="AK214" s="16" t="s">
        <v>119</v>
      </c>
      <c r="AL214" s="16"/>
      <c r="AM214" s="17">
        <v>43</v>
      </c>
      <c r="AN214" s="16" t="s">
        <v>591</v>
      </c>
      <c r="AO214" s="16" t="s">
        <v>592</v>
      </c>
      <c r="AP214" s="17">
        <v>0</v>
      </c>
      <c r="AQ214" s="17">
        <v>1700</v>
      </c>
      <c r="AR214" s="17">
        <v>0</v>
      </c>
      <c r="AS214" s="16">
        <v>7951.8903744099998</v>
      </c>
      <c r="AT214" s="19">
        <v>0</v>
      </c>
      <c r="AU214" s="19">
        <v>0</v>
      </c>
      <c r="AV214" s="19">
        <v>0.21378564340760717</v>
      </c>
      <c r="AW214" s="19">
        <v>9312.5026268353686</v>
      </c>
      <c r="AX214" s="20">
        <v>13</v>
      </c>
      <c r="AY214" s="19">
        <v>0.5</v>
      </c>
      <c r="AZ214" s="20">
        <v>60</v>
      </c>
      <c r="BA214" s="19">
        <v>0.05</v>
      </c>
      <c r="BB214" s="19">
        <v>0.5</v>
      </c>
      <c r="BC214" s="20">
        <v>30000</v>
      </c>
      <c r="BD214" s="16">
        <v>357.61619967522915</v>
      </c>
      <c r="BE214" s="16">
        <v>7951.8602511876661</v>
      </c>
      <c r="BF214" s="21" t="s">
        <v>96</v>
      </c>
      <c r="BG214" s="23">
        <v>43</v>
      </c>
      <c r="BH214" s="23">
        <v>0.8</v>
      </c>
      <c r="BI214" s="23">
        <v>34</v>
      </c>
      <c r="BJ214" s="16">
        <v>357.61619967522915</v>
      </c>
      <c r="BK214" s="16">
        <v>7951.8602511876661</v>
      </c>
      <c r="BL214" s="23">
        <v>0.15</v>
      </c>
      <c r="BM214" s="22">
        <f t="shared" si="38"/>
        <v>6.2067109732924521</v>
      </c>
      <c r="BN214" s="22">
        <f t="shared" si="37"/>
        <v>6.2067109732924521</v>
      </c>
      <c r="BO214" s="22">
        <f t="shared" si="39"/>
        <v>0.93100664599386773</v>
      </c>
      <c r="BP214" s="22">
        <f t="shared" si="40"/>
        <v>0.52757043272985837</v>
      </c>
      <c r="BQ214" s="22">
        <f t="shared" si="41"/>
        <v>4.7481338945687259</v>
      </c>
    </row>
    <row r="215" spans="1:69" ht="12.75" customHeight="1" x14ac:dyDescent="0.25">
      <c r="A215" s="15">
        <v>15010014</v>
      </c>
      <c r="B215" s="16" t="s">
        <v>154</v>
      </c>
      <c r="C215" s="16"/>
      <c r="D215" s="16"/>
      <c r="E215" s="16"/>
      <c r="F215" s="16" t="s">
        <v>1264</v>
      </c>
      <c r="G215" s="16" t="s">
        <v>155</v>
      </c>
      <c r="H215" s="16">
        <v>0.18565763900000001</v>
      </c>
      <c r="I215" s="17">
        <v>1995</v>
      </c>
      <c r="J215" s="17">
        <v>1250</v>
      </c>
      <c r="K215" s="16">
        <v>0.15729206000000001</v>
      </c>
      <c r="L215" s="16" t="s">
        <v>78</v>
      </c>
      <c r="M215" s="17">
        <v>1</v>
      </c>
      <c r="N215" s="17">
        <v>0</v>
      </c>
      <c r="O215" s="16" t="s">
        <v>79</v>
      </c>
      <c r="P215" s="16" t="s">
        <v>80</v>
      </c>
      <c r="Q215" s="18">
        <v>0.1824479348760697</v>
      </c>
      <c r="R215" s="16" t="s">
        <v>1523</v>
      </c>
      <c r="S215" s="16" t="s">
        <v>1524</v>
      </c>
      <c r="T215" s="16" t="s">
        <v>83</v>
      </c>
      <c r="U215" s="16" t="s">
        <v>84</v>
      </c>
      <c r="V215" s="16" t="s">
        <v>1477</v>
      </c>
      <c r="W215" s="16" t="s">
        <v>129</v>
      </c>
      <c r="X215" s="16" t="s">
        <v>1267</v>
      </c>
      <c r="Y215" s="16" t="s">
        <v>1268</v>
      </c>
      <c r="Z215" s="16" t="s">
        <v>1525</v>
      </c>
      <c r="AA215" s="16"/>
      <c r="AB215" s="16"/>
      <c r="AC215" s="16" t="s">
        <v>224</v>
      </c>
      <c r="AD215" s="16" t="s">
        <v>152</v>
      </c>
      <c r="AE215" s="16"/>
      <c r="AF215" s="16" t="s">
        <v>91</v>
      </c>
      <c r="AG215" s="16" t="s">
        <v>92</v>
      </c>
      <c r="AH215" s="16" t="s">
        <v>1479</v>
      </c>
      <c r="AI215" s="17">
        <v>1</v>
      </c>
      <c r="AJ215" s="17">
        <v>1</v>
      </c>
      <c r="AK215" s="16" t="s">
        <v>136</v>
      </c>
      <c r="AL215" s="16"/>
      <c r="AM215" s="17">
        <v>25</v>
      </c>
      <c r="AN215" s="16" t="s">
        <v>137</v>
      </c>
      <c r="AO215" s="16" t="s">
        <v>138</v>
      </c>
      <c r="AP215" s="17">
        <v>0</v>
      </c>
      <c r="AQ215" s="17">
        <v>0</v>
      </c>
      <c r="AR215" s="17">
        <v>0</v>
      </c>
      <c r="AS215" s="16">
        <v>7947.4093263799996</v>
      </c>
      <c r="AT215" s="19">
        <v>5.4810313916272557</v>
      </c>
      <c r="AU215" s="19">
        <v>0</v>
      </c>
      <c r="AV215" s="19">
        <v>0</v>
      </c>
      <c r="AW215" s="19">
        <v>2740.5156958136276</v>
      </c>
      <c r="AX215" s="20">
        <v>7</v>
      </c>
      <c r="AY215" s="19">
        <v>0</v>
      </c>
      <c r="AZ215" s="20">
        <v>25</v>
      </c>
      <c r="BA215" s="19">
        <v>0</v>
      </c>
      <c r="BB215" s="19">
        <v>0.5</v>
      </c>
      <c r="BC215" s="20">
        <v>12500</v>
      </c>
      <c r="BD215" s="16"/>
      <c r="BE215" s="16"/>
      <c r="BF215" s="21" t="s">
        <v>96</v>
      </c>
      <c r="BG215" s="22">
        <v>25</v>
      </c>
      <c r="BH215" s="23">
        <v>0.7</v>
      </c>
      <c r="BI215" s="23">
        <v>18</v>
      </c>
      <c r="BJ215" s="16">
        <v>368.04040149063007</v>
      </c>
      <c r="BK215" s="16">
        <v>7947.4002535052114</v>
      </c>
      <c r="BL215" s="23">
        <v>0.15</v>
      </c>
      <c r="BM215" s="22">
        <f t="shared" si="38"/>
        <v>3.2840628277692545</v>
      </c>
      <c r="BN215" s="22">
        <f t="shared" si="37"/>
        <v>2.2840628277692545</v>
      </c>
      <c r="BO215" s="22">
        <f t="shared" si="39"/>
        <v>0.34260942416538814</v>
      </c>
      <c r="BP215" s="22">
        <f t="shared" si="40"/>
        <v>0.19414534036038666</v>
      </c>
      <c r="BQ215" s="22">
        <f t="shared" si="41"/>
        <v>1.7473080632434799</v>
      </c>
    </row>
    <row r="216" spans="1:69" ht="12.75" customHeight="1" x14ac:dyDescent="0.25">
      <c r="A216" s="15">
        <v>19307007</v>
      </c>
      <c r="B216" s="16" t="s">
        <v>237</v>
      </c>
      <c r="C216" s="16"/>
      <c r="D216" s="16"/>
      <c r="E216" s="16"/>
      <c r="F216" s="16" t="s">
        <v>2964</v>
      </c>
      <c r="G216" s="16" t="s">
        <v>205</v>
      </c>
      <c r="H216" s="16">
        <v>0.21874619100000001</v>
      </c>
      <c r="I216" s="17">
        <v>1960</v>
      </c>
      <c r="J216" s="17">
        <v>1896</v>
      </c>
      <c r="K216" s="16">
        <v>0.23903177</v>
      </c>
      <c r="L216" s="16" t="s">
        <v>78</v>
      </c>
      <c r="M216" s="17">
        <v>1</v>
      </c>
      <c r="N216" s="17">
        <v>0</v>
      </c>
      <c r="O216" s="16" t="s">
        <v>79</v>
      </c>
      <c r="P216" s="16" t="s">
        <v>80</v>
      </c>
      <c r="Q216" s="18">
        <v>0.18210021700619761</v>
      </c>
      <c r="R216" s="16" t="s">
        <v>3151</v>
      </c>
      <c r="S216" s="16" t="s">
        <v>3152</v>
      </c>
      <c r="T216" s="16" t="s">
        <v>83</v>
      </c>
      <c r="U216" s="16" t="s">
        <v>106</v>
      </c>
      <c r="V216" s="16" t="s">
        <v>3153</v>
      </c>
      <c r="W216" s="16" t="s">
        <v>129</v>
      </c>
      <c r="X216" s="16" t="s">
        <v>3059</v>
      </c>
      <c r="Y216" s="16" t="s">
        <v>3060</v>
      </c>
      <c r="Z216" s="16" t="s">
        <v>2168</v>
      </c>
      <c r="AA216" s="16"/>
      <c r="AB216" s="16"/>
      <c r="AC216" s="16" t="s">
        <v>322</v>
      </c>
      <c r="AD216" s="16" t="s">
        <v>152</v>
      </c>
      <c r="AE216" s="16"/>
      <c r="AF216" s="16" t="s">
        <v>91</v>
      </c>
      <c r="AG216" s="16" t="s">
        <v>92</v>
      </c>
      <c r="AH216" s="16" t="s">
        <v>1802</v>
      </c>
      <c r="AI216" s="17">
        <v>1</v>
      </c>
      <c r="AJ216" s="17">
        <v>2</v>
      </c>
      <c r="AK216" s="16" t="s">
        <v>136</v>
      </c>
      <c r="AL216" s="16"/>
      <c r="AM216" s="17">
        <v>25</v>
      </c>
      <c r="AN216" s="16" t="s">
        <v>137</v>
      </c>
      <c r="AO216" s="16" t="s">
        <v>138</v>
      </c>
      <c r="AP216" s="17">
        <v>0</v>
      </c>
      <c r="AQ216" s="17">
        <v>0</v>
      </c>
      <c r="AR216" s="17">
        <v>0</v>
      </c>
      <c r="AS216" s="16">
        <v>7932.2400992599996</v>
      </c>
      <c r="AT216" s="19">
        <v>10.983026094750642</v>
      </c>
      <c r="AU216" s="19">
        <v>0</v>
      </c>
      <c r="AV216" s="19">
        <v>0</v>
      </c>
      <c r="AW216" s="19">
        <v>5491.5130473753206</v>
      </c>
      <c r="AX216" s="20">
        <v>7</v>
      </c>
      <c r="AY216" s="19">
        <v>0</v>
      </c>
      <c r="AZ216" s="20">
        <v>25</v>
      </c>
      <c r="BA216" s="19">
        <v>0</v>
      </c>
      <c r="BB216" s="19">
        <v>0.5</v>
      </c>
      <c r="BC216" s="20">
        <v>12500</v>
      </c>
      <c r="BD216" s="16"/>
      <c r="BE216" s="16"/>
      <c r="BF216" s="21" t="s">
        <v>96</v>
      </c>
      <c r="BG216" s="22">
        <v>25</v>
      </c>
      <c r="BH216" s="23">
        <v>0.7</v>
      </c>
      <c r="BI216" s="23">
        <v>18</v>
      </c>
      <c r="BJ216" s="16">
        <v>424.29267853312416</v>
      </c>
      <c r="BK216" s="16">
        <v>7932.2537236798844</v>
      </c>
      <c r="BL216" s="23">
        <v>0.15</v>
      </c>
      <c r="BM216" s="22">
        <f t="shared" si="38"/>
        <v>3.2778039061115569</v>
      </c>
      <c r="BN216" s="22">
        <f t="shared" si="37"/>
        <v>1.2778039061115569</v>
      </c>
      <c r="BO216" s="22">
        <f t="shared" si="39"/>
        <v>0.19167058591673353</v>
      </c>
      <c r="BP216" s="22">
        <f t="shared" si="40"/>
        <v>0.10861333201948234</v>
      </c>
      <c r="BQ216" s="22">
        <f t="shared" si="41"/>
        <v>0.97751998817534103</v>
      </c>
    </row>
    <row r="217" spans="1:69" ht="12.75" customHeight="1" x14ac:dyDescent="0.25">
      <c r="A217" s="15">
        <v>15823052</v>
      </c>
      <c r="B217" s="16" t="s">
        <v>228</v>
      </c>
      <c r="C217" s="16"/>
      <c r="D217" s="16"/>
      <c r="E217" s="16"/>
      <c r="F217" s="16" t="s">
        <v>1264</v>
      </c>
      <c r="G217" s="16" t="s">
        <v>139</v>
      </c>
      <c r="H217" s="16">
        <v>0.17499999999999999</v>
      </c>
      <c r="I217" s="17">
        <v>1970</v>
      </c>
      <c r="J217" s="17">
        <v>1628</v>
      </c>
      <c r="K217" s="16">
        <v>0.20723014300000001</v>
      </c>
      <c r="L217" s="16" t="s">
        <v>78</v>
      </c>
      <c r="M217" s="17">
        <v>1</v>
      </c>
      <c r="N217" s="17">
        <v>0</v>
      </c>
      <c r="O217" s="16" t="s">
        <v>79</v>
      </c>
      <c r="P217" s="16" t="s">
        <v>80</v>
      </c>
      <c r="Q217" s="18">
        <v>0.18071533722844346</v>
      </c>
      <c r="R217" s="16" t="s">
        <v>1596</v>
      </c>
      <c r="S217" s="16" t="s">
        <v>1597</v>
      </c>
      <c r="T217" s="16" t="s">
        <v>83</v>
      </c>
      <c r="U217" s="16" t="s">
        <v>600</v>
      </c>
      <c r="V217" s="16"/>
      <c r="W217" s="16" t="s">
        <v>129</v>
      </c>
      <c r="X217" s="16" t="s">
        <v>1267</v>
      </c>
      <c r="Y217" s="16" t="s">
        <v>1268</v>
      </c>
      <c r="Z217" s="16" t="s">
        <v>1598</v>
      </c>
      <c r="AA217" s="16"/>
      <c r="AB217" s="16"/>
      <c r="AC217" s="16" t="s">
        <v>536</v>
      </c>
      <c r="AD217" s="16" t="s">
        <v>105</v>
      </c>
      <c r="AE217" s="16"/>
      <c r="AF217" s="16" t="s">
        <v>91</v>
      </c>
      <c r="AG217" s="16" t="s">
        <v>92</v>
      </c>
      <c r="AH217" s="16" t="s">
        <v>1599</v>
      </c>
      <c r="AI217" s="17">
        <v>1</v>
      </c>
      <c r="AJ217" s="17">
        <v>1</v>
      </c>
      <c r="AK217" s="16" t="s">
        <v>136</v>
      </c>
      <c r="AL217" s="16"/>
      <c r="AM217" s="17">
        <v>25</v>
      </c>
      <c r="AN217" s="16" t="s">
        <v>137</v>
      </c>
      <c r="AO217" s="16" t="s">
        <v>138</v>
      </c>
      <c r="AP217" s="17">
        <v>0</v>
      </c>
      <c r="AQ217" s="17">
        <v>0</v>
      </c>
      <c r="AR217" s="17">
        <v>0</v>
      </c>
      <c r="AS217" s="16">
        <v>7871.9293199399999</v>
      </c>
      <c r="AT217" s="19">
        <v>5.5335862695896276</v>
      </c>
      <c r="AU217" s="19">
        <v>0</v>
      </c>
      <c r="AV217" s="19">
        <v>0</v>
      </c>
      <c r="AW217" s="19">
        <v>2766.7931347948138</v>
      </c>
      <c r="AX217" s="20">
        <v>7</v>
      </c>
      <c r="AY217" s="19">
        <v>0</v>
      </c>
      <c r="AZ217" s="20">
        <v>25</v>
      </c>
      <c r="BA217" s="19">
        <v>0</v>
      </c>
      <c r="BB217" s="19">
        <v>0.5</v>
      </c>
      <c r="BC217" s="20">
        <v>12500</v>
      </c>
      <c r="BD217" s="16"/>
      <c r="BE217" s="16"/>
      <c r="BF217" s="21" t="s">
        <v>96</v>
      </c>
      <c r="BG217" s="22">
        <v>25</v>
      </c>
      <c r="BH217" s="23">
        <v>0.7</v>
      </c>
      <c r="BI217" s="23">
        <v>18</v>
      </c>
      <c r="BJ217" s="16">
        <v>402.62854858487702</v>
      </c>
      <c r="BK217" s="16">
        <v>7871.9286018621242</v>
      </c>
      <c r="BL217" s="23">
        <v>0.15</v>
      </c>
      <c r="BM217" s="22">
        <f t="shared" si="38"/>
        <v>3.2528760701119825</v>
      </c>
      <c r="BN217" s="22">
        <f t="shared" si="37"/>
        <v>2.2528760701119825</v>
      </c>
      <c r="BO217" s="22">
        <f t="shared" si="39"/>
        <v>0.33793141051679737</v>
      </c>
      <c r="BP217" s="22">
        <f t="shared" si="40"/>
        <v>0.19149446595951852</v>
      </c>
      <c r="BQ217" s="22">
        <f t="shared" si="41"/>
        <v>1.7234501936356665</v>
      </c>
    </row>
    <row r="218" spans="1:69" ht="12.75" customHeight="1" x14ac:dyDescent="0.25">
      <c r="A218" s="15">
        <v>15822037</v>
      </c>
      <c r="B218" s="16" t="s">
        <v>228</v>
      </c>
      <c r="C218" s="16"/>
      <c r="D218" s="16"/>
      <c r="E218" s="16"/>
      <c r="F218" s="16" t="s">
        <v>2964</v>
      </c>
      <c r="G218" s="16" t="s">
        <v>126</v>
      </c>
      <c r="H218" s="16">
        <v>7.6086956999999997E-2</v>
      </c>
      <c r="I218" s="17">
        <v>1920</v>
      </c>
      <c r="J218" s="17">
        <v>1382</v>
      </c>
      <c r="K218" s="16">
        <v>0.17562587399999999</v>
      </c>
      <c r="L218" s="16" t="s">
        <v>78</v>
      </c>
      <c r="M218" s="17">
        <v>1</v>
      </c>
      <c r="N218" s="17">
        <v>0</v>
      </c>
      <c r="O218" s="16" t="s">
        <v>79</v>
      </c>
      <c r="P218" s="16" t="s">
        <v>80</v>
      </c>
      <c r="Q218" s="18">
        <v>0.18064374213034826</v>
      </c>
      <c r="R218" s="16" t="s">
        <v>3146</v>
      </c>
      <c r="S218" s="16" t="s">
        <v>3147</v>
      </c>
      <c r="T218" s="16" t="s">
        <v>1240</v>
      </c>
      <c r="U218" s="16" t="s">
        <v>2737</v>
      </c>
      <c r="V218" s="16"/>
      <c r="W218" s="16" t="s">
        <v>129</v>
      </c>
      <c r="X218" s="16" t="s">
        <v>3059</v>
      </c>
      <c r="Y218" s="16" t="s">
        <v>3060</v>
      </c>
      <c r="Z218" s="16" t="s">
        <v>806</v>
      </c>
      <c r="AA218" s="16"/>
      <c r="AB218" s="16" t="s">
        <v>473</v>
      </c>
      <c r="AC218" s="16" t="s">
        <v>864</v>
      </c>
      <c r="AD218" s="16" t="s">
        <v>105</v>
      </c>
      <c r="AE218" s="16"/>
      <c r="AF218" s="16" t="s">
        <v>91</v>
      </c>
      <c r="AG218" s="16" t="s">
        <v>92</v>
      </c>
      <c r="AH218" s="16" t="s">
        <v>1995</v>
      </c>
      <c r="AI218" s="17">
        <v>2</v>
      </c>
      <c r="AJ218" s="17">
        <v>2</v>
      </c>
      <c r="AK218" s="16" t="s">
        <v>136</v>
      </c>
      <c r="AL218" s="16"/>
      <c r="AM218" s="17">
        <v>25</v>
      </c>
      <c r="AN218" s="16" t="s">
        <v>137</v>
      </c>
      <c r="AO218" s="16" t="s">
        <v>138</v>
      </c>
      <c r="AP218" s="17">
        <v>0</v>
      </c>
      <c r="AQ218" s="17">
        <v>0</v>
      </c>
      <c r="AR218" s="17">
        <v>0</v>
      </c>
      <c r="AS218" s="16">
        <v>7868.8124910200004</v>
      </c>
      <c r="AT218" s="19">
        <v>11.071556235381459</v>
      </c>
      <c r="AU218" s="19">
        <v>0</v>
      </c>
      <c r="AV218" s="19">
        <v>0</v>
      </c>
      <c r="AW218" s="19">
        <v>5535.7781176907301</v>
      </c>
      <c r="AX218" s="20">
        <v>7</v>
      </c>
      <c r="AY218" s="19">
        <v>0</v>
      </c>
      <c r="AZ218" s="20">
        <v>25</v>
      </c>
      <c r="BA218" s="19">
        <v>0</v>
      </c>
      <c r="BB218" s="19">
        <v>0.5</v>
      </c>
      <c r="BC218" s="20">
        <v>12500</v>
      </c>
      <c r="BD218" s="16"/>
      <c r="BE218" s="16"/>
      <c r="BF218" s="21" t="s">
        <v>96</v>
      </c>
      <c r="BG218" s="22">
        <v>25</v>
      </c>
      <c r="BH218" s="23">
        <v>0.7</v>
      </c>
      <c r="BI218" s="23">
        <v>18</v>
      </c>
      <c r="BJ218" s="16">
        <v>358.12768407254788</v>
      </c>
      <c r="BK218" s="16">
        <v>7868.8099318638151</v>
      </c>
      <c r="BL218" s="23">
        <v>0.15</v>
      </c>
      <c r="BM218" s="22">
        <f t="shared" si="38"/>
        <v>3.2515873583462684</v>
      </c>
      <c r="BN218" s="22">
        <f t="shared" si="37"/>
        <v>1.2515873583462684</v>
      </c>
      <c r="BO218" s="22">
        <f t="shared" si="39"/>
        <v>0.18773810375194025</v>
      </c>
      <c r="BP218" s="22">
        <f t="shared" si="40"/>
        <v>0.10638492545943282</v>
      </c>
      <c r="BQ218" s="22">
        <f t="shared" si="41"/>
        <v>0.95746432913489532</v>
      </c>
    </row>
    <row r="219" spans="1:69" ht="12.75" customHeight="1" x14ac:dyDescent="0.25">
      <c r="A219" s="15">
        <v>14831003</v>
      </c>
      <c r="B219" s="16" t="s">
        <v>97</v>
      </c>
      <c r="C219" s="16"/>
      <c r="D219" s="16"/>
      <c r="E219" s="16"/>
      <c r="F219" s="16" t="s">
        <v>1264</v>
      </c>
      <c r="G219" s="16" t="s">
        <v>238</v>
      </c>
      <c r="H219" s="16">
        <v>0.215476206</v>
      </c>
      <c r="I219" s="17">
        <v>1952</v>
      </c>
      <c r="J219" s="17">
        <v>1852</v>
      </c>
      <c r="K219" s="16">
        <v>0.235473617</v>
      </c>
      <c r="L219" s="16" t="s">
        <v>78</v>
      </c>
      <c r="M219" s="17">
        <v>1</v>
      </c>
      <c r="N219" s="17">
        <v>0</v>
      </c>
      <c r="O219" s="16" t="s">
        <v>79</v>
      </c>
      <c r="P219" s="16" t="s">
        <v>80</v>
      </c>
      <c r="Q219" s="18">
        <v>0.18056158433271061</v>
      </c>
      <c r="R219" s="16" t="s">
        <v>1876</v>
      </c>
      <c r="S219" s="16" t="s">
        <v>1877</v>
      </c>
      <c r="T219" s="16" t="s">
        <v>83</v>
      </c>
      <c r="U219" s="16" t="s">
        <v>106</v>
      </c>
      <c r="V219" s="16" t="s">
        <v>1844</v>
      </c>
      <c r="W219" s="16" t="s">
        <v>129</v>
      </c>
      <c r="X219" s="16" t="s">
        <v>1267</v>
      </c>
      <c r="Y219" s="16" t="s">
        <v>1268</v>
      </c>
      <c r="Z219" s="16" t="s">
        <v>1878</v>
      </c>
      <c r="AA219" s="16"/>
      <c r="AB219" s="16"/>
      <c r="AC219" s="16" t="s">
        <v>1846</v>
      </c>
      <c r="AD219" s="16" t="s">
        <v>152</v>
      </c>
      <c r="AE219" s="16"/>
      <c r="AF219" s="16" t="s">
        <v>91</v>
      </c>
      <c r="AG219" s="16" t="s">
        <v>92</v>
      </c>
      <c r="AH219" s="16" t="s">
        <v>1847</v>
      </c>
      <c r="AI219" s="17">
        <v>1</v>
      </c>
      <c r="AJ219" s="17">
        <v>1</v>
      </c>
      <c r="AK219" s="16" t="s">
        <v>245</v>
      </c>
      <c r="AL219" s="16"/>
      <c r="AM219" s="17">
        <v>35</v>
      </c>
      <c r="AN219" s="16" t="s">
        <v>246</v>
      </c>
      <c r="AO219" s="16" t="s">
        <v>247</v>
      </c>
      <c r="AP219" s="17">
        <v>0</v>
      </c>
      <c r="AQ219" s="17">
        <v>0</v>
      </c>
      <c r="AR219" s="17">
        <v>0</v>
      </c>
      <c r="AS219" s="16">
        <v>7865.2587412299999</v>
      </c>
      <c r="AT219" s="19">
        <v>5.5382793412321893</v>
      </c>
      <c r="AU219" s="19">
        <v>0</v>
      </c>
      <c r="AV219" s="19">
        <v>0</v>
      </c>
      <c r="AW219" s="19">
        <v>2769.1396706160945</v>
      </c>
      <c r="AX219" s="20">
        <v>4</v>
      </c>
      <c r="AY219" s="19">
        <v>0</v>
      </c>
      <c r="AZ219" s="20">
        <v>35</v>
      </c>
      <c r="BA219" s="19">
        <v>0</v>
      </c>
      <c r="BB219" s="19">
        <v>0.5</v>
      </c>
      <c r="BC219" s="20">
        <v>17500</v>
      </c>
      <c r="BD219" s="16"/>
      <c r="BE219" s="16"/>
      <c r="BF219" s="21" t="s">
        <v>96</v>
      </c>
      <c r="BG219" s="22">
        <v>35</v>
      </c>
      <c r="BH219" s="23">
        <v>0.85</v>
      </c>
      <c r="BI219" s="23">
        <v>30</v>
      </c>
      <c r="BJ219" s="16">
        <v>382.18905887268522</v>
      </c>
      <c r="BK219" s="16">
        <v>7865.2311525138794</v>
      </c>
      <c r="BL219" s="23">
        <v>0.15</v>
      </c>
      <c r="BM219" s="22">
        <f t="shared" si="38"/>
        <v>5.4168475299813181</v>
      </c>
      <c r="BN219" s="22">
        <f t="shared" si="37"/>
        <v>4.4168475299813181</v>
      </c>
      <c r="BO219" s="22">
        <f t="shared" si="39"/>
        <v>0.66252712949719772</v>
      </c>
      <c r="BP219" s="22">
        <f t="shared" si="40"/>
        <v>0.37543204004841207</v>
      </c>
      <c r="BQ219" s="22">
        <f t="shared" si="41"/>
        <v>3.3788883604357083</v>
      </c>
    </row>
    <row r="220" spans="1:69" ht="12.75" customHeight="1" x14ac:dyDescent="0.25">
      <c r="A220" s="15">
        <v>14831002</v>
      </c>
      <c r="B220" s="16" t="s">
        <v>97</v>
      </c>
      <c r="C220" s="16"/>
      <c r="D220" s="16"/>
      <c r="E220" s="16"/>
      <c r="F220" s="16" t="s">
        <v>1264</v>
      </c>
      <c r="G220" s="16" t="s">
        <v>238</v>
      </c>
      <c r="H220" s="16">
        <v>0.13042511200000001</v>
      </c>
      <c r="I220" s="17">
        <v>1963</v>
      </c>
      <c r="J220" s="17">
        <v>808</v>
      </c>
      <c r="K220" s="16">
        <v>0.102798982</v>
      </c>
      <c r="L220" s="16" t="s">
        <v>78</v>
      </c>
      <c r="M220" s="17">
        <v>1</v>
      </c>
      <c r="N220" s="17">
        <v>0</v>
      </c>
      <c r="O220" s="16" t="s">
        <v>79</v>
      </c>
      <c r="P220" s="16" t="s">
        <v>80</v>
      </c>
      <c r="Q220" s="18">
        <v>0.18046058999773001</v>
      </c>
      <c r="R220" s="16" t="s">
        <v>1870</v>
      </c>
      <c r="S220" s="16" t="s">
        <v>1871</v>
      </c>
      <c r="T220" s="16" t="s">
        <v>83</v>
      </c>
      <c r="U220" s="16" t="s">
        <v>106</v>
      </c>
      <c r="V220" s="16" t="s">
        <v>1844</v>
      </c>
      <c r="W220" s="16" t="s">
        <v>129</v>
      </c>
      <c r="X220" s="16" t="s">
        <v>1267</v>
      </c>
      <c r="Y220" s="16" t="s">
        <v>1268</v>
      </c>
      <c r="Z220" s="16" t="s">
        <v>1872</v>
      </c>
      <c r="AA220" s="16"/>
      <c r="AB220" s="16"/>
      <c r="AC220" s="16" t="s">
        <v>1846</v>
      </c>
      <c r="AD220" s="16" t="s">
        <v>152</v>
      </c>
      <c r="AE220" s="16"/>
      <c r="AF220" s="16" t="s">
        <v>91</v>
      </c>
      <c r="AG220" s="16" t="s">
        <v>92</v>
      </c>
      <c r="AH220" s="16" t="s">
        <v>1847</v>
      </c>
      <c r="AI220" s="17">
        <v>1</v>
      </c>
      <c r="AJ220" s="17">
        <v>1</v>
      </c>
      <c r="AK220" s="16" t="s">
        <v>245</v>
      </c>
      <c r="AL220" s="16"/>
      <c r="AM220" s="17">
        <v>35</v>
      </c>
      <c r="AN220" s="16" t="s">
        <v>246</v>
      </c>
      <c r="AO220" s="16" t="s">
        <v>247</v>
      </c>
      <c r="AP220" s="17">
        <v>0</v>
      </c>
      <c r="AQ220" s="17">
        <v>0</v>
      </c>
      <c r="AR220" s="17">
        <v>0</v>
      </c>
      <c r="AS220" s="16">
        <v>7860.8014917700002</v>
      </c>
      <c r="AT220" s="19">
        <v>5.5414196689238215</v>
      </c>
      <c r="AU220" s="19">
        <v>0</v>
      </c>
      <c r="AV220" s="19">
        <v>0</v>
      </c>
      <c r="AW220" s="19">
        <v>2770.7098344619108</v>
      </c>
      <c r="AX220" s="20">
        <v>4</v>
      </c>
      <c r="AY220" s="19">
        <v>0</v>
      </c>
      <c r="AZ220" s="20">
        <v>35</v>
      </c>
      <c r="BA220" s="19">
        <v>0</v>
      </c>
      <c r="BB220" s="19">
        <v>0.5</v>
      </c>
      <c r="BC220" s="20">
        <v>17500</v>
      </c>
      <c r="BD220" s="16"/>
      <c r="BE220" s="16"/>
      <c r="BF220" s="21" t="s">
        <v>96</v>
      </c>
      <c r="BG220" s="22">
        <v>35</v>
      </c>
      <c r="BH220" s="23">
        <v>0.85</v>
      </c>
      <c r="BI220" s="23">
        <v>30</v>
      </c>
      <c r="BJ220" s="16">
        <v>381.99909116787347</v>
      </c>
      <c r="BK220" s="16">
        <v>7860.8318568793602</v>
      </c>
      <c r="BL220" s="23">
        <v>0.15</v>
      </c>
      <c r="BM220" s="22">
        <f t="shared" si="38"/>
        <v>5.4138176999319008</v>
      </c>
      <c r="BN220" s="22">
        <f t="shared" si="37"/>
        <v>4.4138176999319008</v>
      </c>
      <c r="BO220" s="22">
        <f t="shared" si="39"/>
        <v>0.66207265498978507</v>
      </c>
      <c r="BP220" s="22">
        <f t="shared" si="40"/>
        <v>0.37517450449421158</v>
      </c>
      <c r="BQ220" s="22">
        <f t="shared" si="41"/>
        <v>3.3765705404479038</v>
      </c>
    </row>
    <row r="221" spans="1:69" ht="12.75" customHeight="1" x14ac:dyDescent="0.25">
      <c r="A221" s="15">
        <v>15022002</v>
      </c>
      <c r="B221" s="16" t="s">
        <v>154</v>
      </c>
      <c r="C221" s="16"/>
      <c r="D221" s="16"/>
      <c r="E221" s="16"/>
      <c r="F221" s="16" t="s">
        <v>1264</v>
      </c>
      <c r="G221" s="16" t="s">
        <v>205</v>
      </c>
      <c r="H221" s="16">
        <v>0.47367403899999999</v>
      </c>
      <c r="I221" s="17">
        <v>1965</v>
      </c>
      <c r="J221" s="17">
        <v>1462</v>
      </c>
      <c r="K221" s="16">
        <v>0.186884827</v>
      </c>
      <c r="L221" s="16" t="s">
        <v>78</v>
      </c>
      <c r="M221" s="17">
        <v>1</v>
      </c>
      <c r="N221" s="17">
        <v>0</v>
      </c>
      <c r="O221" s="16" t="s">
        <v>79</v>
      </c>
      <c r="P221" s="16" t="s">
        <v>80</v>
      </c>
      <c r="Q221" s="18">
        <v>0.17991545953751004</v>
      </c>
      <c r="R221" s="16" t="s">
        <v>1529</v>
      </c>
      <c r="S221" s="16" t="s">
        <v>1530</v>
      </c>
      <c r="T221" s="16" t="s">
        <v>83</v>
      </c>
      <c r="U221" s="16" t="s">
        <v>84</v>
      </c>
      <c r="V221" s="16"/>
      <c r="W221" s="16" t="s">
        <v>129</v>
      </c>
      <c r="X221" s="16" t="s">
        <v>1267</v>
      </c>
      <c r="Y221" s="16" t="s">
        <v>1268</v>
      </c>
      <c r="Z221" s="16" t="s">
        <v>321</v>
      </c>
      <c r="AA221" s="16"/>
      <c r="AB221" s="16"/>
      <c r="AC221" s="16" t="s">
        <v>1531</v>
      </c>
      <c r="AD221" s="16" t="s">
        <v>152</v>
      </c>
      <c r="AE221" s="16"/>
      <c r="AF221" s="16" t="s">
        <v>91</v>
      </c>
      <c r="AG221" s="16" t="s">
        <v>92</v>
      </c>
      <c r="AH221" s="16" t="s">
        <v>1532</v>
      </c>
      <c r="AI221" s="17">
        <v>1</v>
      </c>
      <c r="AJ221" s="17">
        <v>1</v>
      </c>
      <c r="AK221" s="16" t="s">
        <v>136</v>
      </c>
      <c r="AL221" s="16"/>
      <c r="AM221" s="17">
        <v>25</v>
      </c>
      <c r="AN221" s="16" t="s">
        <v>137</v>
      </c>
      <c r="AO221" s="16" t="s">
        <v>138</v>
      </c>
      <c r="AP221" s="17">
        <v>0</v>
      </c>
      <c r="AQ221" s="17">
        <v>0</v>
      </c>
      <c r="AR221" s="17">
        <v>0</v>
      </c>
      <c r="AS221" s="16">
        <v>7837.0900051199997</v>
      </c>
      <c r="AT221" s="19">
        <v>5.5581854963439357</v>
      </c>
      <c r="AU221" s="19">
        <v>0</v>
      </c>
      <c r="AV221" s="19">
        <v>0</v>
      </c>
      <c r="AW221" s="19">
        <v>2779.0927481719677</v>
      </c>
      <c r="AX221" s="20">
        <v>7</v>
      </c>
      <c r="AY221" s="19">
        <v>0</v>
      </c>
      <c r="AZ221" s="20">
        <v>25</v>
      </c>
      <c r="BA221" s="19">
        <v>0</v>
      </c>
      <c r="BB221" s="19">
        <v>0.5</v>
      </c>
      <c r="BC221" s="20">
        <v>12500</v>
      </c>
      <c r="BD221" s="16"/>
      <c r="BE221" s="16"/>
      <c r="BF221" s="21" t="s">
        <v>96</v>
      </c>
      <c r="BG221" s="22">
        <v>25</v>
      </c>
      <c r="BH221" s="23">
        <v>0.7</v>
      </c>
      <c r="BI221" s="23">
        <v>18</v>
      </c>
      <c r="BJ221" s="16">
        <v>361.1969829041094</v>
      </c>
      <c r="BK221" s="16">
        <v>7837.0860690156142</v>
      </c>
      <c r="BL221" s="23">
        <v>0.15</v>
      </c>
      <c r="BM221" s="22">
        <f t="shared" si="38"/>
        <v>3.2384782716751808</v>
      </c>
      <c r="BN221" s="22">
        <f t="shared" si="37"/>
        <v>2.2384782716751808</v>
      </c>
      <c r="BO221" s="22">
        <f t="shared" si="39"/>
        <v>0.33577174075127708</v>
      </c>
      <c r="BP221" s="22">
        <f t="shared" si="40"/>
        <v>0.19027065309239038</v>
      </c>
      <c r="BQ221" s="22">
        <f t="shared" si="41"/>
        <v>1.7124358778315134</v>
      </c>
    </row>
    <row r="222" spans="1:69" ht="12.75" customHeight="1" x14ac:dyDescent="0.25">
      <c r="A222" s="15">
        <v>14833008</v>
      </c>
      <c r="B222" s="16" t="s">
        <v>97</v>
      </c>
      <c r="C222" s="16"/>
      <c r="D222" s="16"/>
      <c r="E222" s="16"/>
      <c r="F222" s="16" t="s">
        <v>1264</v>
      </c>
      <c r="G222" s="16" t="s">
        <v>238</v>
      </c>
      <c r="H222" s="16">
        <v>0.178325765</v>
      </c>
      <c r="I222" s="17">
        <v>1957</v>
      </c>
      <c r="J222" s="17">
        <v>1797</v>
      </c>
      <c r="K222" s="16">
        <v>0.23026653</v>
      </c>
      <c r="L222" s="16" t="s">
        <v>78</v>
      </c>
      <c r="M222" s="17">
        <v>1</v>
      </c>
      <c r="N222" s="17">
        <v>0</v>
      </c>
      <c r="O222" s="16" t="s">
        <v>79</v>
      </c>
      <c r="P222" s="16" t="s">
        <v>80</v>
      </c>
      <c r="Q222" s="18">
        <v>0.17915971637521133</v>
      </c>
      <c r="R222" s="16" t="s">
        <v>1821</v>
      </c>
      <c r="S222" s="16" t="s">
        <v>279</v>
      </c>
      <c r="T222" s="16" t="s">
        <v>280</v>
      </c>
      <c r="U222" s="16" t="s">
        <v>281</v>
      </c>
      <c r="V222" s="16"/>
      <c r="W222" s="16" t="s">
        <v>129</v>
      </c>
      <c r="X222" s="16" t="s">
        <v>1267</v>
      </c>
      <c r="Y222" s="16" t="s">
        <v>1268</v>
      </c>
      <c r="Z222" s="16" t="s">
        <v>1822</v>
      </c>
      <c r="AA222" s="16"/>
      <c r="AB222" s="16"/>
      <c r="AC222" s="16" t="s">
        <v>1823</v>
      </c>
      <c r="AD222" s="16" t="s">
        <v>152</v>
      </c>
      <c r="AE222" s="16"/>
      <c r="AF222" s="16" t="s">
        <v>91</v>
      </c>
      <c r="AG222" s="16" t="s">
        <v>92</v>
      </c>
      <c r="AH222" s="16" t="s">
        <v>1824</v>
      </c>
      <c r="AI222" s="17">
        <v>1</v>
      </c>
      <c r="AJ222" s="17">
        <v>1</v>
      </c>
      <c r="AK222" s="16" t="s">
        <v>245</v>
      </c>
      <c r="AL222" s="16"/>
      <c r="AM222" s="17">
        <v>35</v>
      </c>
      <c r="AN222" s="16" t="s">
        <v>246</v>
      </c>
      <c r="AO222" s="16" t="s">
        <v>247</v>
      </c>
      <c r="AP222" s="17">
        <v>0</v>
      </c>
      <c r="AQ222" s="17">
        <v>0</v>
      </c>
      <c r="AR222" s="17">
        <v>0</v>
      </c>
      <c r="AS222" s="16">
        <v>7804.2043986799999</v>
      </c>
      <c r="AT222" s="19">
        <v>5.5816067564001424</v>
      </c>
      <c r="AU222" s="19">
        <v>0</v>
      </c>
      <c r="AV222" s="19">
        <v>0</v>
      </c>
      <c r="AW222" s="19">
        <v>2790.8033782000712</v>
      </c>
      <c r="AX222" s="20">
        <v>4</v>
      </c>
      <c r="AY222" s="19">
        <v>0</v>
      </c>
      <c r="AZ222" s="20">
        <v>35</v>
      </c>
      <c r="BA222" s="19">
        <v>0</v>
      </c>
      <c r="BB222" s="19">
        <v>0.5</v>
      </c>
      <c r="BC222" s="20">
        <v>17500</v>
      </c>
      <c r="BD222" s="16"/>
      <c r="BE222" s="16"/>
      <c r="BF222" s="21" t="s">
        <v>96</v>
      </c>
      <c r="BG222" s="22">
        <v>35</v>
      </c>
      <c r="BH222" s="23">
        <v>0.85</v>
      </c>
      <c r="BI222" s="23">
        <v>30</v>
      </c>
      <c r="BJ222" s="16">
        <v>353.44523141748101</v>
      </c>
      <c r="BK222" s="16">
        <v>7804.1660285464395</v>
      </c>
      <c r="BL222" s="23">
        <v>0.15</v>
      </c>
      <c r="BM222" s="22">
        <f t="shared" si="38"/>
        <v>5.3747914912563397</v>
      </c>
      <c r="BN222" s="22">
        <f t="shared" si="37"/>
        <v>4.3747914912563397</v>
      </c>
      <c r="BO222" s="22">
        <f t="shared" si="39"/>
        <v>0.65621872368845091</v>
      </c>
      <c r="BP222" s="22">
        <f t="shared" si="40"/>
        <v>0.37185727675678892</v>
      </c>
      <c r="BQ222" s="22">
        <f t="shared" si="41"/>
        <v>3.3467154908110999</v>
      </c>
    </row>
    <row r="223" spans="1:69" ht="12.75" customHeight="1" x14ac:dyDescent="0.25">
      <c r="A223" s="15">
        <v>15806041</v>
      </c>
      <c r="B223" s="16" t="s">
        <v>228</v>
      </c>
      <c r="C223" s="16"/>
      <c r="D223" s="16"/>
      <c r="E223" s="16" t="s">
        <v>358</v>
      </c>
      <c r="F223" s="16" t="s">
        <v>781</v>
      </c>
      <c r="G223" s="16" t="s">
        <v>359</v>
      </c>
      <c r="H223" s="16">
        <v>0.15613469899999999</v>
      </c>
      <c r="I223" s="17">
        <v>1965</v>
      </c>
      <c r="J223" s="17">
        <v>3338</v>
      </c>
      <c r="K223" s="16">
        <v>0.42888346399999999</v>
      </c>
      <c r="L223" s="16" t="s">
        <v>78</v>
      </c>
      <c r="M223" s="17">
        <v>1</v>
      </c>
      <c r="N223" s="17">
        <v>0</v>
      </c>
      <c r="O223" s="16" t="s">
        <v>79</v>
      </c>
      <c r="P223" s="16" t="s">
        <v>80</v>
      </c>
      <c r="Q223" s="18">
        <v>0.17873024445417052</v>
      </c>
      <c r="R223" s="16" t="s">
        <v>901</v>
      </c>
      <c r="S223" s="16" t="s">
        <v>902</v>
      </c>
      <c r="T223" s="16" t="s">
        <v>387</v>
      </c>
      <c r="U223" s="16" t="s">
        <v>388</v>
      </c>
      <c r="V223" s="16"/>
      <c r="W223" s="16" t="s">
        <v>507</v>
      </c>
      <c r="X223" s="16"/>
      <c r="Y223" s="16" t="s">
        <v>786</v>
      </c>
      <c r="Z223" s="16" t="s">
        <v>903</v>
      </c>
      <c r="AA223" s="16"/>
      <c r="AB223" s="16"/>
      <c r="AC223" s="16" t="s">
        <v>547</v>
      </c>
      <c r="AD223" s="16" t="s">
        <v>105</v>
      </c>
      <c r="AE223" s="16"/>
      <c r="AF223" s="16" t="s">
        <v>91</v>
      </c>
      <c r="AG223" s="16" t="s">
        <v>92</v>
      </c>
      <c r="AH223" s="16" t="s">
        <v>633</v>
      </c>
      <c r="AI223" s="17">
        <v>4</v>
      </c>
      <c r="AJ223" s="17">
        <v>0</v>
      </c>
      <c r="AK223" s="16" t="s">
        <v>523</v>
      </c>
      <c r="AL223" s="16"/>
      <c r="AM223" s="17">
        <v>50</v>
      </c>
      <c r="AN223" s="16" t="s">
        <v>524</v>
      </c>
      <c r="AO223" s="16"/>
      <c r="AP223" s="17">
        <v>0</v>
      </c>
      <c r="AQ223" s="17">
        <v>3338</v>
      </c>
      <c r="AR223" s="17">
        <v>0</v>
      </c>
      <c r="AS223" s="16">
        <v>7785.47199576</v>
      </c>
      <c r="AT223" s="19">
        <v>0</v>
      </c>
      <c r="AU223" s="19">
        <v>0</v>
      </c>
      <c r="AV223" s="19">
        <v>0.42874728748852842</v>
      </c>
      <c r="AW223" s="19">
        <v>18676.231843000296</v>
      </c>
      <c r="AX223" s="20">
        <v>9</v>
      </c>
      <c r="AY223" s="19">
        <v>3</v>
      </c>
      <c r="AZ223" s="20">
        <v>0</v>
      </c>
      <c r="BA223" s="19">
        <v>0.1</v>
      </c>
      <c r="BB223" s="19">
        <v>0</v>
      </c>
      <c r="BC223" s="20">
        <v>130680</v>
      </c>
      <c r="BD223" s="16">
        <v>369.64345066074844</v>
      </c>
      <c r="BE223" s="16">
        <v>7785.4583064970147</v>
      </c>
      <c r="BF223" s="21" t="s">
        <v>96</v>
      </c>
      <c r="BG223" s="23">
        <v>50</v>
      </c>
      <c r="BH223" s="23">
        <v>0.5</v>
      </c>
      <c r="BI223" s="23">
        <f>BG223*BH223</f>
        <v>25</v>
      </c>
      <c r="BJ223" s="16">
        <v>369.64345066074844</v>
      </c>
      <c r="BK223" s="16">
        <v>7785.4583064970147</v>
      </c>
      <c r="BL223" s="23">
        <v>0.15</v>
      </c>
      <c r="BM223" s="22">
        <f t="shared" si="38"/>
        <v>4.4682561113542629</v>
      </c>
      <c r="BN223" s="22">
        <f t="shared" si="37"/>
        <v>4.4682561113542629</v>
      </c>
      <c r="BO223" s="22">
        <f t="shared" si="39"/>
        <v>0.67023841670313944</v>
      </c>
      <c r="BP223" s="22">
        <f t="shared" si="40"/>
        <v>0.37980176946511235</v>
      </c>
      <c r="BQ223" s="22">
        <f t="shared" si="41"/>
        <v>3.4182159251860114</v>
      </c>
    </row>
    <row r="224" spans="1:69" ht="12.75" customHeight="1" x14ac:dyDescent="0.25">
      <c r="A224" s="15">
        <v>19741084</v>
      </c>
      <c r="B224" s="16" t="s">
        <v>109</v>
      </c>
      <c r="C224" s="16"/>
      <c r="D224" s="16"/>
      <c r="E224" s="16"/>
      <c r="F224" s="16" t="s">
        <v>1264</v>
      </c>
      <c r="G224" s="16" t="s">
        <v>565</v>
      </c>
      <c r="H224" s="16">
        <v>0.28069566000000001</v>
      </c>
      <c r="I224" s="17">
        <v>1946</v>
      </c>
      <c r="J224" s="17">
        <v>1424</v>
      </c>
      <c r="K224" s="16">
        <v>0.18419350700000001</v>
      </c>
      <c r="L224" s="16" t="s">
        <v>78</v>
      </c>
      <c r="M224" s="17">
        <v>1</v>
      </c>
      <c r="N224" s="17">
        <v>0</v>
      </c>
      <c r="O224" s="16" t="s">
        <v>79</v>
      </c>
      <c r="P224" s="16" t="s">
        <v>80</v>
      </c>
      <c r="Q224" s="18">
        <v>0.17760835083296986</v>
      </c>
      <c r="R224" s="16" t="s">
        <v>2379</v>
      </c>
      <c r="S224" s="16" t="s">
        <v>2380</v>
      </c>
      <c r="T224" s="16" t="s">
        <v>347</v>
      </c>
      <c r="U224" s="16" t="s">
        <v>348</v>
      </c>
      <c r="V224" s="16" t="s">
        <v>1462</v>
      </c>
      <c r="W224" s="16" t="s">
        <v>129</v>
      </c>
      <c r="X224" s="16"/>
      <c r="Y224" s="16" t="s">
        <v>1268</v>
      </c>
      <c r="Z224" s="16" t="s">
        <v>2381</v>
      </c>
      <c r="AA224" s="16"/>
      <c r="AB224" s="16"/>
      <c r="AC224" s="16" t="s">
        <v>570</v>
      </c>
      <c r="AD224" s="16" t="s">
        <v>90</v>
      </c>
      <c r="AE224" s="16"/>
      <c r="AF224" s="16" t="s">
        <v>91</v>
      </c>
      <c r="AG224" s="16" t="s">
        <v>92</v>
      </c>
      <c r="AH224" s="16" t="s">
        <v>697</v>
      </c>
      <c r="AI224" s="17">
        <v>1</v>
      </c>
      <c r="AJ224" s="17">
        <v>1</v>
      </c>
      <c r="AK224" s="16" t="s">
        <v>572</v>
      </c>
      <c r="AL224" s="16"/>
      <c r="AM224" s="17">
        <v>43</v>
      </c>
      <c r="AN224" s="16" t="s">
        <v>573</v>
      </c>
      <c r="AO224" s="16" t="s">
        <v>574</v>
      </c>
      <c r="AP224" s="17">
        <v>0</v>
      </c>
      <c r="AQ224" s="17">
        <v>0</v>
      </c>
      <c r="AR224" s="17">
        <v>0</v>
      </c>
      <c r="AS224" s="16">
        <v>7736.58979172</v>
      </c>
      <c r="AT224" s="19">
        <v>5.6303876995804547</v>
      </c>
      <c r="AU224" s="19">
        <v>0</v>
      </c>
      <c r="AV224" s="19">
        <v>0</v>
      </c>
      <c r="AW224" s="19">
        <v>2815.1938497902274</v>
      </c>
      <c r="AX224" s="20">
        <v>28</v>
      </c>
      <c r="AY224" s="19">
        <v>0.5</v>
      </c>
      <c r="AZ224" s="20">
        <v>43</v>
      </c>
      <c r="BA224" s="19">
        <v>0.05</v>
      </c>
      <c r="BB224" s="19">
        <v>0.5</v>
      </c>
      <c r="BC224" s="20">
        <v>21780</v>
      </c>
      <c r="BD224" s="16">
        <v>355.43474911037339</v>
      </c>
      <c r="BE224" s="16">
        <v>7736.5888158360622</v>
      </c>
      <c r="BF224" s="21" t="s">
        <v>96</v>
      </c>
      <c r="BG224" s="22">
        <v>43</v>
      </c>
      <c r="BH224" s="23">
        <v>0.95</v>
      </c>
      <c r="BI224" s="23">
        <v>41</v>
      </c>
      <c r="BJ224" s="16">
        <v>355.43474911037339</v>
      </c>
      <c r="BK224" s="16">
        <v>7736.5888158360622</v>
      </c>
      <c r="BL224" s="23">
        <v>0.15</v>
      </c>
      <c r="BM224" s="22">
        <f t="shared" si="38"/>
        <v>7.2819423841517645</v>
      </c>
      <c r="BN224" s="22">
        <f t="shared" si="37"/>
        <v>6.2819423841517645</v>
      </c>
      <c r="BO224" s="22">
        <f t="shared" si="39"/>
        <v>0.94229135762276461</v>
      </c>
      <c r="BP224" s="22">
        <f t="shared" si="40"/>
        <v>0.53396510265290009</v>
      </c>
      <c r="BQ224" s="22">
        <f t="shared" si="41"/>
        <v>4.8056859238761005</v>
      </c>
    </row>
    <row r="225" spans="1:69" ht="12.75" customHeight="1" x14ac:dyDescent="0.25">
      <c r="A225" s="15">
        <v>15812066</v>
      </c>
      <c r="B225" s="16" t="s">
        <v>228</v>
      </c>
      <c r="C225" s="16"/>
      <c r="D225" s="16" t="s">
        <v>359</v>
      </c>
      <c r="E225" s="16" t="s">
        <v>358</v>
      </c>
      <c r="F225" s="16" t="s">
        <v>1264</v>
      </c>
      <c r="G225" s="16" t="s">
        <v>714</v>
      </c>
      <c r="H225" s="16">
        <v>0.883143558</v>
      </c>
      <c r="I225" s="17">
        <v>2006</v>
      </c>
      <c r="J225" s="17">
        <v>2691</v>
      </c>
      <c r="K225" s="16">
        <v>0.34929906500000002</v>
      </c>
      <c r="L225" s="16" t="s">
        <v>78</v>
      </c>
      <c r="M225" s="17">
        <v>1</v>
      </c>
      <c r="N225" s="17">
        <v>0</v>
      </c>
      <c r="O225" s="16" t="s">
        <v>79</v>
      </c>
      <c r="P225" s="16" t="s">
        <v>80</v>
      </c>
      <c r="Q225" s="18">
        <v>0.17743246762449061</v>
      </c>
      <c r="R225" s="16" t="s">
        <v>2665</v>
      </c>
      <c r="S225" s="16" t="s">
        <v>2199</v>
      </c>
      <c r="T225" s="16" t="s">
        <v>83</v>
      </c>
      <c r="U225" s="16" t="s">
        <v>84</v>
      </c>
      <c r="V225" s="16"/>
      <c r="W225" s="16" t="s">
        <v>129</v>
      </c>
      <c r="X225" s="16" t="s">
        <v>1267</v>
      </c>
      <c r="Y225" s="16" t="s">
        <v>1268</v>
      </c>
      <c r="Z225" s="16" t="s">
        <v>2666</v>
      </c>
      <c r="AA225" s="16"/>
      <c r="AB225" s="16"/>
      <c r="AC225" s="16" t="s">
        <v>364</v>
      </c>
      <c r="AD225" s="16" t="s">
        <v>105</v>
      </c>
      <c r="AE225" s="16"/>
      <c r="AF225" s="16" t="s">
        <v>91</v>
      </c>
      <c r="AG225" s="16" t="s">
        <v>92</v>
      </c>
      <c r="AH225" s="16" t="s">
        <v>718</v>
      </c>
      <c r="AI225" s="17">
        <v>1</v>
      </c>
      <c r="AJ225" s="17">
        <v>1</v>
      </c>
      <c r="AK225" s="16" t="s">
        <v>245</v>
      </c>
      <c r="AL225" s="16"/>
      <c r="AM225" s="17">
        <v>35</v>
      </c>
      <c r="AN225" s="16" t="s">
        <v>246</v>
      </c>
      <c r="AO225" s="16" t="s">
        <v>247</v>
      </c>
      <c r="AP225" s="16"/>
      <c r="AQ225" s="16"/>
      <c r="AR225" s="16"/>
      <c r="AS225" s="16"/>
      <c r="AT225" s="19"/>
      <c r="AU225" s="19"/>
      <c r="AV225" s="19"/>
      <c r="AW225" s="19"/>
      <c r="AX225" s="19"/>
      <c r="AY225" s="19"/>
      <c r="AZ225" s="19"/>
      <c r="BA225" s="19"/>
      <c r="BB225" s="19"/>
      <c r="BC225" s="19"/>
      <c r="BD225" s="16">
        <v>408.3891826228554</v>
      </c>
      <c r="BE225" s="16">
        <v>7728.9273739205655</v>
      </c>
      <c r="BF225" s="21"/>
      <c r="BG225" s="22">
        <v>35</v>
      </c>
      <c r="BH225" s="23">
        <v>0.85</v>
      </c>
      <c r="BI225" s="23">
        <v>30</v>
      </c>
      <c r="BJ225" s="16">
        <v>408.3891826228554</v>
      </c>
      <c r="BK225" s="16">
        <v>7728.9273739205655</v>
      </c>
      <c r="BL225" s="23">
        <v>0.15</v>
      </c>
      <c r="BM225" s="22">
        <f t="shared" si="38"/>
        <v>5.322974028734718</v>
      </c>
      <c r="BN225" s="22">
        <f t="shared" si="37"/>
        <v>4.322974028734718</v>
      </c>
      <c r="BO225" s="22">
        <f t="shared" si="39"/>
        <v>0.64844610431020766</v>
      </c>
      <c r="BP225" s="22">
        <f t="shared" si="40"/>
        <v>0.3674527924424511</v>
      </c>
      <c r="BQ225" s="22">
        <f t="shared" si="41"/>
        <v>3.3070751319820597</v>
      </c>
    </row>
    <row r="226" spans="1:69" ht="12.75" customHeight="1" x14ac:dyDescent="0.25">
      <c r="A226" s="15">
        <v>19303032</v>
      </c>
      <c r="B226" s="16" t="s">
        <v>237</v>
      </c>
      <c r="C226" s="16"/>
      <c r="D226" s="16"/>
      <c r="E226" s="16"/>
      <c r="F226" s="16" t="s">
        <v>1264</v>
      </c>
      <c r="G226" s="16" t="s">
        <v>238</v>
      </c>
      <c r="H226" s="16">
        <v>0.399996342</v>
      </c>
      <c r="I226" s="17">
        <v>2008</v>
      </c>
      <c r="J226" s="17">
        <v>1950</v>
      </c>
      <c r="K226" s="16">
        <v>0.25387319400000002</v>
      </c>
      <c r="L226" s="16" t="s">
        <v>78</v>
      </c>
      <c r="M226" s="17">
        <v>1</v>
      </c>
      <c r="N226" s="17">
        <v>0</v>
      </c>
      <c r="O226" s="16" t="s">
        <v>79</v>
      </c>
      <c r="P226" s="16" t="s">
        <v>80</v>
      </c>
      <c r="Q226" s="18">
        <v>0.17635188568325263</v>
      </c>
      <c r="R226" s="16" t="s">
        <v>2795</v>
      </c>
      <c r="S226" s="16" t="s">
        <v>2796</v>
      </c>
      <c r="T226" s="16" t="s">
        <v>83</v>
      </c>
      <c r="U226" s="16" t="s">
        <v>106</v>
      </c>
      <c r="V226" s="16" t="s">
        <v>1899</v>
      </c>
      <c r="W226" s="16" t="s">
        <v>129</v>
      </c>
      <c r="X226" s="16" t="s">
        <v>1267</v>
      </c>
      <c r="Y226" s="16" t="s">
        <v>1268</v>
      </c>
      <c r="Z226" s="16" t="s">
        <v>2749</v>
      </c>
      <c r="AA226" s="16"/>
      <c r="AB226" s="16"/>
      <c r="AC226" s="16" t="s">
        <v>1769</v>
      </c>
      <c r="AD226" s="16" t="s">
        <v>152</v>
      </c>
      <c r="AE226" s="16"/>
      <c r="AF226" s="16" t="s">
        <v>91</v>
      </c>
      <c r="AG226" s="16" t="s">
        <v>92</v>
      </c>
      <c r="AH226" s="16" t="s">
        <v>1901</v>
      </c>
      <c r="AI226" s="17">
        <v>1</v>
      </c>
      <c r="AJ226" s="17">
        <v>1</v>
      </c>
      <c r="AK226" s="16" t="s">
        <v>245</v>
      </c>
      <c r="AL226" s="16"/>
      <c r="AM226" s="17">
        <v>35</v>
      </c>
      <c r="AN226" s="16" t="s">
        <v>246</v>
      </c>
      <c r="AO226" s="16" t="s">
        <v>247</v>
      </c>
      <c r="AP226" s="16"/>
      <c r="AQ226" s="16"/>
      <c r="AR226" s="16"/>
      <c r="AS226" s="16"/>
      <c r="AT226" s="19"/>
      <c r="AU226" s="19"/>
      <c r="AV226" s="19"/>
      <c r="AW226" s="19"/>
      <c r="AX226" s="19"/>
      <c r="AY226" s="19"/>
      <c r="AZ226" s="19"/>
      <c r="BA226" s="19"/>
      <c r="BB226" s="19"/>
      <c r="BC226" s="19"/>
      <c r="BD226" s="16">
        <v>516.04556490813502</v>
      </c>
      <c r="BE226" s="16">
        <v>7681.857412840649</v>
      </c>
      <c r="BF226" s="21"/>
      <c r="BG226" s="22">
        <v>35</v>
      </c>
      <c r="BH226" s="23">
        <v>0.85</v>
      </c>
      <c r="BI226" s="23">
        <v>30</v>
      </c>
      <c r="BJ226" s="16">
        <v>516.04556490813502</v>
      </c>
      <c r="BK226" s="16">
        <v>7681.857412840649</v>
      </c>
      <c r="BL226" s="23">
        <v>0.15</v>
      </c>
      <c r="BM226" s="22">
        <f t="shared" si="38"/>
        <v>5.2905565704975794</v>
      </c>
      <c r="BN226" s="22">
        <f t="shared" si="37"/>
        <v>4.2905565704975794</v>
      </c>
      <c r="BO226" s="22">
        <f t="shared" si="39"/>
        <v>0.64358348557463685</v>
      </c>
      <c r="BP226" s="22">
        <f t="shared" si="40"/>
        <v>0.36469730849229426</v>
      </c>
      <c r="BQ226" s="22">
        <f t="shared" si="41"/>
        <v>3.2822757764306485</v>
      </c>
    </row>
    <row r="227" spans="1:69" ht="12.75" customHeight="1" x14ac:dyDescent="0.25">
      <c r="A227" s="15">
        <v>16005031</v>
      </c>
      <c r="B227" s="16" t="s">
        <v>75</v>
      </c>
      <c r="C227" s="16"/>
      <c r="D227" s="16"/>
      <c r="E227" s="16"/>
      <c r="F227" s="16" t="s">
        <v>2964</v>
      </c>
      <c r="G227" s="16" t="s">
        <v>238</v>
      </c>
      <c r="H227" s="16">
        <v>0.43103255600000001</v>
      </c>
      <c r="I227" s="17">
        <v>1958</v>
      </c>
      <c r="J227" s="17">
        <v>2109</v>
      </c>
      <c r="K227" s="16">
        <v>0.27518267200000002</v>
      </c>
      <c r="L227" s="16" t="s">
        <v>78</v>
      </c>
      <c r="M227" s="17">
        <v>1</v>
      </c>
      <c r="N227" s="17">
        <v>0</v>
      </c>
      <c r="O227" s="16" t="s">
        <v>79</v>
      </c>
      <c r="P227" s="16" t="s">
        <v>80</v>
      </c>
      <c r="Q227" s="18">
        <v>0.17594521900833249</v>
      </c>
      <c r="R227" s="16" t="s">
        <v>3075</v>
      </c>
      <c r="S227" s="16" t="s">
        <v>3076</v>
      </c>
      <c r="T227" s="16" t="s">
        <v>83</v>
      </c>
      <c r="U227" s="16" t="s">
        <v>84</v>
      </c>
      <c r="V227" s="16" t="s">
        <v>3077</v>
      </c>
      <c r="W227" s="16" t="s">
        <v>129</v>
      </c>
      <c r="X227" s="16" t="s">
        <v>3059</v>
      </c>
      <c r="Y227" s="16" t="s">
        <v>3060</v>
      </c>
      <c r="Z227" s="16" t="s">
        <v>3078</v>
      </c>
      <c r="AA227" s="16" t="s">
        <v>460</v>
      </c>
      <c r="AB227" s="16"/>
      <c r="AC227" s="16" t="s">
        <v>144</v>
      </c>
      <c r="AD227" s="16" t="s">
        <v>105</v>
      </c>
      <c r="AE227" s="16"/>
      <c r="AF227" s="16" t="s">
        <v>91</v>
      </c>
      <c r="AG227" s="16" t="s">
        <v>92</v>
      </c>
      <c r="AH227" s="16" t="s">
        <v>2921</v>
      </c>
      <c r="AI227" s="17">
        <v>2</v>
      </c>
      <c r="AJ227" s="17">
        <v>2</v>
      </c>
      <c r="AK227" s="16" t="s">
        <v>245</v>
      </c>
      <c r="AL227" s="16"/>
      <c r="AM227" s="17">
        <v>35</v>
      </c>
      <c r="AN227" s="16" t="s">
        <v>246</v>
      </c>
      <c r="AO227" s="16" t="s">
        <v>247</v>
      </c>
      <c r="AP227" s="17">
        <v>0</v>
      </c>
      <c r="AQ227" s="17">
        <v>0</v>
      </c>
      <c r="AR227" s="17">
        <v>0</v>
      </c>
      <c r="AS227" s="16">
        <v>7664.1391693300002</v>
      </c>
      <c r="AT227" s="19">
        <v>11.3672257347091</v>
      </c>
      <c r="AU227" s="19">
        <v>0</v>
      </c>
      <c r="AV227" s="19">
        <v>0</v>
      </c>
      <c r="AW227" s="19">
        <v>5683.61286735455</v>
      </c>
      <c r="AX227" s="20">
        <v>4</v>
      </c>
      <c r="AY227" s="19">
        <v>0</v>
      </c>
      <c r="AZ227" s="20">
        <v>35</v>
      </c>
      <c r="BA227" s="19">
        <v>0</v>
      </c>
      <c r="BB227" s="19">
        <v>0.5</v>
      </c>
      <c r="BC227" s="20">
        <v>17500</v>
      </c>
      <c r="BD227" s="16"/>
      <c r="BE227" s="16"/>
      <c r="BF227" s="21" t="s">
        <v>96</v>
      </c>
      <c r="BG227" s="22">
        <v>35</v>
      </c>
      <c r="BH227" s="23">
        <v>0.85</v>
      </c>
      <c r="BI227" s="23">
        <v>30</v>
      </c>
      <c r="BJ227" s="16">
        <v>369.59843321070593</v>
      </c>
      <c r="BK227" s="16">
        <v>7664.1430833386585</v>
      </c>
      <c r="BL227" s="23">
        <v>0.15</v>
      </c>
      <c r="BM227" s="22">
        <f t="shared" si="38"/>
        <v>5.2783565702499748</v>
      </c>
      <c r="BN227" s="22">
        <f t="shared" si="37"/>
        <v>3.2783565702499748</v>
      </c>
      <c r="BO227" s="22">
        <f t="shared" si="39"/>
        <v>0.4917534855374962</v>
      </c>
      <c r="BP227" s="22">
        <f t="shared" si="40"/>
        <v>0.2786603084712479</v>
      </c>
      <c r="BQ227" s="22">
        <f t="shared" si="41"/>
        <v>2.5079427762412307</v>
      </c>
    </row>
    <row r="228" spans="1:69" ht="12.75" customHeight="1" x14ac:dyDescent="0.25">
      <c r="A228" s="15">
        <v>15434004</v>
      </c>
      <c r="B228" s="16" t="s">
        <v>228</v>
      </c>
      <c r="C228" s="16"/>
      <c r="D228" s="16"/>
      <c r="E228" s="16"/>
      <c r="F228" s="16" t="s">
        <v>2964</v>
      </c>
      <c r="G228" s="16" t="s">
        <v>178</v>
      </c>
      <c r="H228" s="16">
        <v>0.27026740300000002</v>
      </c>
      <c r="I228" s="17">
        <v>1951</v>
      </c>
      <c r="J228" s="17">
        <v>1632</v>
      </c>
      <c r="K228" s="16">
        <v>0.21305483</v>
      </c>
      <c r="L228" s="16" t="s">
        <v>78</v>
      </c>
      <c r="M228" s="17">
        <v>1</v>
      </c>
      <c r="N228" s="17">
        <v>0</v>
      </c>
      <c r="O228" s="16" t="s">
        <v>79</v>
      </c>
      <c r="P228" s="16" t="s">
        <v>80</v>
      </c>
      <c r="Q228" s="18">
        <v>0.17585901703969045</v>
      </c>
      <c r="R228" s="16" t="s">
        <v>3127</v>
      </c>
      <c r="S228" s="16" t="s">
        <v>3128</v>
      </c>
      <c r="T228" s="16" t="s">
        <v>259</v>
      </c>
      <c r="U228" s="16" t="s">
        <v>260</v>
      </c>
      <c r="V228" s="16"/>
      <c r="W228" s="16" t="s">
        <v>129</v>
      </c>
      <c r="X228" s="16" t="s">
        <v>3059</v>
      </c>
      <c r="Y228" s="16" t="s">
        <v>3060</v>
      </c>
      <c r="Z228" s="16" t="s">
        <v>3129</v>
      </c>
      <c r="AA228" s="16"/>
      <c r="AB228" s="16"/>
      <c r="AC228" s="16" t="s">
        <v>104</v>
      </c>
      <c r="AD228" s="16" t="s">
        <v>105</v>
      </c>
      <c r="AE228" s="16"/>
      <c r="AF228" s="16" t="s">
        <v>91</v>
      </c>
      <c r="AG228" s="16" t="s">
        <v>92</v>
      </c>
      <c r="AH228" s="16" t="s">
        <v>2661</v>
      </c>
      <c r="AI228" s="17">
        <v>1</v>
      </c>
      <c r="AJ228" s="17">
        <v>2</v>
      </c>
      <c r="AK228" s="16" t="s">
        <v>136</v>
      </c>
      <c r="AL228" s="16"/>
      <c r="AM228" s="17">
        <v>25</v>
      </c>
      <c r="AN228" s="16" t="s">
        <v>137</v>
      </c>
      <c r="AO228" s="16" t="s">
        <v>138</v>
      </c>
      <c r="AP228" s="17">
        <v>0</v>
      </c>
      <c r="AQ228" s="17">
        <v>0</v>
      </c>
      <c r="AR228" s="17">
        <v>0</v>
      </c>
      <c r="AS228" s="16">
        <v>7660.3734548499997</v>
      </c>
      <c r="AT228" s="19">
        <v>11.372813677228994</v>
      </c>
      <c r="AU228" s="19">
        <v>0</v>
      </c>
      <c r="AV228" s="19">
        <v>0</v>
      </c>
      <c r="AW228" s="19">
        <v>5686.4068386144972</v>
      </c>
      <c r="AX228" s="20">
        <v>7</v>
      </c>
      <c r="AY228" s="19">
        <v>0</v>
      </c>
      <c r="AZ228" s="20">
        <v>25</v>
      </c>
      <c r="BA228" s="19">
        <v>0</v>
      </c>
      <c r="BB228" s="19">
        <v>0.5</v>
      </c>
      <c r="BC228" s="20">
        <v>12500</v>
      </c>
      <c r="BD228" s="16"/>
      <c r="BE228" s="16"/>
      <c r="BF228" s="21" t="s">
        <v>96</v>
      </c>
      <c r="BG228" s="22">
        <v>25</v>
      </c>
      <c r="BH228" s="23">
        <v>0.7</v>
      </c>
      <c r="BI228" s="23">
        <v>18</v>
      </c>
      <c r="BJ228" s="16">
        <v>406.46402878514289</v>
      </c>
      <c r="BK228" s="16">
        <v>7660.3881406044266</v>
      </c>
      <c r="BL228" s="23">
        <v>0.15</v>
      </c>
      <c r="BM228" s="22">
        <f t="shared" si="38"/>
        <v>3.1654623067144283</v>
      </c>
      <c r="BN228" s="22">
        <f t="shared" si="37"/>
        <v>1.1654623067144283</v>
      </c>
      <c r="BO228" s="22">
        <f t="shared" si="39"/>
        <v>0.17481934600716423</v>
      </c>
      <c r="BP228" s="22">
        <f t="shared" si="40"/>
        <v>9.9064296070726421E-2</v>
      </c>
      <c r="BQ228" s="22">
        <f t="shared" si="41"/>
        <v>0.89157866463653768</v>
      </c>
    </row>
    <row r="229" spans="1:69" ht="12.75" customHeight="1" x14ac:dyDescent="0.25">
      <c r="A229" s="15">
        <v>15807016</v>
      </c>
      <c r="B229" s="16" t="s">
        <v>228</v>
      </c>
      <c r="C229" s="16" t="s">
        <v>110</v>
      </c>
      <c r="D229" s="16"/>
      <c r="E229" s="16" t="s">
        <v>358</v>
      </c>
      <c r="F229" s="16" t="s">
        <v>502</v>
      </c>
      <c r="G229" s="16" t="s">
        <v>111</v>
      </c>
      <c r="H229" s="16">
        <v>0.106794166</v>
      </c>
      <c r="I229" s="17">
        <v>1970</v>
      </c>
      <c r="J229" s="17">
        <v>1344</v>
      </c>
      <c r="K229" s="16">
        <v>0.176563321</v>
      </c>
      <c r="L229" s="16" t="s">
        <v>78</v>
      </c>
      <c r="M229" s="17">
        <v>1</v>
      </c>
      <c r="N229" s="17">
        <v>0</v>
      </c>
      <c r="O229" s="16" t="s">
        <v>79</v>
      </c>
      <c r="P229" s="16" t="s">
        <v>80</v>
      </c>
      <c r="Q229" s="18">
        <v>0.17476092299822135</v>
      </c>
      <c r="R229" s="16" t="s">
        <v>539</v>
      </c>
      <c r="S229" s="16" t="s">
        <v>540</v>
      </c>
      <c r="T229" s="16" t="s">
        <v>83</v>
      </c>
      <c r="U229" s="16" t="s">
        <v>106</v>
      </c>
      <c r="V229" s="16"/>
      <c r="W229" s="16" t="s">
        <v>507</v>
      </c>
      <c r="X229" s="16"/>
      <c r="Y229" s="16" t="s">
        <v>509</v>
      </c>
      <c r="Z229" s="16" t="s">
        <v>215</v>
      </c>
      <c r="AA229" s="16"/>
      <c r="AB229" s="16" t="s">
        <v>473</v>
      </c>
      <c r="AC229" s="16" t="s">
        <v>117</v>
      </c>
      <c r="AD229" s="16"/>
      <c r="AE229" s="16"/>
      <c r="AF229" s="16" t="s">
        <v>91</v>
      </c>
      <c r="AG229" s="16" t="s">
        <v>92</v>
      </c>
      <c r="AH229" s="16" t="s">
        <v>541</v>
      </c>
      <c r="AI229" s="17">
        <v>1</v>
      </c>
      <c r="AJ229" s="17">
        <v>0</v>
      </c>
      <c r="AK229" s="16" t="s">
        <v>119</v>
      </c>
      <c r="AL229" s="16">
        <v>1.85</v>
      </c>
      <c r="AM229" s="16"/>
      <c r="AN229" s="16" t="s">
        <v>120</v>
      </c>
      <c r="AO229" s="16"/>
      <c r="AP229" s="17">
        <v>0</v>
      </c>
      <c r="AQ229" s="17">
        <v>0</v>
      </c>
      <c r="AR229" s="17">
        <v>1344</v>
      </c>
      <c r="AS229" s="16">
        <v>7612.5855817700003</v>
      </c>
      <c r="AT229" s="19">
        <v>0</v>
      </c>
      <c r="AU229" s="19">
        <v>0</v>
      </c>
      <c r="AV229" s="19">
        <v>0.17654973931833379</v>
      </c>
      <c r="AW229" s="19">
        <v>7690.5066447066201</v>
      </c>
      <c r="AX229" s="20">
        <v>13</v>
      </c>
      <c r="AY229" s="19">
        <v>0.5</v>
      </c>
      <c r="AZ229" s="20">
        <v>60</v>
      </c>
      <c r="BA229" s="19">
        <v>0.05</v>
      </c>
      <c r="BB229" s="19">
        <v>0.5</v>
      </c>
      <c r="BC229" s="20">
        <v>30000</v>
      </c>
      <c r="BD229" s="16">
        <v>400.64002288946438</v>
      </c>
      <c r="BE229" s="16">
        <v>7612.5553554897469</v>
      </c>
      <c r="BF229" s="21" t="s">
        <v>96</v>
      </c>
      <c r="BG229" s="23">
        <v>70</v>
      </c>
      <c r="BH229" s="23">
        <v>0.95</v>
      </c>
      <c r="BI229" s="23">
        <v>67</v>
      </c>
      <c r="BJ229" s="16">
        <v>400.64002288946438</v>
      </c>
      <c r="BK229" s="16">
        <v>7612.5553554897469</v>
      </c>
      <c r="BL229" s="23">
        <v>0.15</v>
      </c>
      <c r="BM229" s="22">
        <f t="shared" si="38"/>
        <v>11.708981840880831</v>
      </c>
      <c r="BN229" s="22">
        <f t="shared" si="37"/>
        <v>11.708981840880831</v>
      </c>
      <c r="BO229" s="22">
        <f t="shared" si="39"/>
        <v>1.7563472761321246</v>
      </c>
      <c r="BP229" s="22">
        <f t="shared" si="40"/>
        <v>0.99526345647487069</v>
      </c>
      <c r="BQ229" s="22">
        <f t="shared" si="41"/>
        <v>8.9573711082738363</v>
      </c>
    </row>
    <row r="230" spans="1:69" ht="12.75" customHeight="1" x14ac:dyDescent="0.25">
      <c r="A230" s="15">
        <v>15811059</v>
      </c>
      <c r="B230" s="16" t="s">
        <v>228</v>
      </c>
      <c r="C230" s="16"/>
      <c r="D230" s="16"/>
      <c r="E230" s="16" t="s">
        <v>358</v>
      </c>
      <c r="F230" s="16" t="s">
        <v>1264</v>
      </c>
      <c r="G230" s="16" t="s">
        <v>359</v>
      </c>
      <c r="H230" s="16">
        <v>5.013801E-3</v>
      </c>
      <c r="I230" s="17">
        <v>1930</v>
      </c>
      <c r="J230" s="17">
        <v>660</v>
      </c>
      <c r="K230" s="16">
        <v>8.7602867000000001E-2</v>
      </c>
      <c r="L230" s="16" t="s">
        <v>78</v>
      </c>
      <c r="M230" s="17">
        <v>1</v>
      </c>
      <c r="N230" s="17">
        <v>0</v>
      </c>
      <c r="O230" s="16" t="s">
        <v>79</v>
      </c>
      <c r="P230" s="16" t="s">
        <v>80</v>
      </c>
      <c r="Q230" s="18">
        <v>0.17475353339054908</v>
      </c>
      <c r="R230" s="16" t="s">
        <v>2345</v>
      </c>
      <c r="S230" s="16" t="s">
        <v>2346</v>
      </c>
      <c r="T230" s="16" t="s">
        <v>83</v>
      </c>
      <c r="U230" s="16" t="s">
        <v>232</v>
      </c>
      <c r="V230" s="16"/>
      <c r="W230" s="16" t="s">
        <v>129</v>
      </c>
      <c r="X230" s="16"/>
      <c r="Y230" s="16" t="s">
        <v>1268</v>
      </c>
      <c r="Z230" s="16" t="s">
        <v>2347</v>
      </c>
      <c r="AA230" s="16"/>
      <c r="AB230" s="16"/>
      <c r="AC230" s="16" t="s">
        <v>364</v>
      </c>
      <c r="AD230" s="16" t="s">
        <v>105</v>
      </c>
      <c r="AE230" s="16"/>
      <c r="AF230" s="16" t="s">
        <v>91</v>
      </c>
      <c r="AG230" s="16" t="s">
        <v>92</v>
      </c>
      <c r="AH230" s="16" t="s">
        <v>365</v>
      </c>
      <c r="AI230" s="17">
        <v>1</v>
      </c>
      <c r="AJ230" s="17">
        <v>1</v>
      </c>
      <c r="AK230" s="16" t="s">
        <v>245</v>
      </c>
      <c r="AL230" s="16"/>
      <c r="AM230" s="17">
        <v>35</v>
      </c>
      <c r="AN230" s="16" t="s">
        <v>246</v>
      </c>
      <c r="AO230" s="16" t="s">
        <v>247</v>
      </c>
      <c r="AP230" s="17">
        <v>0</v>
      </c>
      <c r="AQ230" s="17">
        <v>0</v>
      </c>
      <c r="AR230" s="17">
        <v>0</v>
      </c>
      <c r="AS230" s="16">
        <v>7612.2467704000001</v>
      </c>
      <c r="AT230" s="19">
        <v>5.7223578417585976</v>
      </c>
      <c r="AU230" s="19">
        <v>0</v>
      </c>
      <c r="AV230" s="19">
        <v>0</v>
      </c>
      <c r="AW230" s="19">
        <v>2861.1789208792989</v>
      </c>
      <c r="AX230" s="20">
        <v>4</v>
      </c>
      <c r="AY230" s="19">
        <v>0</v>
      </c>
      <c r="AZ230" s="20">
        <v>35</v>
      </c>
      <c r="BA230" s="19">
        <v>0</v>
      </c>
      <c r="BB230" s="19">
        <v>0.5</v>
      </c>
      <c r="BC230" s="20">
        <v>17500</v>
      </c>
      <c r="BD230" s="16">
        <v>402.40068802554254</v>
      </c>
      <c r="BE230" s="16">
        <v>7612.2334654671067</v>
      </c>
      <c r="BF230" s="21" t="s">
        <v>96</v>
      </c>
      <c r="BG230" s="22">
        <v>35</v>
      </c>
      <c r="BH230" s="23">
        <v>0.85</v>
      </c>
      <c r="BI230" s="23">
        <v>30</v>
      </c>
      <c r="BJ230" s="16">
        <v>402.40068802554254</v>
      </c>
      <c r="BK230" s="16">
        <v>7612.2334654671067</v>
      </c>
      <c r="BL230" s="23">
        <v>0.15</v>
      </c>
      <c r="BM230" s="22">
        <f t="shared" si="38"/>
        <v>5.2426060017164726</v>
      </c>
      <c r="BN230" s="22">
        <f t="shared" si="37"/>
        <v>4.2426060017164726</v>
      </c>
      <c r="BO230" s="22">
        <f t="shared" si="39"/>
        <v>0.63639090025747092</v>
      </c>
      <c r="BP230" s="22">
        <f t="shared" si="40"/>
        <v>0.36062151014590021</v>
      </c>
      <c r="BQ230" s="22">
        <f t="shared" si="41"/>
        <v>3.2455935913131015</v>
      </c>
    </row>
    <row r="231" spans="1:69" ht="12.75" customHeight="1" x14ac:dyDescent="0.25">
      <c r="A231" s="15">
        <v>15811047</v>
      </c>
      <c r="B231" s="16" t="s">
        <v>228</v>
      </c>
      <c r="C231" s="16"/>
      <c r="D231" s="16"/>
      <c r="E231" s="16" t="s">
        <v>358</v>
      </c>
      <c r="F231" s="16" t="s">
        <v>1264</v>
      </c>
      <c r="G231" s="16" t="s">
        <v>359</v>
      </c>
      <c r="H231" s="16">
        <v>1.1972913E-2</v>
      </c>
      <c r="I231" s="17">
        <v>1927</v>
      </c>
      <c r="J231" s="17">
        <v>820</v>
      </c>
      <c r="K231" s="16">
        <v>0.10665972899999999</v>
      </c>
      <c r="L231" s="16" t="s">
        <v>78</v>
      </c>
      <c r="M231" s="17">
        <v>1</v>
      </c>
      <c r="N231" s="17">
        <v>0</v>
      </c>
      <c r="O231" s="16" t="s">
        <v>79</v>
      </c>
      <c r="P231" s="16" t="s">
        <v>80</v>
      </c>
      <c r="Q231" s="18">
        <v>0.17471626424338874</v>
      </c>
      <c r="R231" s="16" t="s">
        <v>2356</v>
      </c>
      <c r="S231" s="16" t="s">
        <v>2357</v>
      </c>
      <c r="T231" s="16" t="s">
        <v>83</v>
      </c>
      <c r="U231" s="16" t="s">
        <v>232</v>
      </c>
      <c r="V231" s="16" t="s">
        <v>2358</v>
      </c>
      <c r="W231" s="16" t="s">
        <v>129</v>
      </c>
      <c r="X231" s="16"/>
      <c r="Y231" s="16" t="s">
        <v>1268</v>
      </c>
      <c r="Z231" s="16" t="s">
        <v>2359</v>
      </c>
      <c r="AA231" s="16"/>
      <c r="AB231" s="16"/>
      <c r="AC231" s="16" t="s">
        <v>364</v>
      </c>
      <c r="AD231" s="16" t="s">
        <v>105</v>
      </c>
      <c r="AE231" s="16"/>
      <c r="AF231" s="16" t="s">
        <v>91</v>
      </c>
      <c r="AG231" s="16" t="s">
        <v>92</v>
      </c>
      <c r="AH231" s="16" t="s">
        <v>365</v>
      </c>
      <c r="AI231" s="17">
        <v>1</v>
      </c>
      <c r="AJ231" s="17">
        <v>1</v>
      </c>
      <c r="AK231" s="16" t="s">
        <v>245</v>
      </c>
      <c r="AL231" s="16"/>
      <c r="AM231" s="17">
        <v>35</v>
      </c>
      <c r="AN231" s="16" t="s">
        <v>246</v>
      </c>
      <c r="AO231" s="16" t="s">
        <v>247</v>
      </c>
      <c r="AP231" s="17">
        <v>0</v>
      </c>
      <c r="AQ231" s="17">
        <v>0</v>
      </c>
      <c r="AR231" s="17">
        <v>0</v>
      </c>
      <c r="AS231" s="16">
        <v>7610.6234847100004</v>
      </c>
      <c r="AT231" s="19">
        <v>5.7235783753477634</v>
      </c>
      <c r="AU231" s="19">
        <v>0</v>
      </c>
      <c r="AV231" s="19">
        <v>0</v>
      </c>
      <c r="AW231" s="19">
        <v>2861.7891876738818</v>
      </c>
      <c r="AX231" s="20">
        <v>4</v>
      </c>
      <c r="AY231" s="19">
        <v>0</v>
      </c>
      <c r="AZ231" s="20">
        <v>35</v>
      </c>
      <c r="BA231" s="19">
        <v>0</v>
      </c>
      <c r="BB231" s="19">
        <v>0.5</v>
      </c>
      <c r="BC231" s="20">
        <v>17500</v>
      </c>
      <c r="BD231" s="16">
        <v>402.35856912760391</v>
      </c>
      <c r="BE231" s="16">
        <v>7610.6100279105722</v>
      </c>
      <c r="BF231" s="21" t="s">
        <v>96</v>
      </c>
      <c r="BG231" s="22">
        <v>35</v>
      </c>
      <c r="BH231" s="23">
        <v>0.85</v>
      </c>
      <c r="BI231" s="23">
        <v>30</v>
      </c>
      <c r="BJ231" s="16">
        <v>402.35856912760391</v>
      </c>
      <c r="BK231" s="16">
        <v>7610.6100279105722</v>
      </c>
      <c r="BL231" s="23">
        <v>0.15</v>
      </c>
      <c r="BM231" s="22">
        <f t="shared" si="38"/>
        <v>5.2414879273016624</v>
      </c>
      <c r="BN231" s="22">
        <f t="shared" si="37"/>
        <v>4.2414879273016624</v>
      </c>
      <c r="BO231" s="22">
        <f t="shared" si="39"/>
        <v>0.63622318909524933</v>
      </c>
      <c r="BP231" s="22">
        <f t="shared" si="40"/>
        <v>0.36052647382064129</v>
      </c>
      <c r="BQ231" s="22">
        <f t="shared" si="41"/>
        <v>3.2447382643857718</v>
      </c>
    </row>
    <row r="232" spans="1:69" ht="12.75" customHeight="1" x14ac:dyDescent="0.25">
      <c r="A232" s="15">
        <v>15409046</v>
      </c>
      <c r="B232" s="16" t="s">
        <v>228</v>
      </c>
      <c r="C232" s="16"/>
      <c r="D232" s="16"/>
      <c r="E232" s="16"/>
      <c r="F232" s="16" t="s">
        <v>2964</v>
      </c>
      <c r="G232" s="16" t="s">
        <v>178</v>
      </c>
      <c r="H232" s="16">
        <v>0.246151387</v>
      </c>
      <c r="I232" s="17">
        <v>1929</v>
      </c>
      <c r="J232" s="17">
        <v>2520</v>
      </c>
      <c r="K232" s="16">
        <v>0.33201581000000002</v>
      </c>
      <c r="L232" s="16" t="s">
        <v>78</v>
      </c>
      <c r="M232" s="17">
        <v>1</v>
      </c>
      <c r="N232" s="17">
        <v>0</v>
      </c>
      <c r="O232" s="16" t="s">
        <v>79</v>
      </c>
      <c r="P232" s="16" t="s">
        <v>80</v>
      </c>
      <c r="Q232" s="18">
        <v>0.17425687074147092</v>
      </c>
      <c r="R232" s="16" t="s">
        <v>3130</v>
      </c>
      <c r="S232" s="16" t="s">
        <v>3131</v>
      </c>
      <c r="T232" s="16" t="s">
        <v>114</v>
      </c>
      <c r="U232" s="16" t="s">
        <v>115</v>
      </c>
      <c r="V232" s="16" t="s">
        <v>3132</v>
      </c>
      <c r="W232" s="16" t="s">
        <v>129</v>
      </c>
      <c r="X232" s="16" t="s">
        <v>3059</v>
      </c>
      <c r="Y232" s="16" t="s">
        <v>3060</v>
      </c>
      <c r="Z232" s="16" t="s">
        <v>3133</v>
      </c>
      <c r="AA232" s="16"/>
      <c r="AB232" s="16" t="s">
        <v>831</v>
      </c>
      <c r="AC232" s="16" t="s">
        <v>1235</v>
      </c>
      <c r="AD232" s="16" t="s">
        <v>590</v>
      </c>
      <c r="AE232" s="16"/>
      <c r="AF232" s="16" t="s">
        <v>91</v>
      </c>
      <c r="AG232" s="16" t="s">
        <v>92</v>
      </c>
      <c r="AH232" s="16" t="s">
        <v>2644</v>
      </c>
      <c r="AI232" s="17">
        <v>1</v>
      </c>
      <c r="AJ232" s="17">
        <v>2</v>
      </c>
      <c r="AK232" s="16" t="s">
        <v>136</v>
      </c>
      <c r="AL232" s="16"/>
      <c r="AM232" s="17">
        <v>25</v>
      </c>
      <c r="AN232" s="16" t="s">
        <v>137</v>
      </c>
      <c r="AO232" s="16" t="s">
        <v>138</v>
      </c>
      <c r="AP232" s="17">
        <v>0</v>
      </c>
      <c r="AQ232" s="17">
        <v>0</v>
      </c>
      <c r="AR232" s="17">
        <v>0</v>
      </c>
      <c r="AS232" s="16">
        <v>7590.6161425299997</v>
      </c>
      <c r="AT232" s="19">
        <v>11.477329160655245</v>
      </c>
      <c r="AU232" s="19">
        <v>0</v>
      </c>
      <c r="AV232" s="19">
        <v>0</v>
      </c>
      <c r="AW232" s="19">
        <v>5738.6645803276224</v>
      </c>
      <c r="AX232" s="20">
        <v>7</v>
      </c>
      <c r="AY232" s="19">
        <v>0</v>
      </c>
      <c r="AZ232" s="20">
        <v>25</v>
      </c>
      <c r="BA232" s="19">
        <v>0</v>
      </c>
      <c r="BB232" s="19">
        <v>0.5</v>
      </c>
      <c r="BC232" s="20">
        <v>12500</v>
      </c>
      <c r="BD232" s="16"/>
      <c r="BE232" s="16"/>
      <c r="BF232" s="21" t="s">
        <v>96</v>
      </c>
      <c r="BG232" s="22">
        <v>25</v>
      </c>
      <c r="BH232" s="23">
        <v>0.7</v>
      </c>
      <c r="BI232" s="23">
        <v>18</v>
      </c>
      <c r="BJ232" s="16">
        <v>403.62823172944007</v>
      </c>
      <c r="BK232" s="16">
        <v>7590.5989270116761</v>
      </c>
      <c r="BL232" s="23">
        <v>0.15</v>
      </c>
      <c r="BM232" s="22">
        <f t="shared" si="38"/>
        <v>3.1366236733464765</v>
      </c>
      <c r="BN232" s="22">
        <f t="shared" si="37"/>
        <v>1.1366236733464765</v>
      </c>
      <c r="BO232" s="22">
        <f t="shared" si="39"/>
        <v>0.17049355100197147</v>
      </c>
      <c r="BP232" s="22">
        <f t="shared" si="40"/>
        <v>9.6613012234450513E-2</v>
      </c>
      <c r="BQ232" s="22">
        <f t="shared" si="41"/>
        <v>0.8695171101100545</v>
      </c>
    </row>
    <row r="233" spans="1:69" ht="12.75" customHeight="1" x14ac:dyDescent="0.25">
      <c r="A233" s="15">
        <v>15409041</v>
      </c>
      <c r="B233" s="16" t="s">
        <v>228</v>
      </c>
      <c r="C233" s="16"/>
      <c r="D233" s="16"/>
      <c r="E233" s="16"/>
      <c r="F233" s="16" t="s">
        <v>1264</v>
      </c>
      <c r="G233" s="16" t="s">
        <v>178</v>
      </c>
      <c r="H233" s="16">
        <v>0.82853544300000004</v>
      </c>
      <c r="I233" s="17">
        <v>1930</v>
      </c>
      <c r="J233" s="17">
        <v>1597</v>
      </c>
      <c r="K233" s="16">
        <v>0.210964333</v>
      </c>
      <c r="L233" s="16" t="s">
        <v>78</v>
      </c>
      <c r="M233" s="17">
        <v>1</v>
      </c>
      <c r="N233" s="17">
        <v>0</v>
      </c>
      <c r="O233" s="16" t="s">
        <v>79</v>
      </c>
      <c r="P233" s="16" t="s">
        <v>80</v>
      </c>
      <c r="Q233" s="18">
        <v>0.17380181511880802</v>
      </c>
      <c r="R233" s="16" t="s">
        <v>1571</v>
      </c>
      <c r="S233" s="16" t="s">
        <v>1572</v>
      </c>
      <c r="T233" s="16" t="s">
        <v>83</v>
      </c>
      <c r="U233" s="16" t="s">
        <v>232</v>
      </c>
      <c r="V233" s="16" t="s">
        <v>1573</v>
      </c>
      <c r="W233" s="16" t="s">
        <v>129</v>
      </c>
      <c r="X233" s="16" t="s">
        <v>1267</v>
      </c>
      <c r="Y233" s="16" t="s">
        <v>1268</v>
      </c>
      <c r="Z233" s="16" t="s">
        <v>1574</v>
      </c>
      <c r="AA233" s="16"/>
      <c r="AB233" s="16"/>
      <c r="AC233" s="16" t="s">
        <v>614</v>
      </c>
      <c r="AD233" s="16" t="s">
        <v>105</v>
      </c>
      <c r="AE233" s="16"/>
      <c r="AF233" s="16" t="s">
        <v>91</v>
      </c>
      <c r="AG233" s="16" t="s">
        <v>92</v>
      </c>
      <c r="AH233" s="16" t="s">
        <v>1575</v>
      </c>
      <c r="AI233" s="17">
        <v>1</v>
      </c>
      <c r="AJ233" s="17">
        <v>1</v>
      </c>
      <c r="AK233" s="16" t="s">
        <v>136</v>
      </c>
      <c r="AL233" s="16"/>
      <c r="AM233" s="17">
        <v>25</v>
      </c>
      <c r="AN233" s="16" t="s">
        <v>137</v>
      </c>
      <c r="AO233" s="16" t="s">
        <v>138</v>
      </c>
      <c r="AP233" s="17">
        <v>0</v>
      </c>
      <c r="AQ233" s="17">
        <v>0</v>
      </c>
      <c r="AR233" s="17">
        <v>0</v>
      </c>
      <c r="AS233" s="16">
        <v>7570.7928667300002</v>
      </c>
      <c r="AT233" s="19">
        <v>5.7536906327770883</v>
      </c>
      <c r="AU233" s="19">
        <v>0</v>
      </c>
      <c r="AV233" s="19">
        <v>0</v>
      </c>
      <c r="AW233" s="19">
        <v>2876.8453163885442</v>
      </c>
      <c r="AX233" s="20">
        <v>7</v>
      </c>
      <c r="AY233" s="19">
        <v>0</v>
      </c>
      <c r="AZ233" s="20">
        <v>25</v>
      </c>
      <c r="BA233" s="19">
        <v>0</v>
      </c>
      <c r="BB233" s="19">
        <v>0.5</v>
      </c>
      <c r="BC233" s="20">
        <v>12500</v>
      </c>
      <c r="BD233" s="16"/>
      <c r="BE233" s="16"/>
      <c r="BF233" s="21" t="s">
        <v>96</v>
      </c>
      <c r="BG233" s="22">
        <v>25</v>
      </c>
      <c r="BH233" s="23">
        <v>0.7</v>
      </c>
      <c r="BI233" s="23">
        <v>18</v>
      </c>
      <c r="BJ233" s="16">
        <v>402.84457021060018</v>
      </c>
      <c r="BK233" s="16">
        <v>7570.7767833772923</v>
      </c>
      <c r="BL233" s="23">
        <v>0.15</v>
      </c>
      <c r="BM233" s="22">
        <f t="shared" si="38"/>
        <v>3.1284326721385445</v>
      </c>
      <c r="BN233" s="22">
        <f t="shared" si="37"/>
        <v>2.1284326721385445</v>
      </c>
      <c r="BO233" s="22">
        <f t="shared" si="39"/>
        <v>0.31926490082078168</v>
      </c>
      <c r="BP233" s="22">
        <f t="shared" si="40"/>
        <v>0.18091677713177629</v>
      </c>
      <c r="BQ233" s="22">
        <f t="shared" si="41"/>
        <v>1.6282509941859864</v>
      </c>
    </row>
    <row r="234" spans="1:69" ht="12.75" customHeight="1" x14ac:dyDescent="0.25">
      <c r="A234" s="15">
        <v>15401013</v>
      </c>
      <c r="B234" s="16" t="s">
        <v>97</v>
      </c>
      <c r="C234" s="16"/>
      <c r="D234" s="16"/>
      <c r="E234" s="16"/>
      <c r="F234" s="16" t="s">
        <v>2964</v>
      </c>
      <c r="G234" s="16" t="s">
        <v>1831</v>
      </c>
      <c r="H234" s="16">
        <v>0.22434337500000001</v>
      </c>
      <c r="I234" s="17">
        <v>1954</v>
      </c>
      <c r="J234" s="17">
        <v>2159</v>
      </c>
      <c r="K234" s="16">
        <v>0.28531782700000002</v>
      </c>
      <c r="L234" s="16" t="s">
        <v>78</v>
      </c>
      <c r="M234" s="17">
        <v>1</v>
      </c>
      <c r="N234" s="17">
        <v>0</v>
      </c>
      <c r="O234" s="16" t="s">
        <v>79</v>
      </c>
      <c r="P234" s="16" t="s">
        <v>80</v>
      </c>
      <c r="Q234" s="18">
        <v>0.17372511667772444</v>
      </c>
      <c r="R234" s="16" t="s">
        <v>3345</v>
      </c>
      <c r="S234" s="16" t="s">
        <v>3346</v>
      </c>
      <c r="T234" s="16" t="s">
        <v>769</v>
      </c>
      <c r="U234" s="16" t="s">
        <v>3347</v>
      </c>
      <c r="V234" s="16" t="s">
        <v>3348</v>
      </c>
      <c r="W234" s="16" t="s">
        <v>129</v>
      </c>
      <c r="X234" s="16"/>
      <c r="Y234" s="16" t="s">
        <v>3060</v>
      </c>
      <c r="Z234" s="16" t="s">
        <v>3349</v>
      </c>
      <c r="AA234" s="16"/>
      <c r="AB234" s="16"/>
      <c r="AC234" s="16" t="s">
        <v>529</v>
      </c>
      <c r="AD234" s="16" t="s">
        <v>152</v>
      </c>
      <c r="AE234" s="16"/>
      <c r="AF234" s="16" t="s">
        <v>91</v>
      </c>
      <c r="AG234" s="16" t="s">
        <v>92</v>
      </c>
      <c r="AH234" s="16" t="s">
        <v>3350</v>
      </c>
      <c r="AI234" s="17">
        <v>2</v>
      </c>
      <c r="AJ234" s="17">
        <v>1</v>
      </c>
      <c r="AK234" s="16" t="s">
        <v>245</v>
      </c>
      <c r="AL234" s="16"/>
      <c r="AM234" s="17">
        <v>35</v>
      </c>
      <c r="AN234" s="16" t="s">
        <v>246</v>
      </c>
      <c r="AO234" s="16" t="s">
        <v>247</v>
      </c>
      <c r="AP234" s="17">
        <v>0</v>
      </c>
      <c r="AQ234" s="17">
        <v>0</v>
      </c>
      <c r="AR234" s="17">
        <v>0</v>
      </c>
      <c r="AS234" s="16">
        <v>7567.4487853500004</v>
      </c>
      <c r="AT234" s="19">
        <v>5.7562332082549164</v>
      </c>
      <c r="AU234" s="19">
        <v>0</v>
      </c>
      <c r="AV234" s="19">
        <v>0</v>
      </c>
      <c r="AW234" s="19">
        <v>2878.1166041274582</v>
      </c>
      <c r="AX234" s="20">
        <v>4</v>
      </c>
      <c r="AY234" s="19">
        <v>0</v>
      </c>
      <c r="AZ234" s="20">
        <v>35</v>
      </c>
      <c r="BA234" s="19">
        <v>0</v>
      </c>
      <c r="BB234" s="19">
        <v>0.5</v>
      </c>
      <c r="BC234" s="20">
        <v>17500</v>
      </c>
      <c r="BD234" s="16">
        <v>348.34089309605633</v>
      </c>
      <c r="BE234" s="16">
        <v>7567.4358126476145</v>
      </c>
      <c r="BF234" s="21" t="s">
        <v>96</v>
      </c>
      <c r="BG234" s="22">
        <v>35</v>
      </c>
      <c r="BH234" s="23">
        <v>0.85</v>
      </c>
      <c r="BI234" s="23">
        <v>30</v>
      </c>
      <c r="BJ234" s="16">
        <v>348.34089309605633</v>
      </c>
      <c r="BK234" s="16">
        <v>7567.4358126476145</v>
      </c>
      <c r="BL234" s="23">
        <v>0.15</v>
      </c>
      <c r="BM234" s="22">
        <f t="shared" si="38"/>
        <v>5.2117535003317332</v>
      </c>
      <c r="BN234" s="22">
        <f t="shared" si="37"/>
        <v>4.2117535003317332</v>
      </c>
      <c r="BO234" s="22">
        <f t="shared" si="39"/>
        <v>0.63176302504976001</v>
      </c>
      <c r="BP234" s="22">
        <f t="shared" si="40"/>
        <v>0.35799904752819733</v>
      </c>
      <c r="BQ234" s="22">
        <f t="shared" si="41"/>
        <v>3.221991427753776</v>
      </c>
    </row>
    <row r="235" spans="1:69" ht="12.75" customHeight="1" x14ac:dyDescent="0.25">
      <c r="A235" s="15">
        <v>15413010</v>
      </c>
      <c r="B235" s="16" t="s">
        <v>97</v>
      </c>
      <c r="C235" s="16"/>
      <c r="D235" s="16"/>
      <c r="E235" s="16"/>
      <c r="F235" s="16" t="s">
        <v>1264</v>
      </c>
      <c r="G235" s="16" t="s">
        <v>238</v>
      </c>
      <c r="H235" s="16">
        <v>0.111109971</v>
      </c>
      <c r="I235" s="17">
        <v>1958</v>
      </c>
      <c r="J235" s="17">
        <v>1015</v>
      </c>
      <c r="K235" s="16">
        <v>0.134312558</v>
      </c>
      <c r="L235" s="16" t="s">
        <v>78</v>
      </c>
      <c r="M235" s="17">
        <v>1</v>
      </c>
      <c r="N235" s="17">
        <v>0</v>
      </c>
      <c r="O235" s="16" t="s">
        <v>79</v>
      </c>
      <c r="P235" s="16" t="s">
        <v>80</v>
      </c>
      <c r="Q235" s="18">
        <v>0.17350650494555922</v>
      </c>
      <c r="R235" s="16" t="s">
        <v>2259</v>
      </c>
      <c r="S235" s="16" t="s">
        <v>2260</v>
      </c>
      <c r="T235" s="16" t="s">
        <v>274</v>
      </c>
      <c r="U235" s="16" t="s">
        <v>2261</v>
      </c>
      <c r="V235" s="16" t="s">
        <v>2262</v>
      </c>
      <c r="W235" s="16" t="s">
        <v>129</v>
      </c>
      <c r="X235" s="16"/>
      <c r="Y235" s="16" t="s">
        <v>1268</v>
      </c>
      <c r="Z235" s="16" t="s">
        <v>2263</v>
      </c>
      <c r="AA235" s="16"/>
      <c r="AB235" s="16" t="s">
        <v>831</v>
      </c>
      <c r="AC235" s="16" t="s">
        <v>343</v>
      </c>
      <c r="AD235" s="16" t="s">
        <v>152</v>
      </c>
      <c r="AE235" s="16"/>
      <c r="AF235" s="16" t="s">
        <v>91</v>
      </c>
      <c r="AG235" s="16" t="s">
        <v>92</v>
      </c>
      <c r="AH235" s="16" t="s">
        <v>1927</v>
      </c>
      <c r="AI235" s="17">
        <v>1</v>
      </c>
      <c r="AJ235" s="17">
        <v>1</v>
      </c>
      <c r="AK235" s="16" t="s">
        <v>245</v>
      </c>
      <c r="AL235" s="16"/>
      <c r="AM235" s="17">
        <v>35</v>
      </c>
      <c r="AN235" s="16" t="s">
        <v>246</v>
      </c>
      <c r="AO235" s="16" t="s">
        <v>247</v>
      </c>
      <c r="AP235" s="17">
        <v>0</v>
      </c>
      <c r="AQ235" s="17">
        <v>0</v>
      </c>
      <c r="AR235" s="17">
        <v>0</v>
      </c>
      <c r="AS235" s="16">
        <v>7557.9216962399996</v>
      </c>
      <c r="AT235" s="19">
        <v>5.7634891906422796</v>
      </c>
      <c r="AU235" s="19">
        <v>0</v>
      </c>
      <c r="AV235" s="19">
        <v>0</v>
      </c>
      <c r="AW235" s="19">
        <v>2881.74459532114</v>
      </c>
      <c r="AX235" s="20">
        <v>4</v>
      </c>
      <c r="AY235" s="19">
        <v>0</v>
      </c>
      <c r="AZ235" s="20">
        <v>35</v>
      </c>
      <c r="BA235" s="19">
        <v>0</v>
      </c>
      <c r="BB235" s="19">
        <v>0.5</v>
      </c>
      <c r="BC235" s="20">
        <v>17500</v>
      </c>
      <c r="BD235" s="16">
        <v>368.33373549795971</v>
      </c>
      <c r="BE235" s="16">
        <v>7557.9131236853682</v>
      </c>
      <c r="BF235" s="21" t="s">
        <v>96</v>
      </c>
      <c r="BG235" s="22">
        <v>35</v>
      </c>
      <c r="BH235" s="23">
        <v>0.85</v>
      </c>
      <c r="BI235" s="23">
        <v>30</v>
      </c>
      <c r="BJ235" s="16">
        <v>368.33373549795971</v>
      </c>
      <c r="BK235" s="16">
        <v>7557.9131236853682</v>
      </c>
      <c r="BL235" s="23">
        <v>0.15</v>
      </c>
      <c r="BM235" s="22">
        <f t="shared" si="38"/>
        <v>5.2051951483667764</v>
      </c>
      <c r="BN235" s="22">
        <f t="shared" si="37"/>
        <v>4.2051951483667764</v>
      </c>
      <c r="BO235" s="22">
        <f t="shared" si="39"/>
        <v>0.6307792722550164</v>
      </c>
      <c r="BP235" s="22">
        <f t="shared" si="40"/>
        <v>0.35744158761117606</v>
      </c>
      <c r="BQ235" s="22">
        <f t="shared" si="41"/>
        <v>3.2169742885005843</v>
      </c>
    </row>
    <row r="236" spans="1:69" ht="12.75" customHeight="1" x14ac:dyDescent="0.25">
      <c r="A236" s="15">
        <v>14828006</v>
      </c>
      <c r="B236" s="16" t="s">
        <v>97</v>
      </c>
      <c r="C236" s="16" t="s">
        <v>110</v>
      </c>
      <c r="D236" s="16"/>
      <c r="E236" s="16"/>
      <c r="F236" s="16" t="s">
        <v>502</v>
      </c>
      <c r="G236" s="16" t="s">
        <v>111</v>
      </c>
      <c r="H236" s="16">
        <v>0.82481871399999995</v>
      </c>
      <c r="I236" s="17">
        <v>1979</v>
      </c>
      <c r="J236" s="17">
        <v>2394</v>
      </c>
      <c r="K236" s="16">
        <v>0.31712809600000003</v>
      </c>
      <c r="L236" s="16" t="s">
        <v>78</v>
      </c>
      <c r="M236" s="17">
        <v>1</v>
      </c>
      <c r="N236" s="17">
        <v>0</v>
      </c>
      <c r="O236" s="16" t="s">
        <v>79</v>
      </c>
      <c r="P236" s="16" t="s">
        <v>80</v>
      </c>
      <c r="Q236" s="18">
        <v>0.17330771964800529</v>
      </c>
      <c r="R236" s="16" t="s">
        <v>668</v>
      </c>
      <c r="S236" s="16" t="s">
        <v>669</v>
      </c>
      <c r="T236" s="16" t="s">
        <v>83</v>
      </c>
      <c r="U236" s="16" t="s">
        <v>106</v>
      </c>
      <c r="V236" s="16" t="s">
        <v>670</v>
      </c>
      <c r="W236" s="16" t="s">
        <v>507</v>
      </c>
      <c r="X236" s="16"/>
      <c r="Y236" s="16" t="s">
        <v>509</v>
      </c>
      <c r="Z236" s="16" t="s">
        <v>671</v>
      </c>
      <c r="AA236" s="16"/>
      <c r="AB236" s="16" t="s">
        <v>473</v>
      </c>
      <c r="AC236" s="16" t="s">
        <v>117</v>
      </c>
      <c r="AD236" s="16"/>
      <c r="AE236" s="16"/>
      <c r="AF236" s="16" t="s">
        <v>91</v>
      </c>
      <c r="AG236" s="16" t="s">
        <v>92</v>
      </c>
      <c r="AH236" s="16" t="s">
        <v>672</v>
      </c>
      <c r="AI236" s="17">
        <v>1</v>
      </c>
      <c r="AJ236" s="17">
        <v>0</v>
      </c>
      <c r="AK236" s="16" t="s">
        <v>119</v>
      </c>
      <c r="AL236" s="16">
        <v>1.85</v>
      </c>
      <c r="AM236" s="16"/>
      <c r="AN236" s="16" t="s">
        <v>120</v>
      </c>
      <c r="AO236" s="16"/>
      <c r="AP236" s="17">
        <v>0</v>
      </c>
      <c r="AQ236" s="17">
        <v>0</v>
      </c>
      <c r="AR236" s="17">
        <v>2394</v>
      </c>
      <c r="AS236" s="16">
        <v>7549.2383994299998</v>
      </c>
      <c r="AT236" s="19">
        <v>0</v>
      </c>
      <c r="AU236" s="19">
        <v>0</v>
      </c>
      <c r="AV236" s="19">
        <v>0.31711808176315603</v>
      </c>
      <c r="AW236" s="19">
        <v>13813.663641603076</v>
      </c>
      <c r="AX236" s="20">
        <v>13</v>
      </c>
      <c r="AY236" s="19">
        <v>0.5</v>
      </c>
      <c r="AZ236" s="20">
        <v>60</v>
      </c>
      <c r="BA236" s="19">
        <v>0.05</v>
      </c>
      <c r="BB236" s="19">
        <v>0.5</v>
      </c>
      <c r="BC236" s="20">
        <v>30000</v>
      </c>
      <c r="BD236" s="16">
        <v>388.92687391964228</v>
      </c>
      <c r="BE236" s="16">
        <v>7549.2540707602348</v>
      </c>
      <c r="BF236" s="21" t="s">
        <v>96</v>
      </c>
      <c r="BG236" s="23">
        <v>70</v>
      </c>
      <c r="BH236" s="23">
        <v>0.95</v>
      </c>
      <c r="BI236" s="23">
        <v>67</v>
      </c>
      <c r="BJ236" s="16">
        <v>388.92687391964228</v>
      </c>
      <c r="BK236" s="16">
        <v>7549.2540707602348</v>
      </c>
      <c r="BL236" s="23">
        <v>0.15</v>
      </c>
      <c r="BM236" s="22">
        <f t="shared" si="38"/>
        <v>11.611617216416354</v>
      </c>
      <c r="BN236" s="22">
        <f t="shared" si="37"/>
        <v>11.611617216416354</v>
      </c>
      <c r="BO236" s="22">
        <f t="shared" si="39"/>
        <v>1.7417425824624531</v>
      </c>
      <c r="BP236" s="22">
        <f t="shared" si="40"/>
        <v>0.98698746339539012</v>
      </c>
      <c r="BQ236" s="22">
        <f t="shared" si="41"/>
        <v>8.8828871705585097</v>
      </c>
    </row>
    <row r="237" spans="1:69" ht="12.75" customHeight="1" x14ac:dyDescent="0.25">
      <c r="A237" s="15">
        <v>15302066</v>
      </c>
      <c r="B237" s="16" t="s">
        <v>154</v>
      </c>
      <c r="C237" s="16"/>
      <c r="D237" s="16"/>
      <c r="E237" s="16"/>
      <c r="F237" s="16" t="s">
        <v>1264</v>
      </c>
      <c r="G237" s="16" t="s">
        <v>197</v>
      </c>
      <c r="H237" s="16">
        <v>0.53864523900000005</v>
      </c>
      <c r="I237" s="17">
        <v>2005</v>
      </c>
      <c r="J237" s="17">
        <v>1740</v>
      </c>
      <c r="K237" s="16">
        <v>0.23166023199999999</v>
      </c>
      <c r="L237" s="16" t="s">
        <v>78</v>
      </c>
      <c r="M237" s="17">
        <v>1</v>
      </c>
      <c r="N237" s="17">
        <v>0</v>
      </c>
      <c r="O237" s="16" t="s">
        <v>79</v>
      </c>
      <c r="P237" s="16" t="s">
        <v>80</v>
      </c>
      <c r="Q237" s="18">
        <v>0.17243522474077527</v>
      </c>
      <c r="R237" s="16" t="s">
        <v>2533</v>
      </c>
      <c r="S237" s="16" t="s">
        <v>2534</v>
      </c>
      <c r="T237" s="16" t="s">
        <v>83</v>
      </c>
      <c r="U237" s="16" t="s">
        <v>84</v>
      </c>
      <c r="V237" s="16" t="s">
        <v>2535</v>
      </c>
      <c r="W237" s="16" t="s">
        <v>129</v>
      </c>
      <c r="X237" s="16" t="s">
        <v>1267</v>
      </c>
      <c r="Y237" s="16" t="s">
        <v>1268</v>
      </c>
      <c r="Z237" s="16" t="s">
        <v>1431</v>
      </c>
      <c r="AA237" s="16"/>
      <c r="AB237" s="16"/>
      <c r="AC237" s="16" t="s">
        <v>780</v>
      </c>
      <c r="AD237" s="16" t="s">
        <v>105</v>
      </c>
      <c r="AE237" s="16"/>
      <c r="AF237" s="16" t="s">
        <v>91</v>
      </c>
      <c r="AG237" s="16" t="s">
        <v>92</v>
      </c>
      <c r="AH237" s="16" t="s">
        <v>2536</v>
      </c>
      <c r="AI237" s="17">
        <v>1</v>
      </c>
      <c r="AJ237" s="17">
        <v>1</v>
      </c>
      <c r="AK237" s="16" t="s">
        <v>136</v>
      </c>
      <c r="AL237" s="16"/>
      <c r="AM237" s="17">
        <v>25</v>
      </c>
      <c r="AN237" s="16" t="s">
        <v>137</v>
      </c>
      <c r="AO237" s="16" t="s">
        <v>138</v>
      </c>
      <c r="AP237" s="16"/>
      <c r="AQ237" s="16"/>
      <c r="AR237" s="16"/>
      <c r="AS237" s="16"/>
      <c r="AT237" s="19"/>
      <c r="AU237" s="19"/>
      <c r="AV237" s="19"/>
      <c r="AW237" s="19"/>
      <c r="AX237" s="19"/>
      <c r="AY237" s="19"/>
      <c r="AZ237" s="19"/>
      <c r="BA237" s="19"/>
      <c r="BB237" s="19"/>
      <c r="BC237" s="19"/>
      <c r="BD237" s="16">
        <v>441.50338677222521</v>
      </c>
      <c r="BE237" s="16">
        <v>7511.2483446246551</v>
      </c>
      <c r="BF237" s="21"/>
      <c r="BG237" s="22">
        <v>25</v>
      </c>
      <c r="BH237" s="23">
        <v>0.7</v>
      </c>
      <c r="BI237" s="23">
        <v>18</v>
      </c>
      <c r="BJ237" s="16">
        <v>441.50338677222521</v>
      </c>
      <c r="BK237" s="16">
        <v>7511.2483446246551</v>
      </c>
      <c r="BL237" s="23">
        <v>0.15</v>
      </c>
      <c r="BM237" s="22">
        <f t="shared" si="38"/>
        <v>3.1038340453339548</v>
      </c>
      <c r="BN237" s="22">
        <f t="shared" si="37"/>
        <v>2.1038340453339548</v>
      </c>
      <c r="BO237" s="22">
        <f t="shared" si="39"/>
        <v>0.31557510680009321</v>
      </c>
      <c r="BP237" s="22">
        <f t="shared" si="40"/>
        <v>0.17882589385338618</v>
      </c>
      <c r="BQ237" s="22">
        <f t="shared" si="41"/>
        <v>1.6094330446804754</v>
      </c>
    </row>
    <row r="238" spans="1:69" ht="12.75" customHeight="1" x14ac:dyDescent="0.25">
      <c r="A238" s="15">
        <v>15423006</v>
      </c>
      <c r="B238" s="16" t="s">
        <v>228</v>
      </c>
      <c r="C238" s="16"/>
      <c r="D238" s="16"/>
      <c r="E238" s="16"/>
      <c r="F238" s="16" t="s">
        <v>1264</v>
      </c>
      <c r="G238" s="16" t="s">
        <v>126</v>
      </c>
      <c r="H238" s="16">
        <v>0.192119392</v>
      </c>
      <c r="I238" s="17">
        <v>1937</v>
      </c>
      <c r="J238" s="17">
        <v>918</v>
      </c>
      <c r="K238" s="16">
        <v>0.12239999999999999</v>
      </c>
      <c r="L238" s="16" t="s">
        <v>78</v>
      </c>
      <c r="M238" s="17">
        <v>1</v>
      </c>
      <c r="N238" s="17">
        <v>0</v>
      </c>
      <c r="O238" s="16" t="s">
        <v>79</v>
      </c>
      <c r="P238" s="16" t="s">
        <v>80</v>
      </c>
      <c r="Q238" s="18">
        <v>0.17216998155626856</v>
      </c>
      <c r="R238" s="16" t="s">
        <v>2249</v>
      </c>
      <c r="S238" s="16" t="s">
        <v>2250</v>
      </c>
      <c r="T238" s="16" t="s">
        <v>705</v>
      </c>
      <c r="U238" s="16" t="s">
        <v>2251</v>
      </c>
      <c r="V238" s="16" t="s">
        <v>2252</v>
      </c>
      <c r="W238" s="16" t="s">
        <v>129</v>
      </c>
      <c r="X238" s="16"/>
      <c r="Y238" s="16" t="s">
        <v>1268</v>
      </c>
      <c r="Z238" s="16" t="s">
        <v>1682</v>
      </c>
      <c r="AA238" s="16"/>
      <c r="AB238" s="16"/>
      <c r="AC238" s="16" t="s">
        <v>1589</v>
      </c>
      <c r="AD238" s="16" t="s">
        <v>152</v>
      </c>
      <c r="AE238" s="16"/>
      <c r="AF238" s="16" t="s">
        <v>91</v>
      </c>
      <c r="AG238" s="16" t="s">
        <v>92</v>
      </c>
      <c r="AH238" s="16" t="s">
        <v>1590</v>
      </c>
      <c r="AI238" s="17">
        <v>1</v>
      </c>
      <c r="AJ238" s="17">
        <v>1</v>
      </c>
      <c r="AK238" s="16" t="s">
        <v>136</v>
      </c>
      <c r="AL238" s="16"/>
      <c r="AM238" s="17">
        <v>25</v>
      </c>
      <c r="AN238" s="16" t="s">
        <v>137</v>
      </c>
      <c r="AO238" s="16" t="s">
        <v>138</v>
      </c>
      <c r="AP238" s="17">
        <v>0</v>
      </c>
      <c r="AQ238" s="17">
        <v>0</v>
      </c>
      <c r="AR238" s="17">
        <v>0</v>
      </c>
      <c r="AS238" s="16">
        <v>7499.6939968799998</v>
      </c>
      <c r="AT238" s="19">
        <v>5.808236978484949</v>
      </c>
      <c r="AU238" s="19">
        <v>0</v>
      </c>
      <c r="AV238" s="19">
        <v>0</v>
      </c>
      <c r="AW238" s="19">
        <v>2904.1184892424744</v>
      </c>
      <c r="AX238" s="20">
        <v>7</v>
      </c>
      <c r="AY238" s="19">
        <v>0</v>
      </c>
      <c r="AZ238" s="20">
        <v>25</v>
      </c>
      <c r="BA238" s="19">
        <v>0</v>
      </c>
      <c r="BB238" s="19">
        <v>0.5</v>
      </c>
      <c r="BC238" s="20">
        <v>12500</v>
      </c>
      <c r="BD238" s="16">
        <v>399.92836661742183</v>
      </c>
      <c r="BE238" s="16">
        <v>7499.6943977234696</v>
      </c>
      <c r="BF238" s="21" t="s">
        <v>96</v>
      </c>
      <c r="BG238" s="22">
        <v>25</v>
      </c>
      <c r="BH238" s="23">
        <v>0.7</v>
      </c>
      <c r="BI238" s="23">
        <v>18</v>
      </c>
      <c r="BJ238" s="16">
        <v>399.92836661742183</v>
      </c>
      <c r="BK238" s="16">
        <v>7499.6943977234696</v>
      </c>
      <c r="BL238" s="23">
        <v>0.15</v>
      </c>
      <c r="BM238" s="22">
        <f t="shared" si="38"/>
        <v>3.0990596680128339</v>
      </c>
      <c r="BN238" s="22">
        <f t="shared" si="37"/>
        <v>2.0990596680128339</v>
      </c>
      <c r="BO238" s="22">
        <f t="shared" si="39"/>
        <v>0.31485895020192506</v>
      </c>
      <c r="BP238" s="22">
        <f t="shared" si="40"/>
        <v>0.1784200717810909</v>
      </c>
      <c r="BQ238" s="22">
        <f t="shared" si="41"/>
        <v>1.6057806460298181</v>
      </c>
    </row>
    <row r="239" spans="1:69" ht="12.75" customHeight="1" x14ac:dyDescent="0.25">
      <c r="A239" s="15">
        <v>15003008</v>
      </c>
      <c r="B239" s="16" t="s">
        <v>154</v>
      </c>
      <c r="C239" s="16"/>
      <c r="D239" s="16"/>
      <c r="E239" s="16"/>
      <c r="F239" s="16" t="s">
        <v>2964</v>
      </c>
      <c r="G239" s="16" t="s">
        <v>155</v>
      </c>
      <c r="H239" s="16">
        <v>0.27254438600000003</v>
      </c>
      <c r="I239" s="17">
        <v>1962</v>
      </c>
      <c r="J239" s="17">
        <v>1696</v>
      </c>
      <c r="K239" s="16">
        <v>0.22789572699999999</v>
      </c>
      <c r="L239" s="16" t="s">
        <v>78</v>
      </c>
      <c r="M239" s="17">
        <v>1</v>
      </c>
      <c r="N239" s="17">
        <v>0</v>
      </c>
      <c r="O239" s="16" t="s">
        <v>79</v>
      </c>
      <c r="P239" s="16" t="s">
        <v>80</v>
      </c>
      <c r="Q239" s="18">
        <v>0.17086271931147798</v>
      </c>
      <c r="R239" s="16" t="s">
        <v>3275</v>
      </c>
      <c r="S239" s="16" t="s">
        <v>3276</v>
      </c>
      <c r="T239" s="16" t="s">
        <v>83</v>
      </c>
      <c r="U239" s="16" t="s">
        <v>84</v>
      </c>
      <c r="V239" s="16" t="s">
        <v>3277</v>
      </c>
      <c r="W239" s="16" t="s">
        <v>129</v>
      </c>
      <c r="X239" s="16"/>
      <c r="Y239" s="16" t="s">
        <v>3060</v>
      </c>
      <c r="Z239" s="16" t="s">
        <v>2050</v>
      </c>
      <c r="AA239" s="16"/>
      <c r="AB239" s="16"/>
      <c r="AC239" s="16" t="s">
        <v>370</v>
      </c>
      <c r="AD239" s="16" t="s">
        <v>152</v>
      </c>
      <c r="AE239" s="16"/>
      <c r="AF239" s="16" t="s">
        <v>91</v>
      </c>
      <c r="AG239" s="16" t="s">
        <v>92</v>
      </c>
      <c r="AH239" s="16" t="s">
        <v>3239</v>
      </c>
      <c r="AI239" s="17">
        <v>2</v>
      </c>
      <c r="AJ239" s="17">
        <v>2</v>
      </c>
      <c r="AK239" s="16" t="s">
        <v>136</v>
      </c>
      <c r="AL239" s="16"/>
      <c r="AM239" s="17">
        <v>25</v>
      </c>
      <c r="AN239" s="16" t="s">
        <v>137</v>
      </c>
      <c r="AO239" s="16" t="s">
        <v>138</v>
      </c>
      <c r="AP239" s="17">
        <v>0</v>
      </c>
      <c r="AQ239" s="17">
        <v>0</v>
      </c>
      <c r="AR239" s="17">
        <v>0</v>
      </c>
      <c r="AS239" s="16">
        <v>7442.7527317100003</v>
      </c>
      <c r="AT239" s="19">
        <v>11.705346548572473</v>
      </c>
      <c r="AU239" s="19">
        <v>0</v>
      </c>
      <c r="AV239" s="19">
        <v>0</v>
      </c>
      <c r="AW239" s="19">
        <v>5852.6732742862368</v>
      </c>
      <c r="AX239" s="20">
        <v>7</v>
      </c>
      <c r="AY239" s="19">
        <v>0</v>
      </c>
      <c r="AZ239" s="20">
        <v>25</v>
      </c>
      <c r="BA239" s="19">
        <v>0</v>
      </c>
      <c r="BB239" s="19">
        <v>0.5</v>
      </c>
      <c r="BC239" s="20">
        <v>12500</v>
      </c>
      <c r="BD239" s="16">
        <v>355.5070539103333</v>
      </c>
      <c r="BE239" s="16">
        <v>7442.7502821175367</v>
      </c>
      <c r="BF239" s="21" t="s">
        <v>96</v>
      </c>
      <c r="BG239" s="22">
        <v>25</v>
      </c>
      <c r="BH239" s="23">
        <v>0.7</v>
      </c>
      <c r="BI239" s="23">
        <v>18</v>
      </c>
      <c r="BJ239" s="16">
        <v>355.5070539103333</v>
      </c>
      <c r="BK239" s="16">
        <v>7442.7502821175367</v>
      </c>
      <c r="BL239" s="23">
        <v>0.15</v>
      </c>
      <c r="BM239" s="22">
        <f t="shared" si="38"/>
        <v>3.0755289476066037</v>
      </c>
      <c r="BN239" s="22">
        <f t="shared" si="37"/>
        <v>1.0755289476066037</v>
      </c>
      <c r="BO239" s="22">
        <f t="shared" si="39"/>
        <v>0.16132934214099054</v>
      </c>
      <c r="BP239" s="22">
        <f t="shared" si="40"/>
        <v>9.1419960546561319E-2</v>
      </c>
      <c r="BQ239" s="22">
        <f t="shared" si="41"/>
        <v>0.82277964491905187</v>
      </c>
    </row>
    <row r="240" spans="1:69" ht="12.75" customHeight="1" x14ac:dyDescent="0.25">
      <c r="A240" s="15">
        <v>14831008</v>
      </c>
      <c r="B240" s="16" t="s">
        <v>97</v>
      </c>
      <c r="C240" s="16"/>
      <c r="D240" s="16"/>
      <c r="E240" s="16"/>
      <c r="F240" s="16" t="s">
        <v>1264</v>
      </c>
      <c r="G240" s="16" t="s">
        <v>238</v>
      </c>
      <c r="H240" s="16">
        <v>0.85237247199999999</v>
      </c>
      <c r="I240" s="17">
        <v>1950</v>
      </c>
      <c r="J240" s="17">
        <v>1360</v>
      </c>
      <c r="K240" s="16">
        <v>0.18321433400000001</v>
      </c>
      <c r="L240" s="16" t="s">
        <v>78</v>
      </c>
      <c r="M240" s="17">
        <v>1</v>
      </c>
      <c r="N240" s="17">
        <v>0</v>
      </c>
      <c r="O240" s="16" t="s">
        <v>79</v>
      </c>
      <c r="P240" s="16" t="s">
        <v>80</v>
      </c>
      <c r="Q240" s="18">
        <v>0.17043104457454919</v>
      </c>
      <c r="R240" s="16" t="s">
        <v>1873</v>
      </c>
      <c r="S240" s="16" t="s">
        <v>1874</v>
      </c>
      <c r="T240" s="16" t="s">
        <v>83</v>
      </c>
      <c r="U240" s="16" t="s">
        <v>106</v>
      </c>
      <c r="V240" s="16" t="s">
        <v>1844</v>
      </c>
      <c r="W240" s="16" t="s">
        <v>129</v>
      </c>
      <c r="X240" s="16" t="s">
        <v>1267</v>
      </c>
      <c r="Y240" s="16" t="s">
        <v>1268</v>
      </c>
      <c r="Z240" s="16" t="s">
        <v>1875</v>
      </c>
      <c r="AA240" s="16"/>
      <c r="AB240" s="16"/>
      <c r="AC240" s="16" t="s">
        <v>1846</v>
      </c>
      <c r="AD240" s="16" t="s">
        <v>152</v>
      </c>
      <c r="AE240" s="16"/>
      <c r="AF240" s="16" t="s">
        <v>91</v>
      </c>
      <c r="AG240" s="16" t="s">
        <v>92</v>
      </c>
      <c r="AH240" s="16" t="s">
        <v>1847</v>
      </c>
      <c r="AI240" s="17">
        <v>1</v>
      </c>
      <c r="AJ240" s="17">
        <v>1</v>
      </c>
      <c r="AK240" s="16" t="s">
        <v>245</v>
      </c>
      <c r="AL240" s="16"/>
      <c r="AM240" s="17">
        <v>35</v>
      </c>
      <c r="AN240" s="16" t="s">
        <v>246</v>
      </c>
      <c r="AO240" s="16" t="s">
        <v>247</v>
      </c>
      <c r="AP240" s="17">
        <v>0</v>
      </c>
      <c r="AQ240" s="17">
        <v>0</v>
      </c>
      <c r="AR240" s="17">
        <v>0</v>
      </c>
      <c r="AS240" s="16">
        <v>7423.9345733500004</v>
      </c>
      <c r="AT240" s="19">
        <v>5.8675086060657247</v>
      </c>
      <c r="AU240" s="19">
        <v>0</v>
      </c>
      <c r="AV240" s="19">
        <v>0</v>
      </c>
      <c r="AW240" s="19">
        <v>2933.7543030328625</v>
      </c>
      <c r="AX240" s="20">
        <v>4</v>
      </c>
      <c r="AY240" s="19">
        <v>0</v>
      </c>
      <c r="AZ240" s="20">
        <v>35</v>
      </c>
      <c r="BA240" s="19">
        <v>0</v>
      </c>
      <c r="BB240" s="19">
        <v>0.5</v>
      </c>
      <c r="BC240" s="20">
        <v>17500</v>
      </c>
      <c r="BD240" s="16"/>
      <c r="BE240" s="16"/>
      <c r="BF240" s="21" t="s">
        <v>96</v>
      </c>
      <c r="BG240" s="22">
        <v>35</v>
      </c>
      <c r="BH240" s="23">
        <v>0.85</v>
      </c>
      <c r="BI240" s="23">
        <v>30</v>
      </c>
      <c r="BJ240" s="16">
        <v>374.49325067757644</v>
      </c>
      <c r="BK240" s="16">
        <v>7423.9466057918507</v>
      </c>
      <c r="BL240" s="23">
        <v>0.15</v>
      </c>
      <c r="BM240" s="22">
        <f t="shared" si="38"/>
        <v>5.1129313372364757</v>
      </c>
      <c r="BN240" s="22">
        <f t="shared" si="37"/>
        <v>4.1129313372364757</v>
      </c>
      <c r="BO240" s="22">
        <f t="shared" si="39"/>
        <v>0.61693970058547132</v>
      </c>
      <c r="BP240" s="22">
        <f t="shared" si="40"/>
        <v>0.34959916366510047</v>
      </c>
      <c r="BQ240" s="22">
        <f t="shared" si="41"/>
        <v>3.1463924729859039</v>
      </c>
    </row>
    <row r="241" spans="1:69" ht="12.75" customHeight="1" x14ac:dyDescent="0.25">
      <c r="A241" s="15">
        <v>14831001</v>
      </c>
      <c r="B241" s="16" t="s">
        <v>97</v>
      </c>
      <c r="C241" s="16"/>
      <c r="D241" s="16"/>
      <c r="E241" s="16"/>
      <c r="F241" s="16" t="s">
        <v>1264</v>
      </c>
      <c r="G241" s="16" t="s">
        <v>238</v>
      </c>
      <c r="H241" s="16">
        <v>0.83892262100000003</v>
      </c>
      <c r="I241" s="17">
        <v>1952</v>
      </c>
      <c r="J241" s="17">
        <v>1234</v>
      </c>
      <c r="K241" s="16">
        <v>0.16750373299999999</v>
      </c>
      <c r="L241" s="16" t="s">
        <v>78</v>
      </c>
      <c r="M241" s="17">
        <v>1</v>
      </c>
      <c r="N241" s="17">
        <v>0</v>
      </c>
      <c r="O241" s="16" t="s">
        <v>79</v>
      </c>
      <c r="P241" s="16" t="s">
        <v>80</v>
      </c>
      <c r="Q241" s="18">
        <v>0.16922719980051112</v>
      </c>
      <c r="R241" s="16" t="s">
        <v>1882</v>
      </c>
      <c r="S241" s="16" t="s">
        <v>1883</v>
      </c>
      <c r="T241" s="16" t="s">
        <v>83</v>
      </c>
      <c r="U241" s="16" t="s">
        <v>106</v>
      </c>
      <c r="V241" s="16" t="s">
        <v>1884</v>
      </c>
      <c r="W241" s="16" t="s">
        <v>129</v>
      </c>
      <c r="X241" s="16" t="s">
        <v>1267</v>
      </c>
      <c r="Y241" s="16" t="s">
        <v>1268</v>
      </c>
      <c r="Z241" s="16" t="s">
        <v>1885</v>
      </c>
      <c r="AA241" s="16"/>
      <c r="AB241" s="16"/>
      <c r="AC241" s="16" t="s">
        <v>1823</v>
      </c>
      <c r="AD241" s="16" t="s">
        <v>152</v>
      </c>
      <c r="AE241" s="16"/>
      <c r="AF241" s="16" t="s">
        <v>91</v>
      </c>
      <c r="AG241" s="16" t="s">
        <v>92</v>
      </c>
      <c r="AH241" s="16" t="s">
        <v>1886</v>
      </c>
      <c r="AI241" s="17">
        <v>1</v>
      </c>
      <c r="AJ241" s="17">
        <v>1</v>
      </c>
      <c r="AK241" s="16" t="s">
        <v>245</v>
      </c>
      <c r="AL241" s="16"/>
      <c r="AM241" s="17">
        <v>35</v>
      </c>
      <c r="AN241" s="16" t="s">
        <v>246</v>
      </c>
      <c r="AO241" s="16" t="s">
        <v>247</v>
      </c>
      <c r="AP241" s="17">
        <v>0</v>
      </c>
      <c r="AQ241" s="17">
        <v>0</v>
      </c>
      <c r="AR241" s="17">
        <v>0</v>
      </c>
      <c r="AS241" s="16">
        <v>7371.5218725900004</v>
      </c>
      <c r="AT241" s="19">
        <v>5.9092275316949037</v>
      </c>
      <c r="AU241" s="19">
        <v>0</v>
      </c>
      <c r="AV241" s="19">
        <v>0</v>
      </c>
      <c r="AW241" s="19">
        <v>2954.6137658474518</v>
      </c>
      <c r="AX241" s="20">
        <v>4</v>
      </c>
      <c r="AY241" s="19">
        <v>0</v>
      </c>
      <c r="AZ241" s="20">
        <v>35</v>
      </c>
      <c r="BA241" s="19">
        <v>0</v>
      </c>
      <c r="BB241" s="19">
        <v>0.5</v>
      </c>
      <c r="BC241" s="20">
        <v>17500</v>
      </c>
      <c r="BD241" s="16"/>
      <c r="BE241" s="16"/>
      <c r="BF241" s="21" t="s">
        <v>96</v>
      </c>
      <c r="BG241" s="22">
        <v>35</v>
      </c>
      <c r="BH241" s="23">
        <v>0.85</v>
      </c>
      <c r="BI241" s="23">
        <v>30</v>
      </c>
      <c r="BJ241" s="16">
        <v>365.06161645293821</v>
      </c>
      <c r="BK241" s="16">
        <v>7371.5073371924564</v>
      </c>
      <c r="BL241" s="23">
        <v>0.15</v>
      </c>
      <c r="BM241" s="22">
        <f t="shared" si="38"/>
        <v>5.0768159940153339</v>
      </c>
      <c r="BN241" s="22">
        <f t="shared" si="37"/>
        <v>4.0768159940153339</v>
      </c>
      <c r="BO241" s="22">
        <f t="shared" si="39"/>
        <v>0.61152239910230011</v>
      </c>
      <c r="BP241" s="22">
        <f t="shared" si="40"/>
        <v>0.34652935949130342</v>
      </c>
      <c r="BQ241" s="22">
        <f t="shared" si="41"/>
        <v>3.1187642354217306</v>
      </c>
    </row>
    <row r="242" spans="1:69" ht="12.75" customHeight="1" x14ac:dyDescent="0.25">
      <c r="A242" s="15">
        <v>14707081</v>
      </c>
      <c r="B242" s="16" t="s">
        <v>154</v>
      </c>
      <c r="C242" s="16"/>
      <c r="D242" s="16"/>
      <c r="E242" s="16"/>
      <c r="F242" s="16" t="s">
        <v>1264</v>
      </c>
      <c r="G242" s="16" t="s">
        <v>126</v>
      </c>
      <c r="H242" s="16">
        <v>0.62354213599999997</v>
      </c>
      <c r="I242" s="17">
        <v>2014</v>
      </c>
      <c r="J242" s="17">
        <v>2391</v>
      </c>
      <c r="K242" s="16">
        <v>0.32451140099999998</v>
      </c>
      <c r="L242" s="16" t="s">
        <v>78</v>
      </c>
      <c r="M242" s="17">
        <v>1</v>
      </c>
      <c r="N242" s="17">
        <v>0</v>
      </c>
      <c r="O242" s="16" t="s">
        <v>79</v>
      </c>
      <c r="P242" s="16" t="s">
        <v>80</v>
      </c>
      <c r="Q242" s="18">
        <v>0.16843834192221815</v>
      </c>
      <c r="R242" s="16" t="s">
        <v>2551</v>
      </c>
      <c r="S242" s="16" t="s">
        <v>2552</v>
      </c>
      <c r="T242" s="16" t="s">
        <v>83</v>
      </c>
      <c r="U242" s="16" t="s">
        <v>84</v>
      </c>
      <c r="V242" s="16" t="s">
        <v>1441</v>
      </c>
      <c r="W242" s="16" t="s">
        <v>129</v>
      </c>
      <c r="X242" s="16" t="s">
        <v>1267</v>
      </c>
      <c r="Y242" s="16" t="s">
        <v>1268</v>
      </c>
      <c r="Z242" s="16" t="s">
        <v>2553</v>
      </c>
      <c r="AA242" s="16"/>
      <c r="AB242" s="16"/>
      <c r="AC242" s="16" t="s">
        <v>1443</v>
      </c>
      <c r="AD242" s="16" t="s">
        <v>105</v>
      </c>
      <c r="AE242" s="16"/>
      <c r="AF242" s="16" t="s">
        <v>91</v>
      </c>
      <c r="AG242" s="16" t="s">
        <v>92</v>
      </c>
      <c r="AH242" s="16" t="s">
        <v>1444</v>
      </c>
      <c r="AI242" s="17">
        <v>1</v>
      </c>
      <c r="AJ242" s="17">
        <v>1</v>
      </c>
      <c r="AK242" s="16" t="s">
        <v>136</v>
      </c>
      <c r="AL242" s="16"/>
      <c r="AM242" s="17">
        <v>25</v>
      </c>
      <c r="AN242" s="16" t="s">
        <v>137</v>
      </c>
      <c r="AO242" s="16" t="s">
        <v>138</v>
      </c>
      <c r="AP242" s="16"/>
      <c r="AQ242" s="16"/>
      <c r="AR242" s="16"/>
      <c r="AS242" s="16"/>
      <c r="AT242" s="19"/>
      <c r="AU242" s="19"/>
      <c r="AV242" s="19"/>
      <c r="AW242" s="19"/>
      <c r="AX242" s="19"/>
      <c r="AY242" s="19"/>
      <c r="AZ242" s="19"/>
      <c r="BA242" s="19"/>
      <c r="BB242" s="19"/>
      <c r="BC242" s="19"/>
      <c r="BD242" s="16">
        <v>357.51108069377767</v>
      </c>
      <c r="BE242" s="16">
        <v>7337.1448254644738</v>
      </c>
      <c r="BF242" s="21"/>
      <c r="BG242" s="22">
        <v>25</v>
      </c>
      <c r="BH242" s="23">
        <v>0.7</v>
      </c>
      <c r="BI242" s="23">
        <v>18</v>
      </c>
      <c r="BJ242" s="16">
        <v>357.51108069377767</v>
      </c>
      <c r="BK242" s="16">
        <v>7337.1448254644738</v>
      </c>
      <c r="BL242" s="23">
        <v>0.15</v>
      </c>
      <c r="BM242" s="22">
        <f t="shared" si="38"/>
        <v>3.0318901545999268</v>
      </c>
      <c r="BN242" s="22">
        <f t="shared" si="37"/>
        <v>2.0318901545999268</v>
      </c>
      <c r="BO242" s="22">
        <f t="shared" si="39"/>
        <v>0.30478352318998903</v>
      </c>
      <c r="BP242" s="22">
        <f t="shared" si="40"/>
        <v>0.17271066314099379</v>
      </c>
      <c r="BQ242" s="22">
        <f t="shared" si="41"/>
        <v>1.5543959682689439</v>
      </c>
    </row>
    <row r="243" spans="1:69" ht="12.75" customHeight="1" x14ac:dyDescent="0.25">
      <c r="A243" s="15">
        <v>15411025</v>
      </c>
      <c r="B243" s="16" t="s">
        <v>228</v>
      </c>
      <c r="C243" s="16"/>
      <c r="D243" s="16"/>
      <c r="E243" s="16"/>
      <c r="F243" s="16" t="s">
        <v>1264</v>
      </c>
      <c r="G243" s="16" t="s">
        <v>126</v>
      </c>
      <c r="H243" s="16">
        <v>0.122448582</v>
      </c>
      <c r="I243" s="17">
        <v>1980</v>
      </c>
      <c r="J243" s="17">
        <v>1767</v>
      </c>
      <c r="K243" s="16">
        <v>0.241657549</v>
      </c>
      <c r="L243" s="16" t="s">
        <v>78</v>
      </c>
      <c r="M243" s="17">
        <v>1</v>
      </c>
      <c r="N243" s="17">
        <v>0</v>
      </c>
      <c r="O243" s="16" t="s">
        <v>79</v>
      </c>
      <c r="P243" s="16" t="s">
        <v>80</v>
      </c>
      <c r="Q243" s="18">
        <v>0.16819781439978818</v>
      </c>
      <c r="R243" s="16" t="s">
        <v>1695</v>
      </c>
      <c r="S243" s="16" t="s">
        <v>1696</v>
      </c>
      <c r="T243" s="16" t="s">
        <v>83</v>
      </c>
      <c r="U243" s="16" t="s">
        <v>232</v>
      </c>
      <c r="V243" s="16" t="s">
        <v>1697</v>
      </c>
      <c r="W243" s="16" t="s">
        <v>129</v>
      </c>
      <c r="X243" s="16" t="s">
        <v>1267</v>
      </c>
      <c r="Y243" s="16" t="s">
        <v>1268</v>
      </c>
      <c r="Z243" s="16" t="s">
        <v>1698</v>
      </c>
      <c r="AA243" s="16"/>
      <c r="AB243" s="16"/>
      <c r="AC243" s="16" t="s">
        <v>614</v>
      </c>
      <c r="AD243" s="16" t="s">
        <v>105</v>
      </c>
      <c r="AE243" s="16"/>
      <c r="AF243" s="16" t="s">
        <v>91</v>
      </c>
      <c r="AG243" s="16" t="s">
        <v>92</v>
      </c>
      <c r="AH243" s="16" t="s">
        <v>1699</v>
      </c>
      <c r="AI243" s="17">
        <v>1</v>
      </c>
      <c r="AJ243" s="17">
        <v>1</v>
      </c>
      <c r="AK243" s="16" t="s">
        <v>136</v>
      </c>
      <c r="AL243" s="16"/>
      <c r="AM243" s="17">
        <v>25</v>
      </c>
      <c r="AN243" s="16" t="s">
        <v>137</v>
      </c>
      <c r="AO243" s="16" t="s">
        <v>138</v>
      </c>
      <c r="AP243" s="17">
        <v>0</v>
      </c>
      <c r="AQ243" s="17">
        <v>0</v>
      </c>
      <c r="AR243" s="17">
        <v>0</v>
      </c>
      <c r="AS243" s="16">
        <v>7326.6730930599997</v>
      </c>
      <c r="AT243" s="19">
        <v>5.9453996987065079</v>
      </c>
      <c r="AU243" s="19">
        <v>0</v>
      </c>
      <c r="AV243" s="19">
        <v>0</v>
      </c>
      <c r="AW243" s="19">
        <v>2972.6998493532537</v>
      </c>
      <c r="AX243" s="20">
        <v>7</v>
      </c>
      <c r="AY243" s="19">
        <v>0</v>
      </c>
      <c r="AZ243" s="20">
        <v>25</v>
      </c>
      <c r="BA243" s="19">
        <v>0</v>
      </c>
      <c r="BB243" s="19">
        <v>0.5</v>
      </c>
      <c r="BC243" s="20">
        <v>12500</v>
      </c>
      <c r="BD243" s="16"/>
      <c r="BE243" s="16"/>
      <c r="BF243" s="21" t="s">
        <v>96</v>
      </c>
      <c r="BG243" s="22">
        <v>25</v>
      </c>
      <c r="BH243" s="23">
        <v>0.7</v>
      </c>
      <c r="BI243" s="23">
        <v>18</v>
      </c>
      <c r="BJ243" s="16">
        <v>357.41765465395389</v>
      </c>
      <c r="BK243" s="16">
        <v>7326.667488496897</v>
      </c>
      <c r="BL243" s="23">
        <v>0.15</v>
      </c>
      <c r="BM243" s="22">
        <f t="shared" si="38"/>
        <v>3.0275606591961872</v>
      </c>
      <c r="BN243" s="22">
        <f t="shared" si="37"/>
        <v>2.0275606591961872</v>
      </c>
      <c r="BO243" s="22">
        <f t="shared" si="39"/>
        <v>0.30413409887942805</v>
      </c>
      <c r="BP243" s="22">
        <f t="shared" si="40"/>
        <v>0.17234265603167592</v>
      </c>
      <c r="BQ243" s="22">
        <f t="shared" si="41"/>
        <v>1.5510839042850832</v>
      </c>
    </row>
    <row r="244" spans="1:69" ht="12.75" customHeight="1" x14ac:dyDescent="0.25">
      <c r="A244" s="15">
        <v>15807011</v>
      </c>
      <c r="B244" s="16" t="s">
        <v>228</v>
      </c>
      <c r="C244" s="16" t="s">
        <v>110</v>
      </c>
      <c r="D244" s="16" t="s">
        <v>581</v>
      </c>
      <c r="E244" s="16"/>
      <c r="F244" s="16" t="s">
        <v>1264</v>
      </c>
      <c r="G244" s="16" t="s">
        <v>238</v>
      </c>
      <c r="H244" s="16">
        <v>0.84327720500000003</v>
      </c>
      <c r="I244" s="17">
        <v>2001</v>
      </c>
      <c r="J244" s="17">
        <v>1121</v>
      </c>
      <c r="K244" s="16">
        <v>0.15474875799999999</v>
      </c>
      <c r="L244" s="16" t="s">
        <v>78</v>
      </c>
      <c r="M244" s="17">
        <v>1</v>
      </c>
      <c r="N244" s="17">
        <v>0</v>
      </c>
      <c r="O244" s="16" t="s">
        <v>79</v>
      </c>
      <c r="P244" s="16" t="s">
        <v>80</v>
      </c>
      <c r="Q244" s="18">
        <v>0.16777572650893127</v>
      </c>
      <c r="R244" s="16" t="s">
        <v>2157</v>
      </c>
      <c r="S244" s="16" t="s">
        <v>2158</v>
      </c>
      <c r="T244" s="16" t="s">
        <v>274</v>
      </c>
      <c r="U244" s="16" t="s">
        <v>2159</v>
      </c>
      <c r="V244" s="16" t="s">
        <v>2160</v>
      </c>
      <c r="W244" s="16" t="s">
        <v>129</v>
      </c>
      <c r="X244" s="16" t="s">
        <v>1267</v>
      </c>
      <c r="Y244" s="16" t="s">
        <v>1268</v>
      </c>
      <c r="Z244" s="16" t="s">
        <v>2161</v>
      </c>
      <c r="AA244" s="16"/>
      <c r="AB244" s="16"/>
      <c r="AC244" s="16" t="s">
        <v>1710</v>
      </c>
      <c r="AD244" s="16" t="s">
        <v>382</v>
      </c>
      <c r="AE244" s="16"/>
      <c r="AF244" s="16" t="s">
        <v>91</v>
      </c>
      <c r="AG244" s="16" t="s">
        <v>92</v>
      </c>
      <c r="AH244" s="16" t="s">
        <v>1711</v>
      </c>
      <c r="AI244" s="17">
        <v>2</v>
      </c>
      <c r="AJ244" s="17">
        <v>1</v>
      </c>
      <c r="AK244" s="16" t="s">
        <v>245</v>
      </c>
      <c r="AL244" s="16"/>
      <c r="AM244" s="17">
        <v>35</v>
      </c>
      <c r="AN244" s="16" t="s">
        <v>246</v>
      </c>
      <c r="AO244" s="16" t="s">
        <v>247</v>
      </c>
      <c r="AP244" s="16"/>
      <c r="AQ244" s="16"/>
      <c r="AR244" s="16"/>
      <c r="AS244" s="16"/>
      <c r="AT244" s="19"/>
      <c r="AU244" s="19"/>
      <c r="AV244" s="19"/>
      <c r="AW244" s="19"/>
      <c r="AX244" s="19"/>
      <c r="AY244" s="19"/>
      <c r="AZ244" s="19"/>
      <c r="BA244" s="19"/>
      <c r="BB244" s="19"/>
      <c r="BC244" s="19"/>
      <c r="BD244" s="16">
        <v>384.30137074447345</v>
      </c>
      <c r="BE244" s="16">
        <v>7308.2814135156914</v>
      </c>
      <c r="BF244" s="21"/>
      <c r="BG244" s="22">
        <v>35</v>
      </c>
      <c r="BH244" s="23">
        <v>0.85</v>
      </c>
      <c r="BI244" s="23">
        <v>30</v>
      </c>
      <c r="BJ244" s="16">
        <v>384.30137074447345</v>
      </c>
      <c r="BK244" s="16">
        <v>7308.2814135156914</v>
      </c>
      <c r="BL244" s="23">
        <v>0.15</v>
      </c>
      <c r="BM244" s="22">
        <f t="shared" ref="BM244:BM275" si="42">BI244*Q244</f>
        <v>5.0332717952679378</v>
      </c>
      <c r="BN244" s="22">
        <f t="shared" si="37"/>
        <v>4.0332717952679378</v>
      </c>
      <c r="BO244" s="22">
        <f t="shared" ref="BO244:BO275" si="43">BN244*BL244</f>
        <v>0.60499076929019069</v>
      </c>
      <c r="BP244" s="22">
        <f t="shared" ref="BP244:BP275" si="44">(BN244-BO244)*0.1</f>
        <v>0.34282810259777474</v>
      </c>
      <c r="BQ244" s="22">
        <f t="shared" ref="BQ244:BQ275" si="45">(BN244-BO244)*0.9</f>
        <v>3.0854529233799726</v>
      </c>
    </row>
    <row r="245" spans="1:69" ht="12.75" customHeight="1" x14ac:dyDescent="0.25">
      <c r="A245" s="15">
        <v>15409024</v>
      </c>
      <c r="B245" s="16" t="s">
        <v>228</v>
      </c>
      <c r="C245" s="16"/>
      <c r="D245" s="16"/>
      <c r="E245" s="16"/>
      <c r="F245" s="16" t="s">
        <v>1264</v>
      </c>
      <c r="G245" s="16" t="s">
        <v>178</v>
      </c>
      <c r="H245" s="16">
        <v>0.74859873700000001</v>
      </c>
      <c r="I245" s="17">
        <v>1965</v>
      </c>
      <c r="J245" s="17">
        <v>2058</v>
      </c>
      <c r="K245" s="16">
        <v>0.28176341700000002</v>
      </c>
      <c r="L245" s="16" t="s">
        <v>78</v>
      </c>
      <c r="M245" s="17">
        <v>1</v>
      </c>
      <c r="N245" s="17">
        <v>0</v>
      </c>
      <c r="O245" s="16" t="s">
        <v>79</v>
      </c>
      <c r="P245" s="16" t="s">
        <v>80</v>
      </c>
      <c r="Q245" s="18">
        <v>0.16768090560303126</v>
      </c>
      <c r="R245" s="16" t="s">
        <v>1610</v>
      </c>
      <c r="S245" s="16" t="s">
        <v>1611</v>
      </c>
      <c r="T245" s="16" t="s">
        <v>83</v>
      </c>
      <c r="U245" s="16" t="s">
        <v>232</v>
      </c>
      <c r="V245" s="16" t="s">
        <v>1612</v>
      </c>
      <c r="W245" s="16" t="s">
        <v>129</v>
      </c>
      <c r="X245" s="16" t="s">
        <v>1267</v>
      </c>
      <c r="Y245" s="16" t="s">
        <v>1268</v>
      </c>
      <c r="Z245" s="16" t="s">
        <v>1613</v>
      </c>
      <c r="AA245" s="16"/>
      <c r="AB245" s="16"/>
      <c r="AC245" s="16" t="s">
        <v>91</v>
      </c>
      <c r="AD245" s="16" t="s">
        <v>152</v>
      </c>
      <c r="AE245" s="16"/>
      <c r="AF245" s="16" t="s">
        <v>91</v>
      </c>
      <c r="AG245" s="16" t="s">
        <v>92</v>
      </c>
      <c r="AH245" s="16" t="s">
        <v>1614</v>
      </c>
      <c r="AI245" s="17">
        <v>1</v>
      </c>
      <c r="AJ245" s="17">
        <v>1</v>
      </c>
      <c r="AK245" s="16" t="s">
        <v>136</v>
      </c>
      <c r="AL245" s="16"/>
      <c r="AM245" s="17">
        <v>25</v>
      </c>
      <c r="AN245" s="16" t="s">
        <v>137</v>
      </c>
      <c r="AO245" s="16" t="s">
        <v>138</v>
      </c>
      <c r="AP245" s="17">
        <v>0</v>
      </c>
      <c r="AQ245" s="17">
        <v>0</v>
      </c>
      <c r="AR245" s="17">
        <v>0</v>
      </c>
      <c r="AS245" s="16">
        <v>7304.1446963899998</v>
      </c>
      <c r="AT245" s="19">
        <v>5.9637372766628092</v>
      </c>
      <c r="AU245" s="19">
        <v>0</v>
      </c>
      <c r="AV245" s="19">
        <v>0</v>
      </c>
      <c r="AW245" s="19">
        <v>2981.8686383314048</v>
      </c>
      <c r="AX245" s="20">
        <v>7</v>
      </c>
      <c r="AY245" s="19">
        <v>0</v>
      </c>
      <c r="AZ245" s="20">
        <v>25</v>
      </c>
      <c r="BA245" s="19">
        <v>0</v>
      </c>
      <c r="BB245" s="19">
        <v>0.5</v>
      </c>
      <c r="BC245" s="20">
        <v>12500</v>
      </c>
      <c r="BD245" s="16"/>
      <c r="BE245" s="16"/>
      <c r="BF245" s="21" t="s">
        <v>96</v>
      </c>
      <c r="BG245" s="22">
        <v>25</v>
      </c>
      <c r="BH245" s="23">
        <v>0.7</v>
      </c>
      <c r="BI245" s="23">
        <v>18</v>
      </c>
      <c r="BJ245" s="16">
        <v>392.34574324445214</v>
      </c>
      <c r="BK245" s="16">
        <v>7304.1510313762647</v>
      </c>
      <c r="BL245" s="23">
        <v>0.15</v>
      </c>
      <c r="BM245" s="22">
        <f t="shared" si="42"/>
        <v>3.0182563008545626</v>
      </c>
      <c r="BN245" s="22">
        <f t="shared" si="37"/>
        <v>2.0182563008545626</v>
      </c>
      <c r="BO245" s="22">
        <f t="shared" si="43"/>
        <v>0.30273844512818437</v>
      </c>
      <c r="BP245" s="22">
        <f t="shared" si="44"/>
        <v>0.17155178557263784</v>
      </c>
      <c r="BQ245" s="22">
        <f t="shared" si="45"/>
        <v>1.5439660701537405</v>
      </c>
    </row>
    <row r="246" spans="1:69" ht="12.75" customHeight="1" x14ac:dyDescent="0.25">
      <c r="A246" s="15">
        <v>15008008</v>
      </c>
      <c r="B246" s="16" t="s">
        <v>154</v>
      </c>
      <c r="C246" s="16"/>
      <c r="D246" s="16"/>
      <c r="E246" s="16"/>
      <c r="F246" s="16" t="s">
        <v>1264</v>
      </c>
      <c r="G246" s="16" t="s">
        <v>155</v>
      </c>
      <c r="H246" s="16">
        <v>0.17646810499999999</v>
      </c>
      <c r="I246" s="17">
        <v>1955</v>
      </c>
      <c r="J246" s="17">
        <v>1193</v>
      </c>
      <c r="K246" s="16">
        <v>0.16340227399999999</v>
      </c>
      <c r="L246" s="16" t="s">
        <v>78</v>
      </c>
      <c r="M246" s="17">
        <v>1</v>
      </c>
      <c r="N246" s="17">
        <v>0</v>
      </c>
      <c r="O246" s="16" t="s">
        <v>79</v>
      </c>
      <c r="P246" s="16" t="s">
        <v>80</v>
      </c>
      <c r="Q246" s="18">
        <v>0.16767195407832228</v>
      </c>
      <c r="R246" s="16" t="s">
        <v>1460</v>
      </c>
      <c r="S246" s="16" t="s">
        <v>1461</v>
      </c>
      <c r="T246" s="16" t="s">
        <v>83</v>
      </c>
      <c r="U246" s="16" t="s">
        <v>84</v>
      </c>
      <c r="V246" s="16" t="s">
        <v>1462</v>
      </c>
      <c r="W246" s="16" t="s">
        <v>129</v>
      </c>
      <c r="X246" s="16" t="s">
        <v>1267</v>
      </c>
      <c r="Y246" s="16" t="s">
        <v>1268</v>
      </c>
      <c r="Z246" s="16" t="s">
        <v>1463</v>
      </c>
      <c r="AA246" s="16"/>
      <c r="AB246" s="16"/>
      <c r="AC246" s="16" t="s">
        <v>1464</v>
      </c>
      <c r="AD246" s="16" t="s">
        <v>152</v>
      </c>
      <c r="AE246" s="16"/>
      <c r="AF246" s="16" t="s">
        <v>91</v>
      </c>
      <c r="AG246" s="16" t="s">
        <v>92</v>
      </c>
      <c r="AH246" s="16" t="s">
        <v>1465</v>
      </c>
      <c r="AI246" s="17">
        <v>1</v>
      </c>
      <c r="AJ246" s="17">
        <v>1</v>
      </c>
      <c r="AK246" s="16" t="s">
        <v>136</v>
      </c>
      <c r="AL246" s="16"/>
      <c r="AM246" s="17">
        <v>25</v>
      </c>
      <c r="AN246" s="16" t="s">
        <v>137</v>
      </c>
      <c r="AO246" s="16" t="s">
        <v>138</v>
      </c>
      <c r="AP246" s="17">
        <v>0</v>
      </c>
      <c r="AQ246" s="17">
        <v>0</v>
      </c>
      <c r="AR246" s="17">
        <v>0</v>
      </c>
      <c r="AS246" s="16">
        <v>7303.7656800699997</v>
      </c>
      <c r="AT246" s="19">
        <v>5.9640467545205418</v>
      </c>
      <c r="AU246" s="19">
        <v>0</v>
      </c>
      <c r="AV246" s="19">
        <v>0</v>
      </c>
      <c r="AW246" s="19">
        <v>2982.023377260271</v>
      </c>
      <c r="AX246" s="20">
        <v>7</v>
      </c>
      <c r="AY246" s="19">
        <v>0</v>
      </c>
      <c r="AZ246" s="20">
        <v>25</v>
      </c>
      <c r="BA246" s="19">
        <v>0</v>
      </c>
      <c r="BB246" s="19">
        <v>0.5</v>
      </c>
      <c r="BC246" s="20">
        <v>12500</v>
      </c>
      <c r="BD246" s="16"/>
      <c r="BE246" s="16"/>
      <c r="BF246" s="21" t="s">
        <v>96</v>
      </c>
      <c r="BG246" s="22">
        <v>25</v>
      </c>
      <c r="BH246" s="23">
        <v>0.7</v>
      </c>
      <c r="BI246" s="23">
        <v>18</v>
      </c>
      <c r="BJ246" s="16">
        <v>347.00785738243491</v>
      </c>
      <c r="BK246" s="16">
        <v>7303.7611045196527</v>
      </c>
      <c r="BL246" s="23">
        <v>0.15</v>
      </c>
      <c r="BM246" s="22">
        <f t="shared" si="42"/>
        <v>3.0180951734098009</v>
      </c>
      <c r="BN246" s="22">
        <f t="shared" si="37"/>
        <v>2.0180951734098009</v>
      </c>
      <c r="BO246" s="22">
        <f t="shared" si="43"/>
        <v>0.30271427601147011</v>
      </c>
      <c r="BP246" s="22">
        <f t="shared" si="44"/>
        <v>0.17153808973983309</v>
      </c>
      <c r="BQ246" s="22">
        <f t="shared" si="45"/>
        <v>1.5438428076584978</v>
      </c>
    </row>
    <row r="247" spans="1:69" ht="12.75" customHeight="1" x14ac:dyDescent="0.25">
      <c r="A247" s="15">
        <v>15010006</v>
      </c>
      <c r="B247" s="16" t="s">
        <v>154</v>
      </c>
      <c r="C247" s="16"/>
      <c r="D247" s="16"/>
      <c r="E247" s="16"/>
      <c r="F247" s="16" t="s">
        <v>1264</v>
      </c>
      <c r="G247" s="16" t="s">
        <v>155</v>
      </c>
      <c r="H247" s="16">
        <v>0.176600323</v>
      </c>
      <c r="I247" s="17">
        <v>1935</v>
      </c>
      <c r="J247" s="17">
        <v>1050</v>
      </c>
      <c r="K247" s="16">
        <v>0.14454845799999999</v>
      </c>
      <c r="L247" s="16" t="s">
        <v>78</v>
      </c>
      <c r="M247" s="17">
        <v>1</v>
      </c>
      <c r="N247" s="17">
        <v>0</v>
      </c>
      <c r="O247" s="16" t="s">
        <v>79</v>
      </c>
      <c r="P247" s="16" t="s">
        <v>80</v>
      </c>
      <c r="Q247" s="18">
        <v>0.1669060684257139</v>
      </c>
      <c r="R247" s="16" t="s">
        <v>1485</v>
      </c>
      <c r="S247" s="16" t="s">
        <v>1486</v>
      </c>
      <c r="T247" s="16" t="s">
        <v>83</v>
      </c>
      <c r="U247" s="16" t="s">
        <v>84</v>
      </c>
      <c r="V247" s="16" t="s">
        <v>1487</v>
      </c>
      <c r="W247" s="16" t="s">
        <v>129</v>
      </c>
      <c r="X247" s="16" t="s">
        <v>1267</v>
      </c>
      <c r="Y247" s="16" t="s">
        <v>1268</v>
      </c>
      <c r="Z247" s="16" t="s">
        <v>1488</v>
      </c>
      <c r="AA247" s="16"/>
      <c r="AB247" s="16"/>
      <c r="AC247" s="16" t="s">
        <v>1473</v>
      </c>
      <c r="AD247" s="16" t="s">
        <v>152</v>
      </c>
      <c r="AE247" s="16"/>
      <c r="AF247" s="16" t="s">
        <v>91</v>
      </c>
      <c r="AG247" s="16" t="s">
        <v>92</v>
      </c>
      <c r="AH247" s="16" t="s">
        <v>1489</v>
      </c>
      <c r="AI247" s="17">
        <v>1</v>
      </c>
      <c r="AJ247" s="17">
        <v>1</v>
      </c>
      <c r="AK247" s="16" t="s">
        <v>136</v>
      </c>
      <c r="AL247" s="16"/>
      <c r="AM247" s="17">
        <v>25</v>
      </c>
      <c r="AN247" s="16" t="s">
        <v>137</v>
      </c>
      <c r="AO247" s="16" t="s">
        <v>138</v>
      </c>
      <c r="AP247" s="17">
        <v>0</v>
      </c>
      <c r="AQ247" s="17">
        <v>0</v>
      </c>
      <c r="AR247" s="17">
        <v>0</v>
      </c>
      <c r="AS247" s="16">
        <v>7270.4049362599999</v>
      </c>
      <c r="AT247" s="19">
        <v>5.991413185633081</v>
      </c>
      <c r="AU247" s="19">
        <v>0</v>
      </c>
      <c r="AV247" s="19">
        <v>0</v>
      </c>
      <c r="AW247" s="19">
        <v>2995.7065928165407</v>
      </c>
      <c r="AX247" s="20">
        <v>7</v>
      </c>
      <c r="AY247" s="19">
        <v>0</v>
      </c>
      <c r="AZ247" s="20">
        <v>25</v>
      </c>
      <c r="BA247" s="19">
        <v>0</v>
      </c>
      <c r="BB247" s="19">
        <v>0.5</v>
      </c>
      <c r="BC247" s="20">
        <v>12500</v>
      </c>
      <c r="BD247" s="16"/>
      <c r="BE247" s="16"/>
      <c r="BF247" s="21" t="s">
        <v>96</v>
      </c>
      <c r="BG247" s="22">
        <v>25</v>
      </c>
      <c r="BH247" s="23">
        <v>0.7</v>
      </c>
      <c r="BI247" s="23">
        <v>18</v>
      </c>
      <c r="BJ247" s="16">
        <v>337.09860637320548</v>
      </c>
      <c r="BK247" s="16">
        <v>7270.3992589398149</v>
      </c>
      <c r="BL247" s="23">
        <v>0.15</v>
      </c>
      <c r="BM247" s="22">
        <f t="shared" si="42"/>
        <v>3.0043092316628504</v>
      </c>
      <c r="BN247" s="22">
        <f t="shared" si="37"/>
        <v>2.0043092316628504</v>
      </c>
      <c r="BO247" s="22">
        <f t="shared" si="43"/>
        <v>0.30064638474942756</v>
      </c>
      <c r="BP247" s="22">
        <f t="shared" si="44"/>
        <v>0.1703662846913423</v>
      </c>
      <c r="BQ247" s="22">
        <f t="shared" si="45"/>
        <v>1.5332965622220804</v>
      </c>
    </row>
    <row r="248" spans="1:69" ht="12.75" customHeight="1" x14ac:dyDescent="0.25">
      <c r="A248" s="15">
        <v>16047051</v>
      </c>
      <c r="B248" s="16" t="s">
        <v>75</v>
      </c>
      <c r="C248" s="16"/>
      <c r="D248" s="16"/>
      <c r="E248" s="16"/>
      <c r="F248" s="16" t="s">
        <v>1264</v>
      </c>
      <c r="G248" s="16" t="s">
        <v>139</v>
      </c>
      <c r="H248" s="16">
        <v>0.178565694</v>
      </c>
      <c r="I248" s="17">
        <v>1952</v>
      </c>
      <c r="J248" s="17">
        <v>1422</v>
      </c>
      <c r="K248" s="16">
        <v>0.196463111</v>
      </c>
      <c r="L248" s="16" t="s">
        <v>78</v>
      </c>
      <c r="M248" s="17">
        <v>1</v>
      </c>
      <c r="N248" s="17">
        <v>0</v>
      </c>
      <c r="O248" s="16" t="s">
        <v>79</v>
      </c>
      <c r="P248" s="16" t="s">
        <v>80</v>
      </c>
      <c r="Q248" s="18">
        <v>0.16617714279676588</v>
      </c>
      <c r="R248" s="16" t="s">
        <v>1338</v>
      </c>
      <c r="S248" s="16" t="s">
        <v>1339</v>
      </c>
      <c r="T248" s="16" t="s">
        <v>83</v>
      </c>
      <c r="U248" s="16" t="s">
        <v>84</v>
      </c>
      <c r="V248" s="16" t="s">
        <v>1340</v>
      </c>
      <c r="W248" s="16" t="s">
        <v>129</v>
      </c>
      <c r="X248" s="16" t="s">
        <v>1267</v>
      </c>
      <c r="Y248" s="16" t="s">
        <v>1268</v>
      </c>
      <c r="Z248" s="16" t="s">
        <v>1337</v>
      </c>
      <c r="AA248" s="16"/>
      <c r="AB248" s="16"/>
      <c r="AC248" s="16" t="s">
        <v>265</v>
      </c>
      <c r="AD248" s="16" t="s">
        <v>152</v>
      </c>
      <c r="AE248" s="16"/>
      <c r="AF248" s="16" t="s">
        <v>91</v>
      </c>
      <c r="AG248" s="16" t="s">
        <v>92</v>
      </c>
      <c r="AH248" s="16" t="s">
        <v>266</v>
      </c>
      <c r="AI248" s="17">
        <v>1</v>
      </c>
      <c r="AJ248" s="17">
        <v>1</v>
      </c>
      <c r="AK248" s="16" t="s">
        <v>136</v>
      </c>
      <c r="AL248" s="16"/>
      <c r="AM248" s="17">
        <v>25</v>
      </c>
      <c r="AN248" s="16" t="s">
        <v>137</v>
      </c>
      <c r="AO248" s="16" t="s">
        <v>138</v>
      </c>
      <c r="AP248" s="17">
        <v>0</v>
      </c>
      <c r="AQ248" s="17">
        <v>0</v>
      </c>
      <c r="AR248" s="17">
        <v>0</v>
      </c>
      <c r="AS248" s="16">
        <v>7238.6639587500003</v>
      </c>
      <c r="AT248" s="19">
        <v>6.0176850656736525</v>
      </c>
      <c r="AU248" s="19">
        <v>0</v>
      </c>
      <c r="AV248" s="19">
        <v>0</v>
      </c>
      <c r="AW248" s="19">
        <v>3008.8425328368262</v>
      </c>
      <c r="AX248" s="20">
        <v>7</v>
      </c>
      <c r="AY248" s="19">
        <v>0</v>
      </c>
      <c r="AZ248" s="20">
        <v>25</v>
      </c>
      <c r="BA248" s="19">
        <v>0</v>
      </c>
      <c r="BB248" s="19">
        <v>0.5</v>
      </c>
      <c r="BC248" s="20">
        <v>12500</v>
      </c>
      <c r="BD248" s="16"/>
      <c r="BE248" s="16"/>
      <c r="BF248" s="21" t="s">
        <v>96</v>
      </c>
      <c r="BG248" s="22">
        <v>25</v>
      </c>
      <c r="BH248" s="23">
        <v>0.7</v>
      </c>
      <c r="BI248" s="23">
        <v>18</v>
      </c>
      <c r="BJ248" s="16">
        <v>413.61520922719023</v>
      </c>
      <c r="BK248" s="16">
        <v>7238.6473855507138</v>
      </c>
      <c r="BL248" s="23">
        <v>0.15</v>
      </c>
      <c r="BM248" s="22">
        <f t="shared" si="42"/>
        <v>2.9911885703417855</v>
      </c>
      <c r="BN248" s="22">
        <f t="shared" si="37"/>
        <v>1.9911885703417855</v>
      </c>
      <c r="BO248" s="22">
        <f t="shared" si="43"/>
        <v>0.2986782855512678</v>
      </c>
      <c r="BP248" s="22">
        <f t="shared" si="44"/>
        <v>0.1692510284790518</v>
      </c>
      <c r="BQ248" s="22">
        <f t="shared" si="45"/>
        <v>1.523259256311466</v>
      </c>
    </row>
    <row r="249" spans="1:69" ht="12.75" customHeight="1" x14ac:dyDescent="0.25">
      <c r="A249" s="15">
        <v>15823057</v>
      </c>
      <c r="B249" s="16" t="s">
        <v>228</v>
      </c>
      <c r="C249" s="16"/>
      <c r="D249" s="16"/>
      <c r="E249" s="16"/>
      <c r="F249" s="16" t="s">
        <v>2964</v>
      </c>
      <c r="G249" s="16" t="s">
        <v>139</v>
      </c>
      <c r="H249" s="16">
        <v>0.187214612</v>
      </c>
      <c r="I249" s="17">
        <v>1938</v>
      </c>
      <c r="J249" s="17">
        <v>2062</v>
      </c>
      <c r="K249" s="16">
        <v>0.28219515499999998</v>
      </c>
      <c r="L249" s="16" t="s">
        <v>78</v>
      </c>
      <c r="M249" s="17">
        <v>1</v>
      </c>
      <c r="N249" s="17">
        <v>0</v>
      </c>
      <c r="O249" s="16" t="s">
        <v>79</v>
      </c>
      <c r="P249" s="16" t="s">
        <v>80</v>
      </c>
      <c r="Q249" s="18">
        <v>0.16598526445871425</v>
      </c>
      <c r="R249" s="16" t="s">
        <v>3148</v>
      </c>
      <c r="S249" s="16" t="s">
        <v>3149</v>
      </c>
      <c r="T249" s="16" t="s">
        <v>83</v>
      </c>
      <c r="U249" s="16" t="s">
        <v>232</v>
      </c>
      <c r="V249" s="16" t="s">
        <v>1631</v>
      </c>
      <c r="W249" s="16" t="s">
        <v>129</v>
      </c>
      <c r="X249" s="16" t="s">
        <v>3059</v>
      </c>
      <c r="Y249" s="16" t="s">
        <v>3060</v>
      </c>
      <c r="Z249" s="16" t="s">
        <v>3150</v>
      </c>
      <c r="AA249" s="16"/>
      <c r="AB249" s="16"/>
      <c r="AC249" s="16" t="s">
        <v>235</v>
      </c>
      <c r="AD249" s="16" t="s">
        <v>105</v>
      </c>
      <c r="AE249" s="16"/>
      <c r="AF249" s="16" t="s">
        <v>91</v>
      </c>
      <c r="AG249" s="16" t="s">
        <v>92</v>
      </c>
      <c r="AH249" s="16" t="s">
        <v>1633</v>
      </c>
      <c r="AI249" s="17">
        <v>1</v>
      </c>
      <c r="AJ249" s="17">
        <v>2</v>
      </c>
      <c r="AK249" s="16" t="s">
        <v>136</v>
      </c>
      <c r="AL249" s="16"/>
      <c r="AM249" s="17">
        <v>25</v>
      </c>
      <c r="AN249" s="16" t="s">
        <v>137</v>
      </c>
      <c r="AO249" s="16" t="s">
        <v>138</v>
      </c>
      <c r="AP249" s="17">
        <v>0</v>
      </c>
      <c r="AQ249" s="17">
        <v>0</v>
      </c>
      <c r="AR249" s="17">
        <v>0</v>
      </c>
      <c r="AS249" s="16">
        <v>7230.28903369</v>
      </c>
      <c r="AT249" s="19">
        <v>12.049310835854378</v>
      </c>
      <c r="AU249" s="19">
        <v>0</v>
      </c>
      <c r="AV249" s="19">
        <v>0</v>
      </c>
      <c r="AW249" s="19">
        <v>6024.6554179271889</v>
      </c>
      <c r="AX249" s="20">
        <v>7</v>
      </c>
      <c r="AY249" s="19">
        <v>0</v>
      </c>
      <c r="AZ249" s="20">
        <v>25</v>
      </c>
      <c r="BA249" s="19">
        <v>0</v>
      </c>
      <c r="BB249" s="19">
        <v>0.5</v>
      </c>
      <c r="BC249" s="20">
        <v>12500</v>
      </c>
      <c r="BD249" s="16"/>
      <c r="BE249" s="16"/>
      <c r="BF249" s="21" t="s">
        <v>96</v>
      </c>
      <c r="BG249" s="22">
        <v>25</v>
      </c>
      <c r="BH249" s="23">
        <v>0.7</v>
      </c>
      <c r="BI249" s="23">
        <v>18</v>
      </c>
      <c r="BJ249" s="16">
        <v>402.84300982599564</v>
      </c>
      <c r="BK249" s="16">
        <v>7230.2891985780334</v>
      </c>
      <c r="BL249" s="23">
        <v>0.15</v>
      </c>
      <c r="BM249" s="22">
        <f t="shared" si="42"/>
        <v>2.9877347602568567</v>
      </c>
      <c r="BN249" s="22">
        <f t="shared" si="37"/>
        <v>0.98773476025685669</v>
      </c>
      <c r="BO249" s="22">
        <f t="shared" si="43"/>
        <v>0.1481602140385285</v>
      </c>
      <c r="BP249" s="22">
        <f t="shared" si="44"/>
        <v>8.3957454621832822E-2</v>
      </c>
      <c r="BQ249" s="22">
        <f t="shared" si="45"/>
        <v>0.75561709159649537</v>
      </c>
    </row>
    <row r="250" spans="1:69" ht="12.75" customHeight="1" x14ac:dyDescent="0.25">
      <c r="A250" s="15">
        <v>14831012</v>
      </c>
      <c r="B250" s="16" t="s">
        <v>97</v>
      </c>
      <c r="C250" s="16"/>
      <c r="D250" s="16"/>
      <c r="E250" s="16"/>
      <c r="F250" s="16" t="s">
        <v>1264</v>
      </c>
      <c r="G250" s="16" t="s">
        <v>238</v>
      </c>
      <c r="H250" s="16">
        <v>6.8378956000000005E-2</v>
      </c>
      <c r="I250" s="17">
        <v>2019</v>
      </c>
      <c r="J250" s="17">
        <v>2982</v>
      </c>
      <c r="K250" s="16">
        <v>0.41256225800000002</v>
      </c>
      <c r="L250" s="16" t="s">
        <v>78</v>
      </c>
      <c r="M250" s="17">
        <v>1</v>
      </c>
      <c r="N250" s="17">
        <v>0</v>
      </c>
      <c r="O250" s="16" t="s">
        <v>79</v>
      </c>
      <c r="P250" s="16" t="s">
        <v>80</v>
      </c>
      <c r="Q250" s="18">
        <v>0.165938196565665</v>
      </c>
      <c r="R250" s="16" t="s">
        <v>2040</v>
      </c>
      <c r="S250" s="16" t="s">
        <v>2041</v>
      </c>
      <c r="T250" s="16" t="s">
        <v>280</v>
      </c>
      <c r="U250" s="16" t="s">
        <v>281</v>
      </c>
      <c r="V250" s="16"/>
      <c r="W250" s="16" t="s">
        <v>129</v>
      </c>
      <c r="X250" s="16"/>
      <c r="Y250" s="16" t="s">
        <v>1268</v>
      </c>
      <c r="Z250" s="16" t="s">
        <v>2042</v>
      </c>
      <c r="AA250" s="16"/>
      <c r="AB250" s="16"/>
      <c r="AC250" s="16" t="s">
        <v>1846</v>
      </c>
      <c r="AD250" s="16" t="s">
        <v>152</v>
      </c>
      <c r="AE250" s="16"/>
      <c r="AF250" s="16" t="s">
        <v>91</v>
      </c>
      <c r="AG250" s="16" t="s">
        <v>92</v>
      </c>
      <c r="AH250" s="16" t="s">
        <v>2043</v>
      </c>
      <c r="AI250" s="17">
        <v>1</v>
      </c>
      <c r="AJ250" s="17">
        <v>1</v>
      </c>
      <c r="AK250" s="16" t="s">
        <v>245</v>
      </c>
      <c r="AL250" s="16"/>
      <c r="AM250" s="17">
        <v>35</v>
      </c>
      <c r="AN250" s="16" t="s">
        <v>246</v>
      </c>
      <c r="AO250" s="16" t="s">
        <v>247</v>
      </c>
      <c r="AP250" s="17">
        <v>0</v>
      </c>
      <c r="AQ250" s="17">
        <v>0</v>
      </c>
      <c r="AR250" s="17">
        <v>0</v>
      </c>
      <c r="AS250" s="16">
        <v>7228.2650233100003</v>
      </c>
      <c r="AT250" s="19">
        <v>6.0263424016034213</v>
      </c>
      <c r="AU250" s="19">
        <v>0</v>
      </c>
      <c r="AV250" s="19">
        <v>0</v>
      </c>
      <c r="AW250" s="19">
        <v>3013.1712008017107</v>
      </c>
      <c r="AX250" s="20">
        <v>4</v>
      </c>
      <c r="AY250" s="19">
        <v>0</v>
      </c>
      <c r="AZ250" s="20">
        <v>35</v>
      </c>
      <c r="BA250" s="19">
        <v>0</v>
      </c>
      <c r="BB250" s="19">
        <v>0.5</v>
      </c>
      <c r="BC250" s="20">
        <v>17500</v>
      </c>
      <c r="BD250" s="16">
        <v>373.0485374439931</v>
      </c>
      <c r="BE250" s="16">
        <v>7228.238929357909</v>
      </c>
      <c r="BF250" s="21" t="s">
        <v>96</v>
      </c>
      <c r="BG250" s="22">
        <v>35</v>
      </c>
      <c r="BH250" s="23">
        <v>0.85</v>
      </c>
      <c r="BI250" s="23">
        <v>30</v>
      </c>
      <c r="BJ250" s="16">
        <v>373.0485374439931</v>
      </c>
      <c r="BK250" s="16">
        <v>7228.238929357909</v>
      </c>
      <c r="BL250" s="23">
        <v>0.15</v>
      </c>
      <c r="BM250" s="22">
        <f t="shared" si="42"/>
        <v>4.9781458969699504</v>
      </c>
      <c r="BN250" s="22">
        <f t="shared" si="37"/>
        <v>3.9781458969699504</v>
      </c>
      <c r="BO250" s="22">
        <f t="shared" si="43"/>
        <v>0.59672188454549258</v>
      </c>
      <c r="BP250" s="22">
        <f t="shared" si="44"/>
        <v>0.33814240124244582</v>
      </c>
      <c r="BQ250" s="22">
        <f t="shared" si="45"/>
        <v>3.043281611182012</v>
      </c>
    </row>
    <row r="251" spans="1:69" ht="12.75" customHeight="1" x14ac:dyDescent="0.25">
      <c r="A251" s="15">
        <v>15423003</v>
      </c>
      <c r="B251" s="16" t="s">
        <v>228</v>
      </c>
      <c r="C251" s="16"/>
      <c r="D251" s="16"/>
      <c r="E251" s="16"/>
      <c r="F251" s="16" t="s">
        <v>1264</v>
      </c>
      <c r="G251" s="16" t="s">
        <v>126</v>
      </c>
      <c r="H251" s="16">
        <v>0.64767670600000005</v>
      </c>
      <c r="I251" s="17">
        <v>1940</v>
      </c>
      <c r="J251" s="17">
        <v>828</v>
      </c>
      <c r="K251" s="16">
        <v>0.11479273500000001</v>
      </c>
      <c r="L251" s="16" t="s">
        <v>78</v>
      </c>
      <c r="M251" s="17">
        <v>1</v>
      </c>
      <c r="N251" s="17">
        <v>0</v>
      </c>
      <c r="O251" s="16" t="s">
        <v>79</v>
      </c>
      <c r="P251" s="16" t="s">
        <v>80</v>
      </c>
      <c r="Q251" s="18">
        <v>0.16560207698047352</v>
      </c>
      <c r="R251" s="16" t="s">
        <v>1665</v>
      </c>
      <c r="S251" s="16" t="s">
        <v>1666</v>
      </c>
      <c r="T251" s="16" t="s">
        <v>83</v>
      </c>
      <c r="U251" s="16" t="s">
        <v>106</v>
      </c>
      <c r="V251" s="16" t="s">
        <v>1667</v>
      </c>
      <c r="W251" s="16" t="s">
        <v>129</v>
      </c>
      <c r="X251" s="16" t="s">
        <v>1267</v>
      </c>
      <c r="Y251" s="16" t="s">
        <v>1268</v>
      </c>
      <c r="Z251" s="16" t="s">
        <v>1668</v>
      </c>
      <c r="AA251" s="16"/>
      <c r="AB251" s="16"/>
      <c r="AC251" s="16" t="s">
        <v>536</v>
      </c>
      <c r="AD251" s="16" t="s">
        <v>105</v>
      </c>
      <c r="AE251" s="16"/>
      <c r="AF251" s="16" t="s">
        <v>91</v>
      </c>
      <c r="AG251" s="16" t="s">
        <v>92</v>
      </c>
      <c r="AH251" s="16" t="s">
        <v>1669</v>
      </c>
      <c r="AI251" s="17">
        <v>1</v>
      </c>
      <c r="AJ251" s="17">
        <v>1</v>
      </c>
      <c r="AK251" s="16" t="s">
        <v>136</v>
      </c>
      <c r="AL251" s="16"/>
      <c r="AM251" s="17">
        <v>25</v>
      </c>
      <c r="AN251" s="16" t="s">
        <v>137</v>
      </c>
      <c r="AO251" s="16" t="s">
        <v>138</v>
      </c>
      <c r="AP251" s="17">
        <v>0</v>
      </c>
      <c r="AQ251" s="17">
        <v>0</v>
      </c>
      <c r="AR251" s="17">
        <v>0</v>
      </c>
      <c r="AS251" s="16">
        <v>7213.6101816800001</v>
      </c>
      <c r="AT251" s="19">
        <v>6.0385852441301697</v>
      </c>
      <c r="AU251" s="19">
        <v>0</v>
      </c>
      <c r="AV251" s="19">
        <v>0</v>
      </c>
      <c r="AW251" s="19">
        <v>3019.2926220650847</v>
      </c>
      <c r="AX251" s="20">
        <v>7</v>
      </c>
      <c r="AY251" s="19">
        <v>0</v>
      </c>
      <c r="AZ251" s="20">
        <v>25</v>
      </c>
      <c r="BA251" s="19">
        <v>0</v>
      </c>
      <c r="BB251" s="19">
        <v>0.5</v>
      </c>
      <c r="BC251" s="20">
        <v>12500</v>
      </c>
      <c r="BD251" s="16"/>
      <c r="BE251" s="16"/>
      <c r="BF251" s="21" t="s">
        <v>96</v>
      </c>
      <c r="BG251" s="22">
        <v>25</v>
      </c>
      <c r="BH251" s="23">
        <v>0.7</v>
      </c>
      <c r="BI251" s="23">
        <v>18</v>
      </c>
      <c r="BJ251" s="16">
        <v>392.50846418338693</v>
      </c>
      <c r="BK251" s="16">
        <v>7213.5976187923861</v>
      </c>
      <c r="BL251" s="23">
        <v>0.15</v>
      </c>
      <c r="BM251" s="22">
        <f t="shared" si="42"/>
        <v>2.9808373856485235</v>
      </c>
      <c r="BN251" s="22">
        <f t="shared" si="37"/>
        <v>1.9808373856485235</v>
      </c>
      <c r="BO251" s="22">
        <f t="shared" si="43"/>
        <v>0.29712560784727854</v>
      </c>
      <c r="BP251" s="22">
        <f t="shared" si="44"/>
        <v>0.1683711777801245</v>
      </c>
      <c r="BQ251" s="22">
        <f t="shared" si="45"/>
        <v>1.5153406000211205</v>
      </c>
    </row>
    <row r="252" spans="1:69" ht="12.75" customHeight="1" x14ac:dyDescent="0.25">
      <c r="A252" s="15">
        <v>14831010</v>
      </c>
      <c r="B252" s="16" t="s">
        <v>97</v>
      </c>
      <c r="C252" s="16"/>
      <c r="D252" s="16"/>
      <c r="E252" s="16"/>
      <c r="F252" s="16" t="s">
        <v>1264</v>
      </c>
      <c r="G252" s="16" t="s">
        <v>238</v>
      </c>
      <c r="H252" s="16">
        <v>7.5356452000000004E-2</v>
      </c>
      <c r="I252" s="17">
        <v>1954</v>
      </c>
      <c r="J252" s="17">
        <v>864</v>
      </c>
      <c r="K252" s="16">
        <v>0.119950021</v>
      </c>
      <c r="L252" s="16" t="s">
        <v>78</v>
      </c>
      <c r="M252" s="17">
        <v>1</v>
      </c>
      <c r="N252" s="17">
        <v>0</v>
      </c>
      <c r="O252" s="16" t="s">
        <v>79</v>
      </c>
      <c r="P252" s="16" t="s">
        <v>80</v>
      </c>
      <c r="Q252" s="18">
        <v>0.16537783942784073</v>
      </c>
      <c r="R252" s="16" t="s">
        <v>1887</v>
      </c>
      <c r="S252" s="16" t="s">
        <v>1888</v>
      </c>
      <c r="T252" s="16" t="s">
        <v>83</v>
      </c>
      <c r="U252" s="16" t="s">
        <v>106</v>
      </c>
      <c r="V252" s="16" t="s">
        <v>1844</v>
      </c>
      <c r="W252" s="16" t="s">
        <v>129</v>
      </c>
      <c r="X252" s="16" t="s">
        <v>1267</v>
      </c>
      <c r="Y252" s="16" t="s">
        <v>1268</v>
      </c>
      <c r="Z252" s="16" t="s">
        <v>1889</v>
      </c>
      <c r="AA252" s="16"/>
      <c r="AB252" s="16"/>
      <c r="AC252" s="16" t="s">
        <v>1846</v>
      </c>
      <c r="AD252" s="16" t="s">
        <v>152</v>
      </c>
      <c r="AE252" s="16"/>
      <c r="AF252" s="16" t="s">
        <v>91</v>
      </c>
      <c r="AG252" s="16" t="s">
        <v>92</v>
      </c>
      <c r="AH252" s="16" t="s">
        <v>1847</v>
      </c>
      <c r="AI252" s="17">
        <v>1</v>
      </c>
      <c r="AJ252" s="17">
        <v>1</v>
      </c>
      <c r="AK252" s="16" t="s">
        <v>245</v>
      </c>
      <c r="AL252" s="16"/>
      <c r="AM252" s="17">
        <v>35</v>
      </c>
      <c r="AN252" s="16" t="s">
        <v>246</v>
      </c>
      <c r="AO252" s="16" t="s">
        <v>247</v>
      </c>
      <c r="AP252" s="17">
        <v>0</v>
      </c>
      <c r="AQ252" s="17">
        <v>0</v>
      </c>
      <c r="AR252" s="17">
        <v>0</v>
      </c>
      <c r="AS252" s="16">
        <v>7203.8245291699996</v>
      </c>
      <c r="AT252" s="19">
        <v>6.0467880392720836</v>
      </c>
      <c r="AU252" s="19">
        <v>0</v>
      </c>
      <c r="AV252" s="19">
        <v>0</v>
      </c>
      <c r="AW252" s="19">
        <v>3023.3940196360418</v>
      </c>
      <c r="AX252" s="20">
        <v>4</v>
      </c>
      <c r="AY252" s="19">
        <v>0</v>
      </c>
      <c r="AZ252" s="20">
        <v>35</v>
      </c>
      <c r="BA252" s="19">
        <v>0</v>
      </c>
      <c r="BB252" s="19">
        <v>0.5</v>
      </c>
      <c r="BC252" s="20">
        <v>17500</v>
      </c>
      <c r="BD252" s="16"/>
      <c r="BE252" s="16"/>
      <c r="BF252" s="21" t="s">
        <v>96</v>
      </c>
      <c r="BG252" s="22">
        <v>35</v>
      </c>
      <c r="BH252" s="23">
        <v>0.85</v>
      </c>
      <c r="BI252" s="23">
        <v>30</v>
      </c>
      <c r="BJ252" s="16">
        <v>371.98563994814225</v>
      </c>
      <c r="BK252" s="16">
        <v>7203.8298700708146</v>
      </c>
      <c r="BL252" s="23">
        <v>0.15</v>
      </c>
      <c r="BM252" s="22">
        <f t="shared" si="42"/>
        <v>4.9613351828352217</v>
      </c>
      <c r="BN252" s="22">
        <f t="shared" si="37"/>
        <v>3.9613351828352217</v>
      </c>
      <c r="BO252" s="22">
        <f t="shared" si="43"/>
        <v>0.59420027742528325</v>
      </c>
      <c r="BP252" s="22">
        <f t="shared" si="44"/>
        <v>0.33671349054099386</v>
      </c>
      <c r="BQ252" s="22">
        <f t="shared" si="45"/>
        <v>3.0304214148689446</v>
      </c>
    </row>
    <row r="253" spans="1:69" ht="12.75" customHeight="1" x14ac:dyDescent="0.25">
      <c r="A253" s="15">
        <v>14831009</v>
      </c>
      <c r="B253" s="16" t="s">
        <v>97</v>
      </c>
      <c r="C253" s="16"/>
      <c r="D253" s="16"/>
      <c r="E253" s="16"/>
      <c r="F253" s="16" t="s">
        <v>1264</v>
      </c>
      <c r="G253" s="16" t="s">
        <v>238</v>
      </c>
      <c r="H253" s="16">
        <v>0.88678941099999997</v>
      </c>
      <c r="I253" s="17">
        <v>2008</v>
      </c>
      <c r="J253" s="17">
        <v>2747</v>
      </c>
      <c r="K253" s="16">
        <v>0.38312412800000001</v>
      </c>
      <c r="L253" s="16" t="s">
        <v>78</v>
      </c>
      <c r="M253" s="17">
        <v>1</v>
      </c>
      <c r="N253" s="17">
        <v>0</v>
      </c>
      <c r="O253" s="16" t="s">
        <v>79</v>
      </c>
      <c r="P253" s="16" t="s">
        <v>80</v>
      </c>
      <c r="Q253" s="18">
        <v>0.16461367470770169</v>
      </c>
      <c r="R253" s="16" t="s">
        <v>2864</v>
      </c>
      <c r="S253" s="16" t="s">
        <v>2865</v>
      </c>
      <c r="T253" s="16" t="s">
        <v>83</v>
      </c>
      <c r="U253" s="16" t="s">
        <v>106</v>
      </c>
      <c r="V253" s="16" t="s">
        <v>1844</v>
      </c>
      <c r="W253" s="16" t="s">
        <v>129</v>
      </c>
      <c r="X253" s="16" t="s">
        <v>1267</v>
      </c>
      <c r="Y253" s="16" t="s">
        <v>1268</v>
      </c>
      <c r="Z253" s="16" t="s">
        <v>2866</v>
      </c>
      <c r="AA253" s="16"/>
      <c r="AB253" s="16"/>
      <c r="AC253" s="16" t="s">
        <v>1846</v>
      </c>
      <c r="AD253" s="16" t="s">
        <v>152</v>
      </c>
      <c r="AE253" s="16"/>
      <c r="AF253" s="16" t="s">
        <v>91</v>
      </c>
      <c r="AG253" s="16" t="s">
        <v>92</v>
      </c>
      <c r="AH253" s="16" t="s">
        <v>1847</v>
      </c>
      <c r="AI253" s="17">
        <v>1</v>
      </c>
      <c r="AJ253" s="17">
        <v>1</v>
      </c>
      <c r="AK253" s="16" t="s">
        <v>245</v>
      </c>
      <c r="AL253" s="16"/>
      <c r="AM253" s="17">
        <v>35</v>
      </c>
      <c r="AN253" s="16" t="s">
        <v>246</v>
      </c>
      <c r="AO253" s="16" t="s">
        <v>247</v>
      </c>
      <c r="AP253" s="16"/>
      <c r="AQ253" s="16"/>
      <c r="AR253" s="16"/>
      <c r="AS253" s="16"/>
      <c r="AT253" s="19"/>
      <c r="AU253" s="19"/>
      <c r="AV253" s="19"/>
      <c r="AW253" s="19"/>
      <c r="AX253" s="19"/>
      <c r="AY253" s="19"/>
      <c r="AZ253" s="19"/>
      <c r="BA253" s="19"/>
      <c r="BB253" s="19"/>
      <c r="BC253" s="19"/>
      <c r="BD253" s="16">
        <v>370.91217732053275</v>
      </c>
      <c r="BE253" s="16">
        <v>7170.5429880094853</v>
      </c>
      <c r="BF253" s="21"/>
      <c r="BG253" s="22">
        <v>35</v>
      </c>
      <c r="BH253" s="23">
        <v>0.85</v>
      </c>
      <c r="BI253" s="23">
        <v>30</v>
      </c>
      <c r="BJ253" s="16">
        <v>370.91217732053275</v>
      </c>
      <c r="BK253" s="16">
        <v>7170.5429880094853</v>
      </c>
      <c r="BL253" s="23">
        <v>0.15</v>
      </c>
      <c r="BM253" s="22">
        <f t="shared" si="42"/>
        <v>4.9384102412310504</v>
      </c>
      <c r="BN253" s="22">
        <f t="shared" si="37"/>
        <v>3.9384102412310504</v>
      </c>
      <c r="BO253" s="22">
        <f t="shared" si="43"/>
        <v>0.59076153618465754</v>
      </c>
      <c r="BP253" s="22">
        <f t="shared" si="44"/>
        <v>0.33476487050463932</v>
      </c>
      <c r="BQ253" s="22">
        <f t="shared" si="45"/>
        <v>3.0128838345417535</v>
      </c>
    </row>
    <row r="254" spans="1:69" ht="12.75" customHeight="1" x14ac:dyDescent="0.25">
      <c r="A254" s="15">
        <v>19303020</v>
      </c>
      <c r="B254" s="16" t="s">
        <v>237</v>
      </c>
      <c r="C254" s="16"/>
      <c r="D254" s="16"/>
      <c r="E254" s="16"/>
      <c r="F254" s="16" t="s">
        <v>1264</v>
      </c>
      <c r="G254" s="16" t="s">
        <v>205</v>
      </c>
      <c r="H254" s="16">
        <v>5.6799909000000003E-2</v>
      </c>
      <c r="I254" s="17">
        <v>1940</v>
      </c>
      <c r="J254" s="17">
        <v>836</v>
      </c>
      <c r="K254" s="16">
        <v>0.117498243</v>
      </c>
      <c r="L254" s="16" t="s">
        <v>78</v>
      </c>
      <c r="M254" s="17">
        <v>1</v>
      </c>
      <c r="N254" s="17">
        <v>0</v>
      </c>
      <c r="O254" s="16" t="s">
        <v>79</v>
      </c>
      <c r="P254" s="16" t="s">
        <v>80</v>
      </c>
      <c r="Q254" s="18">
        <v>0.16389686439456744</v>
      </c>
      <c r="R254" s="16" t="s">
        <v>1782</v>
      </c>
      <c r="S254" s="16" t="s">
        <v>1783</v>
      </c>
      <c r="T254" s="16" t="s">
        <v>83</v>
      </c>
      <c r="U254" s="16" t="s">
        <v>106</v>
      </c>
      <c r="V254" s="16" t="s">
        <v>1767</v>
      </c>
      <c r="W254" s="16" t="s">
        <v>129</v>
      </c>
      <c r="X254" s="16" t="s">
        <v>1267</v>
      </c>
      <c r="Y254" s="16" t="s">
        <v>1268</v>
      </c>
      <c r="Z254" s="16" t="s">
        <v>1784</v>
      </c>
      <c r="AA254" s="16"/>
      <c r="AB254" s="16"/>
      <c r="AC254" s="16" t="s">
        <v>1769</v>
      </c>
      <c r="AD254" s="16" t="s">
        <v>152</v>
      </c>
      <c r="AE254" s="16"/>
      <c r="AF254" s="16" t="s">
        <v>91</v>
      </c>
      <c r="AG254" s="16" t="s">
        <v>92</v>
      </c>
      <c r="AH254" s="16" t="s">
        <v>1770</v>
      </c>
      <c r="AI254" s="17">
        <v>1</v>
      </c>
      <c r="AJ254" s="17">
        <v>1</v>
      </c>
      <c r="AK254" s="16" t="s">
        <v>136</v>
      </c>
      <c r="AL254" s="16"/>
      <c r="AM254" s="17">
        <v>25</v>
      </c>
      <c r="AN254" s="16" t="s">
        <v>137</v>
      </c>
      <c r="AO254" s="16" t="s">
        <v>138</v>
      </c>
      <c r="AP254" s="17">
        <v>0</v>
      </c>
      <c r="AQ254" s="17">
        <v>0</v>
      </c>
      <c r="AR254" s="17">
        <v>0</v>
      </c>
      <c r="AS254" s="16">
        <v>7139.3050492800003</v>
      </c>
      <c r="AT254" s="19">
        <v>6.1014342011332081</v>
      </c>
      <c r="AU254" s="19">
        <v>0</v>
      </c>
      <c r="AV254" s="19">
        <v>0</v>
      </c>
      <c r="AW254" s="19">
        <v>3050.7171005666041</v>
      </c>
      <c r="AX254" s="20">
        <v>7</v>
      </c>
      <c r="AY254" s="19">
        <v>0</v>
      </c>
      <c r="AZ254" s="20">
        <v>25</v>
      </c>
      <c r="BA254" s="19">
        <v>0</v>
      </c>
      <c r="BB254" s="19">
        <v>0.5</v>
      </c>
      <c r="BC254" s="20">
        <v>12500</v>
      </c>
      <c r="BD254" s="16"/>
      <c r="BE254" s="16"/>
      <c r="BF254" s="21" t="s">
        <v>96</v>
      </c>
      <c r="BG254" s="22">
        <v>25</v>
      </c>
      <c r="BH254" s="23">
        <v>0.7</v>
      </c>
      <c r="BI254" s="23">
        <v>18</v>
      </c>
      <c r="BJ254" s="16">
        <v>395.67846911649718</v>
      </c>
      <c r="BK254" s="16">
        <v>7139.3188556662608</v>
      </c>
      <c r="BL254" s="23">
        <v>0.15</v>
      </c>
      <c r="BM254" s="22">
        <f t="shared" si="42"/>
        <v>2.950143559102214</v>
      </c>
      <c r="BN254" s="22">
        <f t="shared" si="37"/>
        <v>1.950143559102214</v>
      </c>
      <c r="BO254" s="22">
        <f t="shared" si="43"/>
        <v>0.29252153386533208</v>
      </c>
      <c r="BP254" s="22">
        <f t="shared" si="44"/>
        <v>0.1657622025236882</v>
      </c>
      <c r="BQ254" s="22">
        <f t="shared" si="45"/>
        <v>1.4918598227131936</v>
      </c>
    </row>
    <row r="255" spans="1:69" ht="12.75" customHeight="1" x14ac:dyDescent="0.25">
      <c r="A255" s="15">
        <v>15410088</v>
      </c>
      <c r="B255" s="16" t="s">
        <v>228</v>
      </c>
      <c r="C255" s="16"/>
      <c r="D255" s="16"/>
      <c r="E255" s="16"/>
      <c r="F255" s="16" t="s">
        <v>1264</v>
      </c>
      <c r="G255" s="16" t="s">
        <v>126</v>
      </c>
      <c r="H255" s="16">
        <v>0.77066614600000005</v>
      </c>
      <c r="I255" s="17">
        <v>2007</v>
      </c>
      <c r="J255" s="17">
        <v>2308</v>
      </c>
      <c r="K255" s="16">
        <v>0.324248384</v>
      </c>
      <c r="L255" s="16" t="s">
        <v>78</v>
      </c>
      <c r="M255" s="17">
        <v>1</v>
      </c>
      <c r="N255" s="17">
        <v>0</v>
      </c>
      <c r="O255" s="16" t="s">
        <v>79</v>
      </c>
      <c r="P255" s="16" t="s">
        <v>80</v>
      </c>
      <c r="Q255" s="18">
        <v>0.1634156095185707</v>
      </c>
      <c r="R255" s="16" t="s">
        <v>2648</v>
      </c>
      <c r="S255" s="16" t="s">
        <v>2649</v>
      </c>
      <c r="T255" s="16" t="s">
        <v>83</v>
      </c>
      <c r="U255" s="16" t="s">
        <v>232</v>
      </c>
      <c r="V255" s="16" t="s">
        <v>1730</v>
      </c>
      <c r="W255" s="16" t="s">
        <v>129</v>
      </c>
      <c r="X255" s="16" t="s">
        <v>1267</v>
      </c>
      <c r="Y255" s="16" t="s">
        <v>1268</v>
      </c>
      <c r="Z255" s="16" t="s">
        <v>2135</v>
      </c>
      <c r="AA255" s="16"/>
      <c r="AB255" s="16"/>
      <c r="AC255" s="16" t="s">
        <v>1589</v>
      </c>
      <c r="AD255" s="16" t="s">
        <v>152</v>
      </c>
      <c r="AE255" s="16"/>
      <c r="AF255" s="16" t="s">
        <v>91</v>
      </c>
      <c r="AG255" s="16" t="s">
        <v>92</v>
      </c>
      <c r="AH255" s="16" t="s">
        <v>1732</v>
      </c>
      <c r="AI255" s="17">
        <v>1</v>
      </c>
      <c r="AJ255" s="17">
        <v>1</v>
      </c>
      <c r="AK255" s="16" t="s">
        <v>136</v>
      </c>
      <c r="AL255" s="16"/>
      <c r="AM255" s="17">
        <v>25</v>
      </c>
      <c r="AN255" s="16" t="s">
        <v>137</v>
      </c>
      <c r="AO255" s="16" t="s">
        <v>138</v>
      </c>
      <c r="AP255" s="16"/>
      <c r="AQ255" s="16"/>
      <c r="AR255" s="16"/>
      <c r="AS255" s="16"/>
      <c r="AT255" s="19"/>
      <c r="AU255" s="19"/>
      <c r="AV255" s="19"/>
      <c r="AW255" s="19"/>
      <c r="AX255" s="19"/>
      <c r="AY255" s="19"/>
      <c r="AZ255" s="19"/>
      <c r="BA255" s="19"/>
      <c r="BB255" s="19"/>
      <c r="BC255" s="19"/>
      <c r="BD255" s="16">
        <v>527.39805217360049</v>
      </c>
      <c r="BE255" s="16">
        <v>7118.3554771216095</v>
      </c>
      <c r="BF255" s="21"/>
      <c r="BG255" s="22">
        <v>25</v>
      </c>
      <c r="BH255" s="23">
        <v>0.7</v>
      </c>
      <c r="BI255" s="23">
        <v>18</v>
      </c>
      <c r="BJ255" s="16">
        <v>527.39805217360049</v>
      </c>
      <c r="BK255" s="16">
        <v>7118.3554771216095</v>
      </c>
      <c r="BL255" s="23">
        <v>0.15</v>
      </c>
      <c r="BM255" s="22">
        <f t="shared" si="42"/>
        <v>2.9414809713342729</v>
      </c>
      <c r="BN255" s="22">
        <f t="shared" si="37"/>
        <v>1.9414809713342729</v>
      </c>
      <c r="BO255" s="22">
        <f t="shared" si="43"/>
        <v>0.29122214570014093</v>
      </c>
      <c r="BP255" s="22">
        <f t="shared" si="44"/>
        <v>0.16502588256341322</v>
      </c>
      <c r="BQ255" s="22">
        <f t="shared" si="45"/>
        <v>1.4852329430707187</v>
      </c>
    </row>
    <row r="256" spans="1:69" ht="12.75" customHeight="1" x14ac:dyDescent="0.25">
      <c r="A256" s="15">
        <v>16047050</v>
      </c>
      <c r="B256" s="16" t="s">
        <v>75</v>
      </c>
      <c r="C256" s="16"/>
      <c r="D256" s="16"/>
      <c r="E256" s="16"/>
      <c r="F256" s="16" t="s">
        <v>1264</v>
      </c>
      <c r="G256" s="16" t="s">
        <v>139</v>
      </c>
      <c r="H256" s="16">
        <v>0.24999490699999999</v>
      </c>
      <c r="I256" s="17">
        <v>1983</v>
      </c>
      <c r="J256" s="17">
        <v>1755</v>
      </c>
      <c r="K256" s="16">
        <v>0.24861878500000001</v>
      </c>
      <c r="L256" s="16" t="s">
        <v>78</v>
      </c>
      <c r="M256" s="17">
        <v>1</v>
      </c>
      <c r="N256" s="17">
        <v>0</v>
      </c>
      <c r="O256" s="16" t="s">
        <v>79</v>
      </c>
      <c r="P256" s="16" t="s">
        <v>80</v>
      </c>
      <c r="Q256" s="18">
        <v>0.16293149147786953</v>
      </c>
      <c r="R256" s="16" t="s">
        <v>1335</v>
      </c>
      <c r="S256" s="16" t="s">
        <v>1336</v>
      </c>
      <c r="T256" s="16" t="s">
        <v>83</v>
      </c>
      <c r="U256" s="16" t="s">
        <v>84</v>
      </c>
      <c r="V256" s="16"/>
      <c r="W256" s="16" t="s">
        <v>129</v>
      </c>
      <c r="X256" s="16" t="s">
        <v>1267</v>
      </c>
      <c r="Y256" s="16" t="s">
        <v>1268</v>
      </c>
      <c r="Z256" s="16" t="s">
        <v>1337</v>
      </c>
      <c r="AA256" s="16"/>
      <c r="AB256" s="16"/>
      <c r="AC256" s="16" t="s">
        <v>265</v>
      </c>
      <c r="AD256" s="16" t="s">
        <v>152</v>
      </c>
      <c r="AE256" s="16"/>
      <c r="AF256" s="16" t="s">
        <v>91</v>
      </c>
      <c r="AG256" s="16" t="s">
        <v>92</v>
      </c>
      <c r="AH256" s="16" t="s">
        <v>84</v>
      </c>
      <c r="AI256" s="17">
        <v>1</v>
      </c>
      <c r="AJ256" s="17">
        <v>1</v>
      </c>
      <c r="AK256" s="16" t="s">
        <v>136</v>
      </c>
      <c r="AL256" s="16"/>
      <c r="AM256" s="17">
        <v>25</v>
      </c>
      <c r="AN256" s="16" t="s">
        <v>137</v>
      </c>
      <c r="AO256" s="16" t="s">
        <v>138</v>
      </c>
      <c r="AP256" s="17">
        <v>0</v>
      </c>
      <c r="AQ256" s="17">
        <v>0</v>
      </c>
      <c r="AR256" s="17">
        <v>0</v>
      </c>
      <c r="AS256" s="16">
        <v>7097.2591045700001</v>
      </c>
      <c r="AT256" s="19">
        <v>6.1375806291123363</v>
      </c>
      <c r="AU256" s="19">
        <v>0</v>
      </c>
      <c r="AV256" s="19">
        <v>0</v>
      </c>
      <c r="AW256" s="19">
        <v>3068.7903145561681</v>
      </c>
      <c r="AX256" s="20">
        <v>7</v>
      </c>
      <c r="AY256" s="19">
        <v>0</v>
      </c>
      <c r="AZ256" s="20">
        <v>25</v>
      </c>
      <c r="BA256" s="19">
        <v>0</v>
      </c>
      <c r="BB256" s="19">
        <v>0.5</v>
      </c>
      <c r="BC256" s="20">
        <v>12500</v>
      </c>
      <c r="BD256" s="16"/>
      <c r="BE256" s="16"/>
      <c r="BF256" s="21" t="s">
        <v>96</v>
      </c>
      <c r="BG256" s="22">
        <v>25</v>
      </c>
      <c r="BH256" s="23">
        <v>0.7</v>
      </c>
      <c r="BI256" s="23">
        <v>18</v>
      </c>
      <c r="BJ256" s="16">
        <v>559.70242445151757</v>
      </c>
      <c r="BK256" s="16">
        <v>7097.2673796213094</v>
      </c>
      <c r="BL256" s="23">
        <v>0.15</v>
      </c>
      <c r="BM256" s="22">
        <f t="shared" si="42"/>
        <v>2.9327668466016514</v>
      </c>
      <c r="BN256" s="22">
        <f t="shared" si="37"/>
        <v>1.9327668466016514</v>
      </c>
      <c r="BO256" s="22">
        <f t="shared" si="43"/>
        <v>0.28991502699024768</v>
      </c>
      <c r="BP256" s="22">
        <f t="shared" si="44"/>
        <v>0.16428518196114039</v>
      </c>
      <c r="BQ256" s="22">
        <f t="shared" si="45"/>
        <v>1.4785666376502633</v>
      </c>
    </row>
    <row r="257" spans="1:69" ht="12.75" customHeight="1" x14ac:dyDescent="0.25">
      <c r="A257" s="15">
        <v>15302063</v>
      </c>
      <c r="B257" s="16" t="s">
        <v>154</v>
      </c>
      <c r="C257" s="16"/>
      <c r="D257" s="16"/>
      <c r="E257" s="16"/>
      <c r="F257" s="16" t="s">
        <v>1264</v>
      </c>
      <c r="G257" s="16" t="s">
        <v>126</v>
      </c>
      <c r="H257" s="16">
        <v>0.67537905600000003</v>
      </c>
      <c r="I257" s="17">
        <v>2005</v>
      </c>
      <c r="J257" s="17">
        <v>2359</v>
      </c>
      <c r="K257" s="16">
        <v>0.33451503100000002</v>
      </c>
      <c r="L257" s="16" t="s">
        <v>78</v>
      </c>
      <c r="M257" s="17">
        <v>1</v>
      </c>
      <c r="N257" s="17">
        <v>0</v>
      </c>
      <c r="O257" s="16" t="s">
        <v>79</v>
      </c>
      <c r="P257" s="16" t="s">
        <v>80</v>
      </c>
      <c r="Q257" s="18">
        <v>0.16196419109295007</v>
      </c>
      <c r="R257" s="16" t="s">
        <v>2523</v>
      </c>
      <c r="S257" s="16" t="s">
        <v>2524</v>
      </c>
      <c r="T257" s="16" t="s">
        <v>83</v>
      </c>
      <c r="U257" s="16" t="s">
        <v>84</v>
      </c>
      <c r="V257" s="16" t="s">
        <v>2525</v>
      </c>
      <c r="W257" s="16" t="s">
        <v>129</v>
      </c>
      <c r="X257" s="16" t="s">
        <v>1267</v>
      </c>
      <c r="Y257" s="16" t="s">
        <v>1268</v>
      </c>
      <c r="Z257" s="16" t="s">
        <v>2526</v>
      </c>
      <c r="AA257" s="16"/>
      <c r="AB257" s="16"/>
      <c r="AC257" s="16" t="s">
        <v>1432</v>
      </c>
      <c r="AD257" s="16" t="s">
        <v>105</v>
      </c>
      <c r="AE257" s="16"/>
      <c r="AF257" s="16" t="s">
        <v>91</v>
      </c>
      <c r="AG257" s="16" t="s">
        <v>92</v>
      </c>
      <c r="AH257" s="16" t="s">
        <v>2527</v>
      </c>
      <c r="AI257" s="17">
        <v>1</v>
      </c>
      <c r="AJ257" s="17">
        <v>1</v>
      </c>
      <c r="AK257" s="16" t="s">
        <v>136</v>
      </c>
      <c r="AL257" s="16"/>
      <c r="AM257" s="17">
        <v>25</v>
      </c>
      <c r="AN257" s="16" t="s">
        <v>137</v>
      </c>
      <c r="AO257" s="16" t="s">
        <v>138</v>
      </c>
      <c r="AP257" s="16"/>
      <c r="AQ257" s="16"/>
      <c r="AR257" s="16"/>
      <c r="AS257" s="16"/>
      <c r="AT257" s="19"/>
      <c r="AU257" s="19"/>
      <c r="AV257" s="19"/>
      <c r="AW257" s="19"/>
      <c r="AX257" s="19"/>
      <c r="AY257" s="19"/>
      <c r="AZ257" s="19"/>
      <c r="BA257" s="19"/>
      <c r="BB257" s="19"/>
      <c r="BC257" s="19"/>
      <c r="BD257" s="16">
        <v>406.81646654606203</v>
      </c>
      <c r="BE257" s="16">
        <v>7055.1319433964682</v>
      </c>
      <c r="BF257" s="21"/>
      <c r="BG257" s="22">
        <v>25</v>
      </c>
      <c r="BH257" s="23">
        <v>0.7</v>
      </c>
      <c r="BI257" s="23">
        <v>18</v>
      </c>
      <c r="BJ257" s="16">
        <v>406.81646654606203</v>
      </c>
      <c r="BK257" s="16">
        <v>7055.1319433964682</v>
      </c>
      <c r="BL257" s="23">
        <v>0.15</v>
      </c>
      <c r="BM257" s="22">
        <f t="shared" si="42"/>
        <v>2.9153554396731014</v>
      </c>
      <c r="BN257" s="22">
        <f t="shared" si="37"/>
        <v>1.9153554396731014</v>
      </c>
      <c r="BO257" s="22">
        <f t="shared" si="43"/>
        <v>0.2873033159509652</v>
      </c>
      <c r="BP257" s="22">
        <f t="shared" si="44"/>
        <v>0.16280521237221363</v>
      </c>
      <c r="BQ257" s="22">
        <f t="shared" si="45"/>
        <v>1.4652469113499225</v>
      </c>
    </row>
    <row r="258" spans="1:69" ht="12.75" customHeight="1" x14ac:dyDescent="0.25">
      <c r="A258" s="15">
        <v>15410025</v>
      </c>
      <c r="B258" s="16" t="s">
        <v>228</v>
      </c>
      <c r="C258" s="16"/>
      <c r="D258" s="16"/>
      <c r="E258" s="16"/>
      <c r="F258" s="16" t="s">
        <v>1264</v>
      </c>
      <c r="G258" s="16" t="s">
        <v>126</v>
      </c>
      <c r="H258" s="16">
        <v>0.45832110300000001</v>
      </c>
      <c r="I258" s="17">
        <v>1922</v>
      </c>
      <c r="J258" s="17">
        <v>770</v>
      </c>
      <c r="K258" s="16">
        <v>0.10970223699999999</v>
      </c>
      <c r="L258" s="16" t="s">
        <v>78</v>
      </c>
      <c r="M258" s="17">
        <v>1</v>
      </c>
      <c r="N258" s="17">
        <v>0</v>
      </c>
      <c r="O258" s="16" t="s">
        <v>79</v>
      </c>
      <c r="P258" s="16" t="s">
        <v>80</v>
      </c>
      <c r="Q258" s="18">
        <v>0.16191864764177558</v>
      </c>
      <c r="R258" s="16" t="s">
        <v>1561</v>
      </c>
      <c r="S258" s="16" t="s">
        <v>1562</v>
      </c>
      <c r="T258" s="16" t="s">
        <v>114</v>
      </c>
      <c r="U258" s="16" t="s">
        <v>115</v>
      </c>
      <c r="V258" s="16" t="s">
        <v>271</v>
      </c>
      <c r="W258" s="16" t="s">
        <v>129</v>
      </c>
      <c r="X258" s="16" t="s">
        <v>1267</v>
      </c>
      <c r="Y258" s="16" t="s">
        <v>1268</v>
      </c>
      <c r="Z258" s="16" t="s">
        <v>1563</v>
      </c>
      <c r="AA258" s="16"/>
      <c r="AB258" s="16"/>
      <c r="AC258" s="16" t="s">
        <v>1564</v>
      </c>
      <c r="AD258" s="16" t="s">
        <v>152</v>
      </c>
      <c r="AE258" s="16"/>
      <c r="AF258" s="16" t="s">
        <v>91</v>
      </c>
      <c r="AG258" s="16" t="s">
        <v>92</v>
      </c>
      <c r="AH258" s="16" t="s">
        <v>1565</v>
      </c>
      <c r="AI258" s="17">
        <v>1</v>
      </c>
      <c r="AJ258" s="17">
        <v>1</v>
      </c>
      <c r="AK258" s="16" t="s">
        <v>136</v>
      </c>
      <c r="AL258" s="16"/>
      <c r="AM258" s="17">
        <v>25</v>
      </c>
      <c r="AN258" s="16" t="s">
        <v>137</v>
      </c>
      <c r="AO258" s="16" t="s">
        <v>138</v>
      </c>
      <c r="AP258" s="17">
        <v>0</v>
      </c>
      <c r="AQ258" s="17">
        <v>0</v>
      </c>
      <c r="AR258" s="17">
        <v>0</v>
      </c>
      <c r="AS258" s="16">
        <v>7053.1332040999996</v>
      </c>
      <c r="AT258" s="19">
        <v>6.1759786380722952</v>
      </c>
      <c r="AU258" s="19">
        <v>0</v>
      </c>
      <c r="AV258" s="19">
        <v>0</v>
      </c>
      <c r="AW258" s="19">
        <v>3087.9893190361477</v>
      </c>
      <c r="AX258" s="20">
        <v>7</v>
      </c>
      <c r="AY258" s="19">
        <v>0</v>
      </c>
      <c r="AZ258" s="20">
        <v>25</v>
      </c>
      <c r="BA258" s="19">
        <v>0</v>
      </c>
      <c r="BB258" s="19">
        <v>0.5</v>
      </c>
      <c r="BC258" s="20">
        <v>12500</v>
      </c>
      <c r="BD258" s="16"/>
      <c r="BE258" s="16"/>
      <c r="BF258" s="21" t="s">
        <v>96</v>
      </c>
      <c r="BG258" s="22">
        <v>25</v>
      </c>
      <c r="BH258" s="23">
        <v>0.7</v>
      </c>
      <c r="BI258" s="23">
        <v>18</v>
      </c>
      <c r="BJ258" s="16">
        <v>348.26362064317846</v>
      </c>
      <c r="BK258" s="16">
        <v>7053.1480785987897</v>
      </c>
      <c r="BL258" s="23">
        <v>0.15</v>
      </c>
      <c r="BM258" s="22">
        <f t="shared" si="42"/>
        <v>2.9145356575519603</v>
      </c>
      <c r="BN258" s="22">
        <f t="shared" si="37"/>
        <v>1.9145356575519603</v>
      </c>
      <c r="BO258" s="22">
        <f t="shared" si="43"/>
        <v>0.28718034863279401</v>
      </c>
      <c r="BP258" s="22">
        <f t="shared" si="44"/>
        <v>0.16273553089191664</v>
      </c>
      <c r="BQ258" s="22">
        <f t="shared" si="45"/>
        <v>1.4646197780272499</v>
      </c>
    </row>
    <row r="259" spans="1:69" ht="12.75" customHeight="1" x14ac:dyDescent="0.25">
      <c r="A259" s="15">
        <v>15435014</v>
      </c>
      <c r="B259" s="16" t="s">
        <v>228</v>
      </c>
      <c r="C259" s="16" t="s">
        <v>110</v>
      </c>
      <c r="D259" s="16" t="s">
        <v>581</v>
      </c>
      <c r="E259" s="16"/>
      <c r="F259" s="16" t="s">
        <v>1264</v>
      </c>
      <c r="G259" s="16" t="s">
        <v>178</v>
      </c>
      <c r="H259" s="16">
        <v>0.41655241500000001</v>
      </c>
      <c r="I259" s="17">
        <v>1946</v>
      </c>
      <c r="J259" s="17">
        <v>989</v>
      </c>
      <c r="K259" s="16">
        <v>0.14028368799999999</v>
      </c>
      <c r="L259" s="16" t="s">
        <v>78</v>
      </c>
      <c r="M259" s="17">
        <v>1</v>
      </c>
      <c r="N259" s="17">
        <v>0</v>
      </c>
      <c r="O259" s="16" t="s">
        <v>79</v>
      </c>
      <c r="P259" s="16" t="s">
        <v>80</v>
      </c>
      <c r="Q259" s="18">
        <v>0.16186504121025144</v>
      </c>
      <c r="R259" s="16" t="s">
        <v>2122</v>
      </c>
      <c r="S259" s="16" t="s">
        <v>2123</v>
      </c>
      <c r="T259" s="16" t="s">
        <v>83</v>
      </c>
      <c r="U259" s="16" t="s">
        <v>232</v>
      </c>
      <c r="V259" s="16" t="s">
        <v>2124</v>
      </c>
      <c r="W259" s="16" t="s">
        <v>129</v>
      </c>
      <c r="X259" s="16" t="s">
        <v>1267</v>
      </c>
      <c r="Y259" s="16" t="s">
        <v>1268</v>
      </c>
      <c r="Z259" s="16" t="s">
        <v>2125</v>
      </c>
      <c r="AA259" s="16"/>
      <c r="AB259" s="16"/>
      <c r="AC259" s="16" t="s">
        <v>104</v>
      </c>
      <c r="AD259" s="16" t="s">
        <v>105</v>
      </c>
      <c r="AE259" s="16"/>
      <c r="AF259" s="16" t="s">
        <v>91</v>
      </c>
      <c r="AG259" s="16" t="s">
        <v>92</v>
      </c>
      <c r="AH259" s="16" t="s">
        <v>1720</v>
      </c>
      <c r="AI259" s="17">
        <v>1</v>
      </c>
      <c r="AJ259" s="17">
        <v>1</v>
      </c>
      <c r="AK259" s="16" t="s">
        <v>136</v>
      </c>
      <c r="AL259" s="16"/>
      <c r="AM259" s="17">
        <v>25</v>
      </c>
      <c r="AN259" s="16" t="s">
        <v>137</v>
      </c>
      <c r="AO259" s="16" t="s">
        <v>138</v>
      </c>
      <c r="AP259" s="16"/>
      <c r="AQ259" s="16"/>
      <c r="AR259" s="16"/>
      <c r="AS259" s="16"/>
      <c r="AT259" s="19"/>
      <c r="AU259" s="19"/>
      <c r="AV259" s="19"/>
      <c r="AW259" s="19"/>
      <c r="AX259" s="19"/>
      <c r="AY259" s="19"/>
      <c r="AZ259" s="19"/>
      <c r="BA259" s="19"/>
      <c r="BB259" s="19"/>
      <c r="BC259" s="19"/>
      <c r="BD259" s="16">
        <v>382.07767842002971</v>
      </c>
      <c r="BE259" s="16">
        <v>7050.8129917819742</v>
      </c>
      <c r="BF259" s="21"/>
      <c r="BG259" s="22">
        <v>25</v>
      </c>
      <c r="BH259" s="23">
        <v>0.7</v>
      </c>
      <c r="BI259" s="23">
        <v>18</v>
      </c>
      <c r="BJ259" s="16">
        <v>382.07767842002971</v>
      </c>
      <c r="BK259" s="16">
        <v>7050.8129917819742</v>
      </c>
      <c r="BL259" s="23">
        <v>0.15</v>
      </c>
      <c r="BM259" s="22">
        <f t="shared" si="42"/>
        <v>2.9135707417845258</v>
      </c>
      <c r="BN259" s="22">
        <f t="shared" ref="BN259:BN322" si="46">BM259-AJ259</f>
        <v>1.9135707417845258</v>
      </c>
      <c r="BO259" s="22">
        <f t="shared" si="43"/>
        <v>0.28703561126767885</v>
      </c>
      <c r="BP259" s="22">
        <f t="shared" si="44"/>
        <v>0.16265351305168471</v>
      </c>
      <c r="BQ259" s="22">
        <f t="shared" si="45"/>
        <v>1.4638816174651623</v>
      </c>
    </row>
    <row r="260" spans="1:69" ht="12.75" customHeight="1" x14ac:dyDescent="0.25">
      <c r="A260" s="15">
        <v>15813054</v>
      </c>
      <c r="B260" s="16" t="s">
        <v>228</v>
      </c>
      <c r="C260" s="16"/>
      <c r="D260" s="16"/>
      <c r="E260" s="16"/>
      <c r="F260" s="16" t="s">
        <v>1264</v>
      </c>
      <c r="G260" s="16" t="s">
        <v>178</v>
      </c>
      <c r="H260" s="16">
        <v>0.24999937699999999</v>
      </c>
      <c r="I260" s="17">
        <v>1994</v>
      </c>
      <c r="J260" s="17">
        <v>2497</v>
      </c>
      <c r="K260" s="16">
        <v>0.35493958799999997</v>
      </c>
      <c r="L260" s="16" t="s">
        <v>78</v>
      </c>
      <c r="M260" s="17">
        <v>1</v>
      </c>
      <c r="N260" s="17">
        <v>0</v>
      </c>
      <c r="O260" s="16" t="s">
        <v>79</v>
      </c>
      <c r="P260" s="16" t="s">
        <v>80</v>
      </c>
      <c r="Q260" s="18">
        <v>0.16163351098655318</v>
      </c>
      <c r="R260" s="16" t="s">
        <v>1657</v>
      </c>
      <c r="S260" s="16" t="s">
        <v>1658</v>
      </c>
      <c r="T260" s="16" t="s">
        <v>83</v>
      </c>
      <c r="U260" s="16" t="s">
        <v>232</v>
      </c>
      <c r="V260" s="16" t="s">
        <v>1659</v>
      </c>
      <c r="W260" s="16" t="s">
        <v>129</v>
      </c>
      <c r="X260" s="16" t="s">
        <v>1267</v>
      </c>
      <c r="Y260" s="16" t="s">
        <v>1268</v>
      </c>
      <c r="Z260" s="16" t="s">
        <v>1660</v>
      </c>
      <c r="AA260" s="16"/>
      <c r="AB260" s="16"/>
      <c r="AC260" s="16" t="s">
        <v>832</v>
      </c>
      <c r="AD260" s="16" t="s">
        <v>105</v>
      </c>
      <c r="AE260" s="16"/>
      <c r="AF260" s="16" t="s">
        <v>91</v>
      </c>
      <c r="AG260" s="16" t="s">
        <v>92</v>
      </c>
      <c r="AH260" s="16" t="s">
        <v>1661</v>
      </c>
      <c r="AI260" s="17">
        <v>1</v>
      </c>
      <c r="AJ260" s="17">
        <v>1</v>
      </c>
      <c r="AK260" s="16" t="s">
        <v>136</v>
      </c>
      <c r="AL260" s="16"/>
      <c r="AM260" s="17">
        <v>25</v>
      </c>
      <c r="AN260" s="16" t="s">
        <v>137</v>
      </c>
      <c r="AO260" s="16" t="s">
        <v>138</v>
      </c>
      <c r="AP260" s="17">
        <v>0</v>
      </c>
      <c r="AQ260" s="17">
        <v>0</v>
      </c>
      <c r="AR260" s="17">
        <v>0</v>
      </c>
      <c r="AS260" s="16">
        <v>7040.7250491799996</v>
      </c>
      <c r="AT260" s="19">
        <v>6.1868628153677481</v>
      </c>
      <c r="AU260" s="19">
        <v>0</v>
      </c>
      <c r="AV260" s="19">
        <v>0</v>
      </c>
      <c r="AW260" s="19">
        <v>3093.4314076838741</v>
      </c>
      <c r="AX260" s="20">
        <v>7</v>
      </c>
      <c r="AY260" s="19">
        <v>0</v>
      </c>
      <c r="AZ260" s="20">
        <v>25</v>
      </c>
      <c r="BA260" s="19">
        <v>0</v>
      </c>
      <c r="BB260" s="19">
        <v>0.5</v>
      </c>
      <c r="BC260" s="20">
        <v>12500</v>
      </c>
      <c r="BD260" s="16"/>
      <c r="BE260" s="16"/>
      <c r="BF260" s="21" t="s">
        <v>96</v>
      </c>
      <c r="BG260" s="22">
        <v>25</v>
      </c>
      <c r="BH260" s="23">
        <v>0.7</v>
      </c>
      <c r="BI260" s="23">
        <v>18</v>
      </c>
      <c r="BJ260" s="16">
        <v>369.25700547144112</v>
      </c>
      <c r="BK260" s="16">
        <v>7040.7275755794635</v>
      </c>
      <c r="BL260" s="23">
        <v>0.15</v>
      </c>
      <c r="BM260" s="22">
        <f t="shared" si="42"/>
        <v>2.9094031977579573</v>
      </c>
      <c r="BN260" s="22">
        <f t="shared" si="46"/>
        <v>1.9094031977579573</v>
      </c>
      <c r="BO260" s="22">
        <f t="shared" si="43"/>
        <v>0.2864104796636936</v>
      </c>
      <c r="BP260" s="22">
        <f t="shared" si="44"/>
        <v>0.16229927180942638</v>
      </c>
      <c r="BQ260" s="22">
        <f t="shared" si="45"/>
        <v>1.4606934462848373</v>
      </c>
    </row>
    <row r="261" spans="1:69" ht="12.75" customHeight="1" x14ac:dyDescent="0.25">
      <c r="A261" s="15">
        <v>15435015</v>
      </c>
      <c r="B261" s="16" t="s">
        <v>228</v>
      </c>
      <c r="C261" s="16" t="s">
        <v>110</v>
      </c>
      <c r="D261" s="16" t="s">
        <v>581</v>
      </c>
      <c r="E261" s="16"/>
      <c r="F261" s="16" t="s">
        <v>1264</v>
      </c>
      <c r="G261" s="16" t="s">
        <v>178</v>
      </c>
      <c r="H261" s="16">
        <v>5.0790700000000004E-4</v>
      </c>
      <c r="I261" s="17">
        <v>1946</v>
      </c>
      <c r="J261" s="17">
        <v>976</v>
      </c>
      <c r="K261" s="16">
        <v>0.13877434899999999</v>
      </c>
      <c r="L261" s="16" t="s">
        <v>78</v>
      </c>
      <c r="M261" s="17">
        <v>1</v>
      </c>
      <c r="N261" s="17">
        <v>0</v>
      </c>
      <c r="O261" s="16" t="s">
        <v>79</v>
      </c>
      <c r="P261" s="16" t="s">
        <v>80</v>
      </c>
      <c r="Q261" s="18">
        <v>0.16147321853761701</v>
      </c>
      <c r="R261" s="16" t="s">
        <v>1716</v>
      </c>
      <c r="S261" s="16" t="s">
        <v>1717</v>
      </c>
      <c r="T261" s="16" t="s">
        <v>83</v>
      </c>
      <c r="U261" s="16" t="s">
        <v>232</v>
      </c>
      <c r="V261" s="16" t="s">
        <v>1718</v>
      </c>
      <c r="W261" s="16" t="s">
        <v>129</v>
      </c>
      <c r="X261" s="16" t="s">
        <v>1267</v>
      </c>
      <c r="Y261" s="16" t="s">
        <v>1268</v>
      </c>
      <c r="Z261" s="16" t="s">
        <v>1719</v>
      </c>
      <c r="AA261" s="16"/>
      <c r="AB261" s="16"/>
      <c r="AC261" s="16" t="s">
        <v>104</v>
      </c>
      <c r="AD261" s="16" t="s">
        <v>105</v>
      </c>
      <c r="AE261" s="16"/>
      <c r="AF261" s="16" t="s">
        <v>91</v>
      </c>
      <c r="AG261" s="16" t="s">
        <v>92</v>
      </c>
      <c r="AH261" s="16" t="s">
        <v>1720</v>
      </c>
      <c r="AI261" s="17">
        <v>1</v>
      </c>
      <c r="AJ261" s="17">
        <v>1</v>
      </c>
      <c r="AK261" s="16" t="s">
        <v>136</v>
      </c>
      <c r="AL261" s="16"/>
      <c r="AM261" s="17">
        <v>25</v>
      </c>
      <c r="AN261" s="16" t="s">
        <v>137</v>
      </c>
      <c r="AO261" s="16" t="s">
        <v>138</v>
      </c>
      <c r="AP261" s="17">
        <v>0</v>
      </c>
      <c r="AQ261" s="17">
        <v>0</v>
      </c>
      <c r="AR261" s="17">
        <v>0</v>
      </c>
      <c r="AS261" s="16">
        <v>7033.7754219400003</v>
      </c>
      <c r="AT261" s="19">
        <v>6.1929756619931471</v>
      </c>
      <c r="AU261" s="19">
        <v>0</v>
      </c>
      <c r="AV261" s="19">
        <v>0</v>
      </c>
      <c r="AW261" s="19">
        <v>3096.4878309965734</v>
      </c>
      <c r="AX261" s="20">
        <v>7</v>
      </c>
      <c r="AY261" s="19">
        <v>0</v>
      </c>
      <c r="AZ261" s="20">
        <v>25</v>
      </c>
      <c r="BA261" s="19">
        <v>0</v>
      </c>
      <c r="BB261" s="19">
        <v>0.5</v>
      </c>
      <c r="BC261" s="20">
        <v>12500</v>
      </c>
      <c r="BD261" s="16"/>
      <c r="BE261" s="16"/>
      <c r="BF261" s="21" t="s">
        <v>96</v>
      </c>
      <c r="BG261" s="22">
        <v>25</v>
      </c>
      <c r="BH261" s="23">
        <v>0.7</v>
      </c>
      <c r="BI261" s="23">
        <v>18</v>
      </c>
      <c r="BJ261" s="16">
        <v>381.35337022931117</v>
      </c>
      <c r="BK261" s="16">
        <v>7033.7452644331324</v>
      </c>
      <c r="BL261" s="23">
        <v>0.15</v>
      </c>
      <c r="BM261" s="22">
        <f t="shared" si="42"/>
        <v>2.9065179336771063</v>
      </c>
      <c r="BN261" s="22">
        <f t="shared" si="46"/>
        <v>1.9065179336771063</v>
      </c>
      <c r="BO261" s="22">
        <f t="shared" si="43"/>
        <v>0.28597769005156592</v>
      </c>
      <c r="BP261" s="22">
        <f t="shared" si="44"/>
        <v>0.16205402436255403</v>
      </c>
      <c r="BQ261" s="22">
        <f t="shared" si="45"/>
        <v>1.4584862192629864</v>
      </c>
    </row>
    <row r="262" spans="1:69" ht="12.75" customHeight="1" x14ac:dyDescent="0.25">
      <c r="A262" s="15">
        <v>16010055</v>
      </c>
      <c r="B262" s="16" t="s">
        <v>75</v>
      </c>
      <c r="C262" s="16"/>
      <c r="D262" s="16"/>
      <c r="E262" s="16"/>
      <c r="F262" s="16" t="s">
        <v>2964</v>
      </c>
      <c r="G262" s="16" t="s">
        <v>126</v>
      </c>
      <c r="H262" s="16">
        <v>0.27014285700000001</v>
      </c>
      <c r="I262" s="17">
        <v>1960</v>
      </c>
      <c r="J262" s="17">
        <v>1646</v>
      </c>
      <c r="K262" s="16">
        <v>0.23464005700000001</v>
      </c>
      <c r="L262" s="16" t="s">
        <v>78</v>
      </c>
      <c r="M262" s="17">
        <v>1</v>
      </c>
      <c r="N262" s="17">
        <v>0</v>
      </c>
      <c r="O262" s="16" t="s">
        <v>79</v>
      </c>
      <c r="P262" s="16" t="s">
        <v>80</v>
      </c>
      <c r="Q262" s="18">
        <v>0.16096469723007353</v>
      </c>
      <c r="R262" s="16" t="s">
        <v>3062</v>
      </c>
      <c r="S262" s="16" t="s">
        <v>3063</v>
      </c>
      <c r="T262" s="16" t="s">
        <v>181</v>
      </c>
      <c r="U262" s="16" t="s">
        <v>182</v>
      </c>
      <c r="V262" s="16" t="s">
        <v>3064</v>
      </c>
      <c r="W262" s="16" t="s">
        <v>129</v>
      </c>
      <c r="X262" s="16" t="s">
        <v>3059</v>
      </c>
      <c r="Y262" s="16" t="s">
        <v>3060</v>
      </c>
      <c r="Z262" s="16" t="s">
        <v>3065</v>
      </c>
      <c r="AA262" s="16"/>
      <c r="AB262" s="16" t="s">
        <v>133</v>
      </c>
      <c r="AC262" s="16" t="s">
        <v>134</v>
      </c>
      <c r="AD262" s="16" t="s">
        <v>90</v>
      </c>
      <c r="AE262" s="16"/>
      <c r="AF262" s="16" t="s">
        <v>91</v>
      </c>
      <c r="AG262" s="16" t="s">
        <v>92</v>
      </c>
      <c r="AH262" s="16" t="s">
        <v>1313</v>
      </c>
      <c r="AI262" s="17">
        <v>2</v>
      </c>
      <c r="AJ262" s="17">
        <v>2</v>
      </c>
      <c r="AK262" s="16" t="s">
        <v>136</v>
      </c>
      <c r="AL262" s="16"/>
      <c r="AM262" s="17">
        <v>25</v>
      </c>
      <c r="AN262" s="16" t="s">
        <v>137</v>
      </c>
      <c r="AO262" s="16" t="s">
        <v>138</v>
      </c>
      <c r="AP262" s="17">
        <v>0</v>
      </c>
      <c r="AQ262" s="17">
        <v>0</v>
      </c>
      <c r="AR262" s="17">
        <v>0</v>
      </c>
      <c r="AS262" s="16">
        <v>7011.5998748700003</v>
      </c>
      <c r="AT262" s="19">
        <v>12.425124301836357</v>
      </c>
      <c r="AU262" s="19">
        <v>0</v>
      </c>
      <c r="AV262" s="19">
        <v>0</v>
      </c>
      <c r="AW262" s="19">
        <v>6212.5621509181783</v>
      </c>
      <c r="AX262" s="20">
        <v>7</v>
      </c>
      <c r="AY262" s="19">
        <v>0</v>
      </c>
      <c r="AZ262" s="20">
        <v>25</v>
      </c>
      <c r="BA262" s="19">
        <v>0</v>
      </c>
      <c r="BB262" s="19">
        <v>0.5</v>
      </c>
      <c r="BC262" s="20">
        <v>12500</v>
      </c>
      <c r="BD262" s="16"/>
      <c r="BE262" s="16"/>
      <c r="BF262" s="21" t="s">
        <v>96</v>
      </c>
      <c r="BG262" s="22">
        <v>25</v>
      </c>
      <c r="BH262" s="23">
        <v>0.7</v>
      </c>
      <c r="BI262" s="23">
        <v>18</v>
      </c>
      <c r="BJ262" s="16">
        <v>380.45958755518427</v>
      </c>
      <c r="BK262" s="16">
        <v>7011.5941648812022</v>
      </c>
      <c r="BL262" s="23">
        <v>0.15</v>
      </c>
      <c r="BM262" s="22">
        <f t="shared" si="42"/>
        <v>2.8973645501413237</v>
      </c>
      <c r="BN262" s="22">
        <f t="shared" si="46"/>
        <v>0.89736455014132366</v>
      </c>
      <c r="BO262" s="22">
        <f t="shared" si="43"/>
        <v>0.13460468252119853</v>
      </c>
      <c r="BP262" s="22">
        <f t="shared" si="44"/>
        <v>7.6275986762012526E-2</v>
      </c>
      <c r="BQ262" s="22">
        <f t="shared" si="45"/>
        <v>0.68648388085811263</v>
      </c>
    </row>
    <row r="263" spans="1:69" ht="12.75" customHeight="1" x14ac:dyDescent="0.25">
      <c r="A263" s="15">
        <v>19741079</v>
      </c>
      <c r="B263" s="16" t="s">
        <v>109</v>
      </c>
      <c r="C263" s="16"/>
      <c r="D263" s="16"/>
      <c r="E263" s="16"/>
      <c r="F263" s="16" t="s">
        <v>502</v>
      </c>
      <c r="G263" s="16" t="s">
        <v>565</v>
      </c>
      <c r="H263" s="16">
        <v>0.255503761</v>
      </c>
      <c r="I263" s="17">
        <v>1935</v>
      </c>
      <c r="J263" s="17">
        <v>1144</v>
      </c>
      <c r="K263" s="16">
        <v>0.16465169800000001</v>
      </c>
      <c r="L263" s="16" t="s">
        <v>78</v>
      </c>
      <c r="M263" s="17">
        <v>1</v>
      </c>
      <c r="N263" s="17">
        <v>0</v>
      </c>
      <c r="O263" s="16" t="s">
        <v>79</v>
      </c>
      <c r="P263" s="16" t="s">
        <v>80</v>
      </c>
      <c r="Q263" s="18">
        <v>0.1595207768776068</v>
      </c>
      <c r="R263" s="16" t="s">
        <v>694</v>
      </c>
      <c r="S263" s="16" t="s">
        <v>695</v>
      </c>
      <c r="T263" s="16" t="s">
        <v>83</v>
      </c>
      <c r="U263" s="16" t="s">
        <v>106</v>
      </c>
      <c r="V263" s="16"/>
      <c r="W263" s="16" t="s">
        <v>507</v>
      </c>
      <c r="X263" s="16"/>
      <c r="Y263" s="16" t="s">
        <v>509</v>
      </c>
      <c r="Z263" s="16" t="s">
        <v>696</v>
      </c>
      <c r="AA263" s="16"/>
      <c r="AB263" s="16"/>
      <c r="AC263" s="16" t="s">
        <v>570</v>
      </c>
      <c r="AD263" s="16" t="s">
        <v>90</v>
      </c>
      <c r="AE263" s="16"/>
      <c r="AF263" s="16" t="s">
        <v>91</v>
      </c>
      <c r="AG263" s="16" t="s">
        <v>92</v>
      </c>
      <c r="AH263" s="16" t="s">
        <v>697</v>
      </c>
      <c r="AI263" s="17">
        <v>1</v>
      </c>
      <c r="AJ263" s="17">
        <v>0</v>
      </c>
      <c r="AK263" s="16" t="s">
        <v>572</v>
      </c>
      <c r="AL263" s="16"/>
      <c r="AM263" s="17">
        <v>43</v>
      </c>
      <c r="AN263" s="16" t="s">
        <v>573</v>
      </c>
      <c r="AO263" s="16" t="s">
        <v>574</v>
      </c>
      <c r="AP263" s="17">
        <v>0</v>
      </c>
      <c r="AQ263" s="17">
        <v>0</v>
      </c>
      <c r="AR263" s="17">
        <v>1144</v>
      </c>
      <c r="AS263" s="16">
        <v>6948.6739104600001</v>
      </c>
      <c r="AT263" s="19">
        <v>0</v>
      </c>
      <c r="AU263" s="19">
        <v>0</v>
      </c>
      <c r="AV263" s="19">
        <v>0.16463572974375876</v>
      </c>
      <c r="AW263" s="19">
        <v>7171.5323876381317</v>
      </c>
      <c r="AX263" s="20">
        <v>28</v>
      </c>
      <c r="AY263" s="19">
        <v>0.5</v>
      </c>
      <c r="AZ263" s="20">
        <v>43</v>
      </c>
      <c r="BA263" s="19">
        <v>0.05</v>
      </c>
      <c r="BB263" s="19">
        <v>0.5</v>
      </c>
      <c r="BC263" s="20">
        <v>21780</v>
      </c>
      <c r="BD263" s="16">
        <v>344.17594271774607</v>
      </c>
      <c r="BE263" s="16">
        <v>6948.6972459161825</v>
      </c>
      <c r="BF263" s="21" t="s">
        <v>96</v>
      </c>
      <c r="BG263" s="22">
        <v>43</v>
      </c>
      <c r="BH263" s="23">
        <v>0.95</v>
      </c>
      <c r="BI263" s="23">
        <v>41</v>
      </c>
      <c r="BJ263" s="16">
        <v>344.17594271774607</v>
      </c>
      <c r="BK263" s="16">
        <v>6948.6972459161825</v>
      </c>
      <c r="BL263" s="23">
        <v>0.15</v>
      </c>
      <c r="BM263" s="22">
        <f t="shared" si="42"/>
        <v>6.5403518519818782</v>
      </c>
      <c r="BN263" s="22">
        <f t="shared" si="46"/>
        <v>6.5403518519818782</v>
      </c>
      <c r="BO263" s="22">
        <f t="shared" si="43"/>
        <v>0.98105277779728173</v>
      </c>
      <c r="BP263" s="22">
        <f t="shared" si="44"/>
        <v>0.55592990741845971</v>
      </c>
      <c r="BQ263" s="22">
        <f t="shared" si="45"/>
        <v>5.0033691667661371</v>
      </c>
    </row>
    <row r="264" spans="1:69" ht="12.75" customHeight="1" x14ac:dyDescent="0.25">
      <c r="A264" s="15">
        <v>19303016</v>
      </c>
      <c r="B264" s="16" t="s">
        <v>237</v>
      </c>
      <c r="C264" s="16"/>
      <c r="D264" s="16"/>
      <c r="E264" s="16"/>
      <c r="F264" s="16" t="s">
        <v>1264</v>
      </c>
      <c r="G264" s="16" t="s">
        <v>205</v>
      </c>
      <c r="H264" s="16">
        <v>2.9411764999999999E-2</v>
      </c>
      <c r="I264" s="17">
        <v>1932</v>
      </c>
      <c r="J264" s="17">
        <v>1088</v>
      </c>
      <c r="K264" s="16">
        <v>0.156727168</v>
      </c>
      <c r="L264" s="16" t="s">
        <v>78</v>
      </c>
      <c r="M264" s="17">
        <v>1</v>
      </c>
      <c r="N264" s="17">
        <v>0</v>
      </c>
      <c r="O264" s="16" t="s">
        <v>79</v>
      </c>
      <c r="P264" s="16" t="s">
        <v>80</v>
      </c>
      <c r="Q264" s="18">
        <v>0.15944728793518903</v>
      </c>
      <c r="R264" s="16" t="s">
        <v>1788</v>
      </c>
      <c r="S264" s="16" t="s">
        <v>1789</v>
      </c>
      <c r="T264" s="16" t="s">
        <v>83</v>
      </c>
      <c r="U264" s="16" t="s">
        <v>106</v>
      </c>
      <c r="V264" s="16" t="s">
        <v>1790</v>
      </c>
      <c r="W264" s="16" t="s">
        <v>129</v>
      </c>
      <c r="X264" s="16" t="s">
        <v>1267</v>
      </c>
      <c r="Y264" s="16" t="s">
        <v>1268</v>
      </c>
      <c r="Z264" s="16" t="s">
        <v>1791</v>
      </c>
      <c r="AA264" s="16"/>
      <c r="AB264" s="16"/>
      <c r="AC264" s="16" t="s">
        <v>1769</v>
      </c>
      <c r="AD264" s="16" t="s">
        <v>152</v>
      </c>
      <c r="AE264" s="16"/>
      <c r="AF264" s="16" t="s">
        <v>91</v>
      </c>
      <c r="AG264" s="16" t="s">
        <v>92</v>
      </c>
      <c r="AH264" s="16" t="s">
        <v>1792</v>
      </c>
      <c r="AI264" s="17">
        <v>1</v>
      </c>
      <c r="AJ264" s="17">
        <v>1</v>
      </c>
      <c r="AK264" s="16" t="s">
        <v>136</v>
      </c>
      <c r="AL264" s="16"/>
      <c r="AM264" s="17">
        <v>25</v>
      </c>
      <c r="AN264" s="16" t="s">
        <v>137</v>
      </c>
      <c r="AO264" s="16" t="s">
        <v>138</v>
      </c>
      <c r="AP264" s="17">
        <v>0</v>
      </c>
      <c r="AQ264" s="17">
        <v>0</v>
      </c>
      <c r="AR264" s="17">
        <v>0</v>
      </c>
      <c r="AS264" s="16">
        <v>6945.4793684300002</v>
      </c>
      <c r="AT264" s="19">
        <v>6.2717053336876551</v>
      </c>
      <c r="AU264" s="19">
        <v>0</v>
      </c>
      <c r="AV264" s="19">
        <v>0</v>
      </c>
      <c r="AW264" s="19">
        <v>3135.8526668438276</v>
      </c>
      <c r="AX264" s="20">
        <v>7</v>
      </c>
      <c r="AY264" s="19">
        <v>0</v>
      </c>
      <c r="AZ264" s="20">
        <v>25</v>
      </c>
      <c r="BA264" s="19">
        <v>0</v>
      </c>
      <c r="BB264" s="19">
        <v>0.5</v>
      </c>
      <c r="BC264" s="20">
        <v>12500</v>
      </c>
      <c r="BD264" s="16"/>
      <c r="BE264" s="16"/>
      <c r="BF264" s="21" t="s">
        <v>96</v>
      </c>
      <c r="BG264" s="22">
        <v>25</v>
      </c>
      <c r="BH264" s="23">
        <v>0.7</v>
      </c>
      <c r="BI264" s="23">
        <v>18</v>
      </c>
      <c r="BJ264" s="16">
        <v>356.75786316145957</v>
      </c>
      <c r="BK264" s="16">
        <v>6945.4960803891645</v>
      </c>
      <c r="BL264" s="23">
        <v>0.15</v>
      </c>
      <c r="BM264" s="22">
        <f t="shared" si="42"/>
        <v>2.8700511828334028</v>
      </c>
      <c r="BN264" s="22">
        <f t="shared" si="46"/>
        <v>1.8700511828334028</v>
      </c>
      <c r="BO264" s="22">
        <f t="shared" si="43"/>
        <v>0.28050767742501043</v>
      </c>
      <c r="BP264" s="22">
        <f t="shared" si="44"/>
        <v>0.15895435054083926</v>
      </c>
      <c r="BQ264" s="22">
        <f t="shared" si="45"/>
        <v>1.4305891548675531</v>
      </c>
    </row>
    <row r="265" spans="1:69" ht="12.75" customHeight="1" x14ac:dyDescent="0.25">
      <c r="A265" s="15">
        <v>16010054</v>
      </c>
      <c r="B265" s="16" t="s">
        <v>75</v>
      </c>
      <c r="C265" s="16"/>
      <c r="D265" s="16"/>
      <c r="E265" s="16"/>
      <c r="F265" s="16" t="s">
        <v>1264</v>
      </c>
      <c r="G265" s="16" t="s">
        <v>126</v>
      </c>
      <c r="H265" s="16">
        <v>0.25009272500000002</v>
      </c>
      <c r="I265" s="17">
        <v>1950</v>
      </c>
      <c r="J265" s="17">
        <v>1409</v>
      </c>
      <c r="K265" s="16">
        <v>0.20349508999999999</v>
      </c>
      <c r="L265" s="16" t="s">
        <v>78</v>
      </c>
      <c r="M265" s="17">
        <v>1</v>
      </c>
      <c r="N265" s="17">
        <v>0</v>
      </c>
      <c r="O265" s="16" t="s">
        <v>79</v>
      </c>
      <c r="P265" s="16" t="s">
        <v>80</v>
      </c>
      <c r="Q265" s="18">
        <v>0.15906194521884451</v>
      </c>
      <c r="R265" s="16" t="s">
        <v>1309</v>
      </c>
      <c r="S265" s="16" t="s">
        <v>1310</v>
      </c>
      <c r="T265" s="16" t="s">
        <v>83</v>
      </c>
      <c r="U265" s="16" t="s">
        <v>84</v>
      </c>
      <c r="V265" s="16" t="s">
        <v>1311</v>
      </c>
      <c r="W265" s="16" t="s">
        <v>129</v>
      </c>
      <c r="X265" s="16" t="s">
        <v>1267</v>
      </c>
      <c r="Y265" s="16" t="s">
        <v>1268</v>
      </c>
      <c r="Z265" s="16" t="s">
        <v>1312</v>
      </c>
      <c r="AA265" s="16"/>
      <c r="AB265" s="16" t="s">
        <v>133</v>
      </c>
      <c r="AC265" s="16" t="s">
        <v>134</v>
      </c>
      <c r="AD265" s="16" t="s">
        <v>90</v>
      </c>
      <c r="AE265" s="16"/>
      <c r="AF265" s="16" t="s">
        <v>91</v>
      </c>
      <c r="AG265" s="16" t="s">
        <v>92</v>
      </c>
      <c r="AH265" s="16" t="s">
        <v>1313</v>
      </c>
      <c r="AI265" s="17">
        <v>1</v>
      </c>
      <c r="AJ265" s="17">
        <v>1</v>
      </c>
      <c r="AK265" s="16" t="s">
        <v>136</v>
      </c>
      <c r="AL265" s="16"/>
      <c r="AM265" s="17">
        <v>25</v>
      </c>
      <c r="AN265" s="16" t="s">
        <v>137</v>
      </c>
      <c r="AO265" s="16" t="s">
        <v>138</v>
      </c>
      <c r="AP265" s="17">
        <v>0</v>
      </c>
      <c r="AQ265" s="17">
        <v>0</v>
      </c>
      <c r="AR265" s="17">
        <v>0</v>
      </c>
      <c r="AS265" s="16">
        <v>6928.7161365100001</v>
      </c>
      <c r="AT265" s="19">
        <v>6.2868790035236177</v>
      </c>
      <c r="AU265" s="19">
        <v>0</v>
      </c>
      <c r="AV265" s="19">
        <v>0</v>
      </c>
      <c r="AW265" s="19">
        <v>3143.439501761809</v>
      </c>
      <c r="AX265" s="20">
        <v>7</v>
      </c>
      <c r="AY265" s="19">
        <v>0</v>
      </c>
      <c r="AZ265" s="20">
        <v>25</v>
      </c>
      <c r="BA265" s="19">
        <v>0</v>
      </c>
      <c r="BB265" s="19">
        <v>0.5</v>
      </c>
      <c r="BC265" s="20">
        <v>12500</v>
      </c>
      <c r="BD265" s="16"/>
      <c r="BE265" s="16"/>
      <c r="BF265" s="21" t="s">
        <v>96</v>
      </c>
      <c r="BG265" s="22">
        <v>25</v>
      </c>
      <c r="BH265" s="23">
        <v>0.7</v>
      </c>
      <c r="BI265" s="23">
        <v>18</v>
      </c>
      <c r="BJ265" s="16">
        <v>378.49863846300832</v>
      </c>
      <c r="BK265" s="16">
        <v>6928.7106188072448</v>
      </c>
      <c r="BL265" s="23">
        <v>0.15</v>
      </c>
      <c r="BM265" s="22">
        <f t="shared" si="42"/>
        <v>2.863115013939201</v>
      </c>
      <c r="BN265" s="22">
        <f t="shared" si="46"/>
        <v>1.863115013939201</v>
      </c>
      <c r="BO265" s="22">
        <f t="shared" si="43"/>
        <v>0.27946725209088014</v>
      </c>
      <c r="BP265" s="22">
        <f t="shared" si="44"/>
        <v>0.15836477618483211</v>
      </c>
      <c r="BQ265" s="22">
        <f t="shared" si="45"/>
        <v>1.4252829856634888</v>
      </c>
    </row>
    <row r="266" spans="1:69" ht="12.75" customHeight="1" x14ac:dyDescent="0.25">
      <c r="A266" s="15">
        <v>15302013</v>
      </c>
      <c r="B266" s="16" t="s">
        <v>154</v>
      </c>
      <c r="C266" s="16"/>
      <c r="D266" s="16"/>
      <c r="E266" s="16"/>
      <c r="F266" s="16" t="s">
        <v>1264</v>
      </c>
      <c r="G266" s="16" t="s">
        <v>126</v>
      </c>
      <c r="H266" s="16">
        <v>9.9983125000000006E-2</v>
      </c>
      <c r="I266" s="17">
        <v>1951</v>
      </c>
      <c r="J266" s="17">
        <v>1670</v>
      </c>
      <c r="K266" s="16">
        <v>0.24105080800000001</v>
      </c>
      <c r="L266" s="16" t="s">
        <v>78</v>
      </c>
      <c r="M266" s="17">
        <v>1</v>
      </c>
      <c r="N266" s="17">
        <v>0</v>
      </c>
      <c r="O266" s="16" t="s">
        <v>79</v>
      </c>
      <c r="P266" s="16" t="s">
        <v>80</v>
      </c>
      <c r="Q266" s="18">
        <v>0.15905938520987439</v>
      </c>
      <c r="R266" s="16" t="s">
        <v>1445</v>
      </c>
      <c r="S266" s="16" t="s">
        <v>1446</v>
      </c>
      <c r="T266" s="16" t="s">
        <v>83</v>
      </c>
      <c r="U266" s="16" t="s">
        <v>84</v>
      </c>
      <c r="V266" s="16" t="s">
        <v>1447</v>
      </c>
      <c r="W266" s="16" t="s">
        <v>129</v>
      </c>
      <c r="X266" s="16" t="s">
        <v>1267</v>
      </c>
      <c r="Y266" s="16" t="s">
        <v>1268</v>
      </c>
      <c r="Z266" s="16" t="s">
        <v>1448</v>
      </c>
      <c r="AA266" s="16"/>
      <c r="AB266" s="16"/>
      <c r="AC266" s="16" t="s">
        <v>1432</v>
      </c>
      <c r="AD266" s="16" t="s">
        <v>105</v>
      </c>
      <c r="AE266" s="16"/>
      <c r="AF266" s="16" t="s">
        <v>91</v>
      </c>
      <c r="AG266" s="16" t="s">
        <v>92</v>
      </c>
      <c r="AH266" s="16" t="s">
        <v>1449</v>
      </c>
      <c r="AI266" s="17">
        <v>1</v>
      </c>
      <c r="AJ266" s="17">
        <v>1</v>
      </c>
      <c r="AK266" s="16" t="s">
        <v>136</v>
      </c>
      <c r="AL266" s="16"/>
      <c r="AM266" s="17">
        <v>25</v>
      </c>
      <c r="AN266" s="16" t="s">
        <v>137</v>
      </c>
      <c r="AO266" s="16" t="s">
        <v>138</v>
      </c>
      <c r="AP266" s="17">
        <v>0</v>
      </c>
      <c r="AQ266" s="17">
        <v>0</v>
      </c>
      <c r="AR266" s="17">
        <v>0</v>
      </c>
      <c r="AS266" s="16">
        <v>6928.6125086900001</v>
      </c>
      <c r="AT266" s="19">
        <v>6.286973033253946</v>
      </c>
      <c r="AU266" s="19">
        <v>0</v>
      </c>
      <c r="AV266" s="19">
        <v>0</v>
      </c>
      <c r="AW266" s="19">
        <v>3143.4865166269728</v>
      </c>
      <c r="AX266" s="20">
        <v>7</v>
      </c>
      <c r="AY266" s="19">
        <v>0</v>
      </c>
      <c r="AZ266" s="20">
        <v>25</v>
      </c>
      <c r="BA266" s="19">
        <v>0</v>
      </c>
      <c r="BB266" s="19">
        <v>0.5</v>
      </c>
      <c r="BC266" s="20">
        <v>12500</v>
      </c>
      <c r="BD266" s="16"/>
      <c r="BE266" s="16"/>
      <c r="BF266" s="21" t="s">
        <v>96</v>
      </c>
      <c r="BG266" s="22">
        <v>25</v>
      </c>
      <c r="BH266" s="23">
        <v>0.7</v>
      </c>
      <c r="BI266" s="23">
        <v>18</v>
      </c>
      <c r="BJ266" s="16">
        <v>378.38476681040117</v>
      </c>
      <c r="BK266" s="16">
        <v>6928.5991052625623</v>
      </c>
      <c r="BL266" s="23">
        <v>0.15</v>
      </c>
      <c r="BM266" s="22">
        <f t="shared" si="42"/>
        <v>2.8630689337777389</v>
      </c>
      <c r="BN266" s="22">
        <f t="shared" si="46"/>
        <v>1.8630689337777389</v>
      </c>
      <c r="BO266" s="22">
        <f t="shared" si="43"/>
        <v>0.27946034006666082</v>
      </c>
      <c r="BP266" s="22">
        <f t="shared" si="44"/>
        <v>0.1583608593711078</v>
      </c>
      <c r="BQ266" s="22">
        <f t="shared" si="45"/>
        <v>1.4252477343399703</v>
      </c>
    </row>
    <row r="267" spans="1:69" ht="12.75" customHeight="1" x14ac:dyDescent="0.25">
      <c r="A267" s="15">
        <v>14718028</v>
      </c>
      <c r="B267" s="16" t="s">
        <v>154</v>
      </c>
      <c r="C267" s="16"/>
      <c r="D267" s="16"/>
      <c r="E267" s="16"/>
      <c r="F267" s="16" t="s">
        <v>1264</v>
      </c>
      <c r="G267" s="16" t="s">
        <v>178</v>
      </c>
      <c r="H267" s="16">
        <v>0.33076690800000003</v>
      </c>
      <c r="I267" s="17">
        <v>1964</v>
      </c>
      <c r="J267" s="17">
        <v>1682</v>
      </c>
      <c r="K267" s="16">
        <v>0.24662756599999999</v>
      </c>
      <c r="L267" s="16" t="s">
        <v>78</v>
      </c>
      <c r="M267" s="17">
        <v>1</v>
      </c>
      <c r="N267" s="17">
        <v>0</v>
      </c>
      <c r="O267" s="16" t="s">
        <v>79</v>
      </c>
      <c r="P267" s="16" t="s">
        <v>80</v>
      </c>
      <c r="Q267" s="18">
        <v>0.15656700229347448</v>
      </c>
      <c r="R267" s="16" t="s">
        <v>1450</v>
      </c>
      <c r="S267" s="16" t="s">
        <v>1451</v>
      </c>
      <c r="T267" s="16" t="s">
        <v>83</v>
      </c>
      <c r="U267" s="16" t="s">
        <v>84</v>
      </c>
      <c r="V267" s="16" t="s">
        <v>997</v>
      </c>
      <c r="W267" s="16" t="s">
        <v>129</v>
      </c>
      <c r="X267" s="16" t="s">
        <v>1267</v>
      </c>
      <c r="Y267" s="16" t="s">
        <v>1268</v>
      </c>
      <c r="Z267" s="16" t="s">
        <v>1452</v>
      </c>
      <c r="AA267" s="16"/>
      <c r="AB267" s="16"/>
      <c r="AC267" s="16" t="s">
        <v>1453</v>
      </c>
      <c r="AD267" s="16" t="s">
        <v>152</v>
      </c>
      <c r="AE267" s="16"/>
      <c r="AF267" s="16" t="s">
        <v>91</v>
      </c>
      <c r="AG267" s="16" t="s">
        <v>92</v>
      </c>
      <c r="AH267" s="16" t="s">
        <v>1454</v>
      </c>
      <c r="AI267" s="17">
        <v>1</v>
      </c>
      <c r="AJ267" s="17">
        <v>1</v>
      </c>
      <c r="AK267" s="16" t="s">
        <v>136</v>
      </c>
      <c r="AL267" s="16"/>
      <c r="AM267" s="17">
        <v>25</v>
      </c>
      <c r="AN267" s="16" t="s">
        <v>137</v>
      </c>
      <c r="AO267" s="16" t="s">
        <v>138</v>
      </c>
      <c r="AP267" s="17">
        <v>0</v>
      </c>
      <c r="AQ267" s="17">
        <v>0</v>
      </c>
      <c r="AR267" s="17">
        <v>0</v>
      </c>
      <c r="AS267" s="16">
        <v>6820.04241731</v>
      </c>
      <c r="AT267" s="19">
        <v>6.3870570495925421</v>
      </c>
      <c r="AU267" s="19">
        <v>0</v>
      </c>
      <c r="AV267" s="19">
        <v>0</v>
      </c>
      <c r="AW267" s="19">
        <v>3193.5285247962711</v>
      </c>
      <c r="AX267" s="20">
        <v>7</v>
      </c>
      <c r="AY267" s="19">
        <v>0</v>
      </c>
      <c r="AZ267" s="20">
        <v>25</v>
      </c>
      <c r="BA267" s="19">
        <v>0</v>
      </c>
      <c r="BB267" s="19">
        <v>0.5</v>
      </c>
      <c r="BC267" s="20">
        <v>12500</v>
      </c>
      <c r="BD267" s="16"/>
      <c r="BE267" s="16"/>
      <c r="BF267" s="21" t="s">
        <v>96</v>
      </c>
      <c r="BG267" s="22">
        <v>25</v>
      </c>
      <c r="BH267" s="23">
        <v>0.7</v>
      </c>
      <c r="BI267" s="23">
        <v>18</v>
      </c>
      <c r="BJ267" s="16">
        <v>366.29776570042202</v>
      </c>
      <c r="BK267" s="16">
        <v>6820.0313396965475</v>
      </c>
      <c r="BL267" s="23">
        <v>0.15</v>
      </c>
      <c r="BM267" s="22">
        <f t="shared" si="42"/>
        <v>2.8182060412825405</v>
      </c>
      <c r="BN267" s="22">
        <f t="shared" si="46"/>
        <v>1.8182060412825405</v>
      </c>
      <c r="BO267" s="22">
        <f t="shared" si="43"/>
        <v>0.27273090619238105</v>
      </c>
      <c r="BP267" s="22">
        <f t="shared" si="44"/>
        <v>0.15454751350901597</v>
      </c>
      <c r="BQ267" s="22">
        <f t="shared" si="45"/>
        <v>1.3909276215811435</v>
      </c>
    </row>
    <row r="268" spans="1:69" ht="12.75" customHeight="1" x14ac:dyDescent="0.25">
      <c r="A268" s="15">
        <v>18901045</v>
      </c>
      <c r="B268" s="16" t="s">
        <v>237</v>
      </c>
      <c r="C268" s="16"/>
      <c r="D268" s="16"/>
      <c r="E268" s="16"/>
      <c r="F268" s="16" t="s">
        <v>2964</v>
      </c>
      <c r="G268" s="16" t="s">
        <v>126</v>
      </c>
      <c r="H268" s="16">
        <v>0.16071376900000001</v>
      </c>
      <c r="I268" s="17">
        <v>1954</v>
      </c>
      <c r="J268" s="17">
        <v>1619</v>
      </c>
      <c r="K268" s="16">
        <v>0.23763393499999999</v>
      </c>
      <c r="L268" s="16" t="s">
        <v>78</v>
      </c>
      <c r="M268" s="17">
        <v>1</v>
      </c>
      <c r="N268" s="17">
        <v>0</v>
      </c>
      <c r="O268" s="16" t="s">
        <v>79</v>
      </c>
      <c r="P268" s="16" t="s">
        <v>80</v>
      </c>
      <c r="Q268" s="18">
        <v>0.15648295959662725</v>
      </c>
      <c r="R268" s="16" t="s">
        <v>3405</v>
      </c>
      <c r="S268" s="16" t="s">
        <v>3406</v>
      </c>
      <c r="T268" s="16" t="s">
        <v>387</v>
      </c>
      <c r="U268" s="16" t="s">
        <v>388</v>
      </c>
      <c r="V268" s="16" t="s">
        <v>1261</v>
      </c>
      <c r="W268" s="16" t="s">
        <v>129</v>
      </c>
      <c r="X268" s="16" t="s">
        <v>3059</v>
      </c>
      <c r="Y268" s="16" t="s">
        <v>3060</v>
      </c>
      <c r="Z268" s="16" t="s">
        <v>3407</v>
      </c>
      <c r="AA268" s="16"/>
      <c r="AB268" s="16"/>
      <c r="AC268" s="16" t="s">
        <v>1814</v>
      </c>
      <c r="AD268" s="16" t="s">
        <v>123</v>
      </c>
      <c r="AE268" s="16"/>
      <c r="AF268" s="16" t="s">
        <v>91</v>
      </c>
      <c r="AG268" s="16" t="s">
        <v>92</v>
      </c>
      <c r="AH268" s="16" t="s">
        <v>3408</v>
      </c>
      <c r="AI268" s="17">
        <v>1</v>
      </c>
      <c r="AJ268" s="17">
        <v>2</v>
      </c>
      <c r="AK268" s="16" t="s">
        <v>136</v>
      </c>
      <c r="AL268" s="16"/>
      <c r="AM268" s="17">
        <v>25</v>
      </c>
      <c r="AN268" s="16" t="s">
        <v>137</v>
      </c>
      <c r="AO268" s="16" t="s">
        <v>138</v>
      </c>
      <c r="AP268" s="16"/>
      <c r="AQ268" s="16"/>
      <c r="AR268" s="16"/>
      <c r="AS268" s="16"/>
      <c r="AT268" s="19"/>
      <c r="AU268" s="19"/>
      <c r="AV268" s="19"/>
      <c r="AW268" s="19"/>
      <c r="AX268" s="19"/>
      <c r="AY268" s="19"/>
      <c r="AZ268" s="19"/>
      <c r="BA268" s="19"/>
      <c r="BB268" s="19"/>
      <c r="BC268" s="19"/>
      <c r="BD268" s="16">
        <v>329.20703650537621</v>
      </c>
      <c r="BE268" s="16">
        <v>6816.3704544654665</v>
      </c>
      <c r="BF268" s="21"/>
      <c r="BG268" s="22">
        <v>25</v>
      </c>
      <c r="BH268" s="23">
        <v>0.7</v>
      </c>
      <c r="BI268" s="23">
        <v>18</v>
      </c>
      <c r="BJ268" s="16">
        <v>329.20703650537621</v>
      </c>
      <c r="BK268" s="16">
        <v>6816.3704544654665</v>
      </c>
      <c r="BL268" s="23">
        <v>0.15</v>
      </c>
      <c r="BM268" s="22">
        <f t="shared" si="42"/>
        <v>2.8166932727392906</v>
      </c>
      <c r="BN268" s="22">
        <f t="shared" si="46"/>
        <v>0.8166932727392906</v>
      </c>
      <c r="BO268" s="22">
        <f t="shared" si="43"/>
        <v>0.12250399091089359</v>
      </c>
      <c r="BP268" s="22">
        <f t="shared" si="44"/>
        <v>6.9418928182839706E-2</v>
      </c>
      <c r="BQ268" s="22">
        <f t="shared" si="45"/>
        <v>0.62477035364555733</v>
      </c>
    </row>
    <row r="269" spans="1:69" ht="12.75" customHeight="1" x14ac:dyDescent="0.25">
      <c r="A269" s="15">
        <v>15411018</v>
      </c>
      <c r="B269" s="16" t="s">
        <v>228</v>
      </c>
      <c r="C269" s="16"/>
      <c r="D269" s="16"/>
      <c r="E269" s="16"/>
      <c r="F269" s="16" t="s">
        <v>2964</v>
      </c>
      <c r="G269" s="16" t="s">
        <v>126</v>
      </c>
      <c r="H269" s="16">
        <v>0.14024097599999999</v>
      </c>
      <c r="I269" s="17">
        <v>1950</v>
      </c>
      <c r="J269" s="17">
        <v>1512</v>
      </c>
      <c r="K269" s="16">
        <v>0.22241835800000001</v>
      </c>
      <c r="L269" s="16" t="s">
        <v>78</v>
      </c>
      <c r="M269" s="17">
        <v>1</v>
      </c>
      <c r="N269" s="17">
        <v>0</v>
      </c>
      <c r="O269" s="16" t="s">
        <v>79</v>
      </c>
      <c r="P269" s="16" t="s">
        <v>80</v>
      </c>
      <c r="Q269" s="18">
        <v>0.15607024190451166</v>
      </c>
      <c r="R269" s="16" t="s">
        <v>3401</v>
      </c>
      <c r="S269" s="16" t="s">
        <v>3402</v>
      </c>
      <c r="T269" s="16" t="s">
        <v>83</v>
      </c>
      <c r="U269" s="16" t="s">
        <v>232</v>
      </c>
      <c r="V269" s="16" t="s">
        <v>3403</v>
      </c>
      <c r="W269" s="16" t="s">
        <v>129</v>
      </c>
      <c r="X269" s="16" t="s">
        <v>3059</v>
      </c>
      <c r="Y269" s="16" t="s">
        <v>3060</v>
      </c>
      <c r="Z269" s="16" t="s">
        <v>3404</v>
      </c>
      <c r="AA269" s="16"/>
      <c r="AB269" s="16"/>
      <c r="AC269" s="16" t="s">
        <v>2884</v>
      </c>
      <c r="AD269" s="16" t="s">
        <v>152</v>
      </c>
      <c r="AE269" s="16"/>
      <c r="AF269" s="16" t="s">
        <v>91</v>
      </c>
      <c r="AG269" s="16" t="s">
        <v>92</v>
      </c>
      <c r="AH269" s="16" t="s">
        <v>3356</v>
      </c>
      <c r="AI269" s="17">
        <v>1</v>
      </c>
      <c r="AJ269" s="17">
        <v>2</v>
      </c>
      <c r="AK269" s="16" t="s">
        <v>136</v>
      </c>
      <c r="AL269" s="16"/>
      <c r="AM269" s="17">
        <v>25</v>
      </c>
      <c r="AN269" s="16" t="s">
        <v>137</v>
      </c>
      <c r="AO269" s="16" t="s">
        <v>138</v>
      </c>
      <c r="AP269" s="16"/>
      <c r="AQ269" s="16"/>
      <c r="AR269" s="16"/>
      <c r="AS269" s="16"/>
      <c r="AT269" s="19"/>
      <c r="AU269" s="19"/>
      <c r="AV269" s="19"/>
      <c r="AW269" s="19"/>
      <c r="AX269" s="19"/>
      <c r="AY269" s="19"/>
      <c r="AZ269" s="19"/>
      <c r="BA269" s="19"/>
      <c r="BB269" s="19"/>
      <c r="BC269" s="19"/>
      <c r="BD269" s="16">
        <v>370.25073339646895</v>
      </c>
      <c r="BE269" s="16">
        <v>6798.392543708771</v>
      </c>
      <c r="BF269" s="21"/>
      <c r="BG269" s="22">
        <v>25</v>
      </c>
      <c r="BH269" s="23">
        <v>0.7</v>
      </c>
      <c r="BI269" s="23">
        <v>18</v>
      </c>
      <c r="BJ269" s="16">
        <v>370.25073339646895</v>
      </c>
      <c r="BK269" s="16">
        <v>6798.392543708771</v>
      </c>
      <c r="BL269" s="23">
        <v>0.15</v>
      </c>
      <c r="BM269" s="22">
        <f t="shared" si="42"/>
        <v>2.8092643542812099</v>
      </c>
      <c r="BN269" s="22">
        <f t="shared" si="46"/>
        <v>0.80926435428120991</v>
      </c>
      <c r="BO269" s="22">
        <f t="shared" si="43"/>
        <v>0.12138965314218148</v>
      </c>
      <c r="BP269" s="22">
        <f t="shared" si="44"/>
        <v>6.8787470113902849E-2</v>
      </c>
      <c r="BQ269" s="22">
        <f t="shared" si="45"/>
        <v>0.61908723102512564</v>
      </c>
    </row>
    <row r="270" spans="1:69" ht="12.75" customHeight="1" x14ac:dyDescent="0.25">
      <c r="A270" s="15">
        <v>16104001</v>
      </c>
      <c r="B270" s="16" t="s">
        <v>109</v>
      </c>
      <c r="C270" s="16"/>
      <c r="D270" s="16"/>
      <c r="E270" s="16"/>
      <c r="F270" s="16" t="s">
        <v>288</v>
      </c>
      <c r="G270" s="16" t="s">
        <v>1831</v>
      </c>
      <c r="H270" s="16">
        <v>0</v>
      </c>
      <c r="I270" s="17">
        <v>1900</v>
      </c>
      <c r="J270" s="16"/>
      <c r="K270" s="16">
        <v>0</v>
      </c>
      <c r="L270" s="16" t="s">
        <v>78</v>
      </c>
      <c r="M270" s="17">
        <v>1</v>
      </c>
      <c r="N270" s="17">
        <v>0</v>
      </c>
      <c r="O270" s="16" t="s">
        <v>79</v>
      </c>
      <c r="P270" s="16" t="s">
        <v>80</v>
      </c>
      <c r="Q270" s="18">
        <v>0.1549740423171542</v>
      </c>
      <c r="R270" s="16" t="s">
        <v>3454</v>
      </c>
      <c r="S270" s="16" t="s">
        <v>3455</v>
      </c>
      <c r="T270" s="16" t="s">
        <v>1925</v>
      </c>
      <c r="U270" s="16" t="s">
        <v>1230</v>
      </c>
      <c r="V270" s="16"/>
      <c r="W270" s="16" t="s">
        <v>470</v>
      </c>
      <c r="X270" s="16"/>
      <c r="Y270" s="16" t="s">
        <v>3420</v>
      </c>
      <c r="Z270" s="16"/>
      <c r="AA270" s="16"/>
      <c r="AB270" s="16"/>
      <c r="AC270" s="16" t="s">
        <v>381</v>
      </c>
      <c r="AD270" s="16" t="s">
        <v>382</v>
      </c>
      <c r="AE270" s="16"/>
      <c r="AF270" s="16" t="s">
        <v>91</v>
      </c>
      <c r="AG270" s="16" t="s">
        <v>92</v>
      </c>
      <c r="AH270" s="16" t="s">
        <v>232</v>
      </c>
      <c r="AI270" s="17">
        <v>1</v>
      </c>
      <c r="AJ270" s="17">
        <v>0</v>
      </c>
      <c r="AK270" s="16" t="s">
        <v>245</v>
      </c>
      <c r="AL270" s="16"/>
      <c r="AM270" s="17">
        <v>35</v>
      </c>
      <c r="AN270" s="16" t="s">
        <v>246</v>
      </c>
      <c r="AO270" s="16" t="s">
        <v>247</v>
      </c>
      <c r="AP270" s="17">
        <v>0</v>
      </c>
      <c r="AQ270" s="17">
        <v>0</v>
      </c>
      <c r="AR270" s="17">
        <v>0</v>
      </c>
      <c r="AS270" s="16">
        <v>6750.63245396</v>
      </c>
      <c r="AT270" s="19">
        <v>0</v>
      </c>
      <c r="AU270" s="19">
        <v>0</v>
      </c>
      <c r="AV270" s="19">
        <v>0</v>
      </c>
      <c r="AW270" s="19">
        <v>0</v>
      </c>
      <c r="AX270" s="20">
        <v>4</v>
      </c>
      <c r="AY270" s="19">
        <v>0</v>
      </c>
      <c r="AZ270" s="20">
        <v>35</v>
      </c>
      <c r="BA270" s="19">
        <v>0</v>
      </c>
      <c r="BB270" s="19">
        <v>0.5</v>
      </c>
      <c r="BC270" s="20">
        <v>17500</v>
      </c>
      <c r="BD270" s="16">
        <v>409.63648173031748</v>
      </c>
      <c r="BE270" s="16">
        <v>6750.6422806851042</v>
      </c>
      <c r="BF270" s="21" t="s">
        <v>96</v>
      </c>
      <c r="BG270" s="22">
        <v>35</v>
      </c>
      <c r="BH270" s="23">
        <v>0.85</v>
      </c>
      <c r="BI270" s="23">
        <v>30</v>
      </c>
      <c r="BJ270" s="16">
        <v>409.63648173031748</v>
      </c>
      <c r="BK270" s="16">
        <v>6750.6422806851042</v>
      </c>
      <c r="BL270" s="23">
        <v>0.15</v>
      </c>
      <c r="BM270" s="22">
        <f t="shared" si="42"/>
        <v>4.6492212695146256</v>
      </c>
      <c r="BN270" s="22">
        <f t="shared" si="46"/>
        <v>4.6492212695146256</v>
      </c>
      <c r="BO270" s="22">
        <f t="shared" si="43"/>
        <v>0.69738319042719377</v>
      </c>
      <c r="BP270" s="22">
        <f t="shared" si="44"/>
        <v>0.39518380790874319</v>
      </c>
      <c r="BQ270" s="22">
        <f t="shared" si="45"/>
        <v>3.5566542711786884</v>
      </c>
    </row>
    <row r="271" spans="1:69" ht="12.75" customHeight="1" x14ac:dyDescent="0.25">
      <c r="A271" s="15">
        <v>15823037</v>
      </c>
      <c r="B271" s="16" t="s">
        <v>228</v>
      </c>
      <c r="C271" s="16"/>
      <c r="D271" s="16"/>
      <c r="E271" s="16" t="s">
        <v>358</v>
      </c>
      <c r="F271" s="16" t="s">
        <v>781</v>
      </c>
      <c r="G271" s="16" t="s">
        <v>359</v>
      </c>
      <c r="H271" s="16">
        <v>0.98112657800000003</v>
      </c>
      <c r="I271" s="17">
        <v>1939</v>
      </c>
      <c r="J271" s="17">
        <v>5000</v>
      </c>
      <c r="K271" s="16">
        <v>0.74074074099999998</v>
      </c>
      <c r="L271" s="16" t="s">
        <v>78</v>
      </c>
      <c r="M271" s="17">
        <v>1</v>
      </c>
      <c r="N271" s="17">
        <v>0</v>
      </c>
      <c r="O271" s="16" t="s">
        <v>79</v>
      </c>
      <c r="P271" s="16" t="s">
        <v>80</v>
      </c>
      <c r="Q271" s="18">
        <v>0.15496066241308226</v>
      </c>
      <c r="R271" s="16" t="s">
        <v>1089</v>
      </c>
      <c r="S271" s="16" t="s">
        <v>902</v>
      </c>
      <c r="T271" s="16" t="s">
        <v>387</v>
      </c>
      <c r="U271" s="16" t="s">
        <v>388</v>
      </c>
      <c r="V271" s="16"/>
      <c r="W271" s="16" t="s">
        <v>507</v>
      </c>
      <c r="X271" s="16"/>
      <c r="Y271" s="16" t="s">
        <v>786</v>
      </c>
      <c r="Z271" s="16" t="s">
        <v>254</v>
      </c>
      <c r="AA271" s="16"/>
      <c r="AB271" s="16"/>
      <c r="AC271" s="16" t="s">
        <v>547</v>
      </c>
      <c r="AD271" s="16" t="s">
        <v>105</v>
      </c>
      <c r="AE271" s="16"/>
      <c r="AF271" s="16" t="s">
        <v>91</v>
      </c>
      <c r="AG271" s="16" t="s">
        <v>92</v>
      </c>
      <c r="AH271" s="16" t="s">
        <v>552</v>
      </c>
      <c r="AI271" s="17">
        <v>1</v>
      </c>
      <c r="AJ271" s="17">
        <v>0</v>
      </c>
      <c r="AK271" s="16" t="s">
        <v>523</v>
      </c>
      <c r="AL271" s="16"/>
      <c r="AM271" s="17">
        <v>50</v>
      </c>
      <c r="AN271" s="16" t="s">
        <v>524</v>
      </c>
      <c r="AO271" s="16"/>
      <c r="AP271" s="17">
        <v>0</v>
      </c>
      <c r="AQ271" s="17">
        <v>5000</v>
      </c>
      <c r="AR271" s="17">
        <v>0</v>
      </c>
      <c r="AS271" s="16">
        <v>6750.0614399400001</v>
      </c>
      <c r="AT271" s="19">
        <v>0</v>
      </c>
      <c r="AU271" s="19">
        <v>0</v>
      </c>
      <c r="AV271" s="19">
        <v>0.74073399842186383</v>
      </c>
      <c r="AW271" s="19">
        <v>32266.372971256387</v>
      </c>
      <c r="AX271" s="20">
        <v>9</v>
      </c>
      <c r="AY271" s="19">
        <v>3</v>
      </c>
      <c r="AZ271" s="20">
        <v>0</v>
      </c>
      <c r="BA271" s="19">
        <v>0.1</v>
      </c>
      <c r="BB271" s="19">
        <v>0</v>
      </c>
      <c r="BC271" s="20">
        <v>130680</v>
      </c>
      <c r="BD271" s="16">
        <v>370.00974088477051</v>
      </c>
      <c r="BE271" s="16">
        <v>6750.0594543950428</v>
      </c>
      <c r="BF271" s="21" t="s">
        <v>96</v>
      </c>
      <c r="BG271" s="23">
        <v>50</v>
      </c>
      <c r="BH271" s="23">
        <v>0.5</v>
      </c>
      <c r="BI271" s="23">
        <f>BG271*BH271</f>
        <v>25</v>
      </c>
      <c r="BJ271" s="16">
        <v>370.00974088477051</v>
      </c>
      <c r="BK271" s="16">
        <v>6750.0594543950428</v>
      </c>
      <c r="BL271" s="23">
        <v>0.15</v>
      </c>
      <c r="BM271" s="22">
        <f t="shared" si="42"/>
        <v>3.8740165603270564</v>
      </c>
      <c r="BN271" s="22">
        <f t="shared" si="46"/>
        <v>3.8740165603270564</v>
      </c>
      <c r="BO271" s="22">
        <f t="shared" si="43"/>
        <v>0.5811024840490584</v>
      </c>
      <c r="BP271" s="22">
        <f t="shared" si="44"/>
        <v>0.32929140762779979</v>
      </c>
      <c r="BQ271" s="22">
        <f t="shared" si="45"/>
        <v>2.9636226686501983</v>
      </c>
    </row>
    <row r="272" spans="1:69" ht="12.75" customHeight="1" x14ac:dyDescent="0.25">
      <c r="A272" s="15">
        <v>15842006</v>
      </c>
      <c r="B272" s="16" t="s">
        <v>75</v>
      </c>
      <c r="C272" s="16"/>
      <c r="D272" s="16"/>
      <c r="E272" s="16"/>
      <c r="F272" s="16" t="s">
        <v>1264</v>
      </c>
      <c r="G272" s="16" t="s">
        <v>139</v>
      </c>
      <c r="H272" s="16">
        <v>0.42858090999999998</v>
      </c>
      <c r="I272" s="17">
        <v>1963</v>
      </c>
      <c r="J272" s="17">
        <v>1637</v>
      </c>
      <c r="K272" s="16">
        <v>0.24295043</v>
      </c>
      <c r="L272" s="16" t="s">
        <v>78</v>
      </c>
      <c r="M272" s="17">
        <v>1</v>
      </c>
      <c r="N272" s="17">
        <v>0</v>
      </c>
      <c r="O272" s="16" t="s">
        <v>79</v>
      </c>
      <c r="P272" s="16" t="s">
        <v>80</v>
      </c>
      <c r="Q272" s="18">
        <v>0.15493114962294163</v>
      </c>
      <c r="R272" s="16" t="s">
        <v>1358</v>
      </c>
      <c r="S272" s="16" t="s">
        <v>1359</v>
      </c>
      <c r="T272" s="16" t="s">
        <v>83</v>
      </c>
      <c r="U272" s="16" t="s">
        <v>84</v>
      </c>
      <c r="V272" s="16" t="s">
        <v>1360</v>
      </c>
      <c r="W272" s="16" t="s">
        <v>129</v>
      </c>
      <c r="X272" s="16" t="s">
        <v>1267</v>
      </c>
      <c r="Y272" s="16" t="s">
        <v>1268</v>
      </c>
      <c r="Z272" s="16" t="s">
        <v>1361</v>
      </c>
      <c r="AA272" s="16"/>
      <c r="AB272" s="16"/>
      <c r="AC272" s="16" t="s">
        <v>1362</v>
      </c>
      <c r="AD272" s="16" t="s">
        <v>152</v>
      </c>
      <c r="AE272" s="16"/>
      <c r="AF272" s="16" t="s">
        <v>91</v>
      </c>
      <c r="AG272" s="16" t="s">
        <v>92</v>
      </c>
      <c r="AH272" s="16" t="s">
        <v>1363</v>
      </c>
      <c r="AI272" s="17">
        <v>1</v>
      </c>
      <c r="AJ272" s="17">
        <v>1</v>
      </c>
      <c r="AK272" s="16" t="s">
        <v>136</v>
      </c>
      <c r="AL272" s="16"/>
      <c r="AM272" s="17">
        <v>25</v>
      </c>
      <c r="AN272" s="16" t="s">
        <v>137</v>
      </c>
      <c r="AO272" s="16" t="s">
        <v>138</v>
      </c>
      <c r="AP272" s="17">
        <v>0</v>
      </c>
      <c r="AQ272" s="17">
        <v>0</v>
      </c>
      <c r="AR272" s="17">
        <v>0</v>
      </c>
      <c r="AS272" s="16">
        <v>6748.75625597</v>
      </c>
      <c r="AT272" s="19">
        <v>6.4545226331839292</v>
      </c>
      <c r="AU272" s="19">
        <v>0</v>
      </c>
      <c r="AV272" s="19">
        <v>0</v>
      </c>
      <c r="AW272" s="19">
        <v>3227.2613165919647</v>
      </c>
      <c r="AX272" s="20">
        <v>7</v>
      </c>
      <c r="AY272" s="19">
        <v>0</v>
      </c>
      <c r="AZ272" s="20">
        <v>25</v>
      </c>
      <c r="BA272" s="19">
        <v>0</v>
      </c>
      <c r="BB272" s="19">
        <v>0.5</v>
      </c>
      <c r="BC272" s="20">
        <v>12500</v>
      </c>
      <c r="BD272" s="16"/>
      <c r="BE272" s="16"/>
      <c r="BF272" s="21" t="s">
        <v>96</v>
      </c>
      <c r="BG272" s="22">
        <v>25</v>
      </c>
      <c r="BH272" s="23">
        <v>0.7</v>
      </c>
      <c r="BI272" s="23">
        <v>18</v>
      </c>
      <c r="BJ272" s="16">
        <v>328.82789965311264</v>
      </c>
      <c r="BK272" s="16">
        <v>6748.7738823988211</v>
      </c>
      <c r="BL272" s="23">
        <v>0.15</v>
      </c>
      <c r="BM272" s="22">
        <f t="shared" si="42"/>
        <v>2.7887606932129492</v>
      </c>
      <c r="BN272" s="22">
        <f t="shared" si="46"/>
        <v>1.7887606932129492</v>
      </c>
      <c r="BO272" s="22">
        <f t="shared" si="43"/>
        <v>0.26831410398194239</v>
      </c>
      <c r="BP272" s="22">
        <f t="shared" si="44"/>
        <v>0.15204465892310071</v>
      </c>
      <c r="BQ272" s="22">
        <f t="shared" si="45"/>
        <v>1.3684019303079062</v>
      </c>
    </row>
    <row r="273" spans="1:69" ht="12.75" customHeight="1" x14ac:dyDescent="0.25">
      <c r="A273" s="15">
        <v>14816023</v>
      </c>
      <c r="B273" s="16" t="s">
        <v>97</v>
      </c>
      <c r="C273" s="16"/>
      <c r="D273" s="16"/>
      <c r="E273" s="16"/>
      <c r="F273" s="16" t="s">
        <v>1264</v>
      </c>
      <c r="G273" s="16" t="s">
        <v>238</v>
      </c>
      <c r="H273" s="16">
        <v>0.124319152</v>
      </c>
      <c r="I273" s="17">
        <v>2015</v>
      </c>
      <c r="J273" s="17">
        <v>1549</v>
      </c>
      <c r="K273" s="16">
        <v>0.22975378199999999</v>
      </c>
      <c r="L273" s="16" t="s">
        <v>78</v>
      </c>
      <c r="M273" s="17">
        <v>1</v>
      </c>
      <c r="N273" s="17">
        <v>0</v>
      </c>
      <c r="O273" s="16" t="s">
        <v>79</v>
      </c>
      <c r="P273" s="16" t="s">
        <v>80</v>
      </c>
      <c r="Q273" s="18">
        <v>0.15478305942132636</v>
      </c>
      <c r="R273" s="16" t="s">
        <v>1816</v>
      </c>
      <c r="S273" s="16" t="s">
        <v>1817</v>
      </c>
      <c r="T273" s="16" t="s">
        <v>83</v>
      </c>
      <c r="U273" s="16" t="s">
        <v>106</v>
      </c>
      <c r="V273" s="16" t="s">
        <v>1612</v>
      </c>
      <c r="W273" s="16" t="s">
        <v>129</v>
      </c>
      <c r="X273" s="16" t="s">
        <v>1267</v>
      </c>
      <c r="Y273" s="16" t="s">
        <v>1268</v>
      </c>
      <c r="Z273" s="16" t="s">
        <v>1818</v>
      </c>
      <c r="AA273" s="16"/>
      <c r="AB273" s="16"/>
      <c r="AC273" s="16" t="s">
        <v>1819</v>
      </c>
      <c r="AD273" s="16" t="s">
        <v>152</v>
      </c>
      <c r="AE273" s="16"/>
      <c r="AF273" s="16" t="s">
        <v>91</v>
      </c>
      <c r="AG273" s="16" t="s">
        <v>92</v>
      </c>
      <c r="AH273" s="16" t="s">
        <v>1820</v>
      </c>
      <c r="AI273" s="17">
        <v>1</v>
      </c>
      <c r="AJ273" s="17">
        <v>1</v>
      </c>
      <c r="AK273" s="16" t="s">
        <v>245</v>
      </c>
      <c r="AL273" s="16"/>
      <c r="AM273" s="17">
        <v>35</v>
      </c>
      <c r="AN273" s="16" t="s">
        <v>246</v>
      </c>
      <c r="AO273" s="16" t="s">
        <v>247</v>
      </c>
      <c r="AP273" s="17">
        <v>0</v>
      </c>
      <c r="AQ273" s="17">
        <v>0</v>
      </c>
      <c r="AR273" s="17">
        <v>0</v>
      </c>
      <c r="AS273" s="16">
        <v>6742.3344711199998</v>
      </c>
      <c r="AT273" s="19">
        <v>6.4606702895835504</v>
      </c>
      <c r="AU273" s="19">
        <v>0</v>
      </c>
      <c r="AV273" s="19">
        <v>0</v>
      </c>
      <c r="AW273" s="19">
        <v>3230.3351447917753</v>
      </c>
      <c r="AX273" s="20">
        <v>4</v>
      </c>
      <c r="AY273" s="19">
        <v>0</v>
      </c>
      <c r="AZ273" s="20">
        <v>35</v>
      </c>
      <c r="BA273" s="19">
        <v>0</v>
      </c>
      <c r="BB273" s="19">
        <v>0.5</v>
      </c>
      <c r="BC273" s="20">
        <v>17500</v>
      </c>
      <c r="BD273" s="16"/>
      <c r="BE273" s="16"/>
      <c r="BF273" s="21" t="s">
        <v>96</v>
      </c>
      <c r="BG273" s="22">
        <v>35</v>
      </c>
      <c r="BH273" s="23">
        <v>0.85</v>
      </c>
      <c r="BI273" s="23">
        <v>30</v>
      </c>
      <c r="BJ273" s="16">
        <v>349.50643430847936</v>
      </c>
      <c r="BK273" s="16">
        <v>6742.3230990196707</v>
      </c>
      <c r="BL273" s="23">
        <v>0.15</v>
      </c>
      <c r="BM273" s="22">
        <f t="shared" si="42"/>
        <v>4.6434917826397912</v>
      </c>
      <c r="BN273" s="22">
        <f t="shared" si="46"/>
        <v>3.6434917826397912</v>
      </c>
      <c r="BO273" s="22">
        <f t="shared" si="43"/>
        <v>0.54652376739596864</v>
      </c>
      <c r="BP273" s="22">
        <f t="shared" si="44"/>
        <v>0.30969680152438228</v>
      </c>
      <c r="BQ273" s="22">
        <f t="shared" si="45"/>
        <v>2.7872712137194404</v>
      </c>
    </row>
    <row r="274" spans="1:69" ht="12.75" customHeight="1" x14ac:dyDescent="0.25">
      <c r="A274" s="15">
        <v>15411021</v>
      </c>
      <c r="B274" s="16" t="s">
        <v>228</v>
      </c>
      <c r="C274" s="16"/>
      <c r="D274" s="16"/>
      <c r="E274" s="16"/>
      <c r="F274" s="16" t="s">
        <v>2964</v>
      </c>
      <c r="G274" s="16" t="s">
        <v>126</v>
      </c>
      <c r="H274" s="16">
        <v>0.85708236400000004</v>
      </c>
      <c r="I274" s="17">
        <v>1953</v>
      </c>
      <c r="J274" s="17">
        <v>1592</v>
      </c>
      <c r="K274" s="16">
        <v>0.236342043</v>
      </c>
      <c r="L274" s="16" t="s">
        <v>78</v>
      </c>
      <c r="M274" s="17">
        <v>1</v>
      </c>
      <c r="N274" s="17">
        <v>0</v>
      </c>
      <c r="O274" s="16" t="s">
        <v>79</v>
      </c>
      <c r="P274" s="16" t="s">
        <v>80</v>
      </c>
      <c r="Q274" s="18">
        <v>0.15465423571307027</v>
      </c>
      <c r="R274" s="16" t="s">
        <v>3395</v>
      </c>
      <c r="S274" s="16" t="s">
        <v>3396</v>
      </c>
      <c r="T274" s="16" t="s">
        <v>1827</v>
      </c>
      <c r="U274" s="16" t="s">
        <v>1828</v>
      </c>
      <c r="V274" s="16"/>
      <c r="W274" s="16" t="s">
        <v>129</v>
      </c>
      <c r="X274" s="16" t="s">
        <v>3059</v>
      </c>
      <c r="Y274" s="16" t="s">
        <v>3060</v>
      </c>
      <c r="Z274" s="16" t="s">
        <v>3397</v>
      </c>
      <c r="AA274" s="16"/>
      <c r="AB274" s="16"/>
      <c r="AC274" s="16" t="s">
        <v>2884</v>
      </c>
      <c r="AD274" s="16" t="s">
        <v>152</v>
      </c>
      <c r="AE274" s="16"/>
      <c r="AF274" s="16" t="s">
        <v>91</v>
      </c>
      <c r="AG274" s="16" t="s">
        <v>92</v>
      </c>
      <c r="AH274" s="16" t="s">
        <v>3356</v>
      </c>
      <c r="AI274" s="17">
        <v>1</v>
      </c>
      <c r="AJ274" s="17">
        <v>2</v>
      </c>
      <c r="AK274" s="16" t="s">
        <v>136</v>
      </c>
      <c r="AL274" s="16"/>
      <c r="AM274" s="17">
        <v>25</v>
      </c>
      <c r="AN274" s="16" t="s">
        <v>137</v>
      </c>
      <c r="AO274" s="16" t="s">
        <v>138</v>
      </c>
      <c r="AP274" s="16"/>
      <c r="AQ274" s="16"/>
      <c r="AR274" s="16"/>
      <c r="AS274" s="16"/>
      <c r="AT274" s="19"/>
      <c r="AU274" s="19"/>
      <c r="AV274" s="19"/>
      <c r="AW274" s="19"/>
      <c r="AX274" s="19"/>
      <c r="AY274" s="19"/>
      <c r="AZ274" s="19"/>
      <c r="BA274" s="19"/>
      <c r="BB274" s="19"/>
      <c r="BC274" s="19"/>
      <c r="BD274" s="16">
        <v>369.49585578797297</v>
      </c>
      <c r="BE274" s="16">
        <v>6736.7115607342557</v>
      </c>
      <c r="BF274" s="21"/>
      <c r="BG274" s="22">
        <v>25</v>
      </c>
      <c r="BH274" s="23">
        <v>0.7</v>
      </c>
      <c r="BI274" s="23">
        <v>18</v>
      </c>
      <c r="BJ274" s="16">
        <v>369.49585578797297</v>
      </c>
      <c r="BK274" s="16">
        <v>6736.7115607342557</v>
      </c>
      <c r="BL274" s="23">
        <v>0.15</v>
      </c>
      <c r="BM274" s="22">
        <f t="shared" si="42"/>
        <v>2.7837762428352648</v>
      </c>
      <c r="BN274" s="22">
        <f t="shared" si="46"/>
        <v>0.78377624283526481</v>
      </c>
      <c r="BO274" s="22">
        <f t="shared" si="43"/>
        <v>0.11756643642528972</v>
      </c>
      <c r="BP274" s="22">
        <f t="shared" si="44"/>
        <v>6.6620980640997515E-2</v>
      </c>
      <c r="BQ274" s="22">
        <f t="shared" si="45"/>
        <v>0.59958882576897754</v>
      </c>
    </row>
    <row r="275" spans="1:69" ht="12.75" customHeight="1" x14ac:dyDescent="0.25">
      <c r="A275" s="15">
        <v>15842039</v>
      </c>
      <c r="B275" s="16" t="s">
        <v>75</v>
      </c>
      <c r="C275" s="16"/>
      <c r="D275" s="16"/>
      <c r="E275" s="16"/>
      <c r="F275" s="16" t="s">
        <v>1264</v>
      </c>
      <c r="G275" s="16" t="s">
        <v>139</v>
      </c>
      <c r="H275" s="16">
        <v>4.9991958000000003E-2</v>
      </c>
      <c r="I275" s="17">
        <v>1978</v>
      </c>
      <c r="J275" s="17">
        <v>1389</v>
      </c>
      <c r="K275" s="16">
        <v>0.20462580999999999</v>
      </c>
      <c r="L275" s="16" t="s">
        <v>78</v>
      </c>
      <c r="M275" s="17">
        <v>1</v>
      </c>
      <c r="N275" s="17">
        <v>0</v>
      </c>
      <c r="O275" s="16" t="s">
        <v>79</v>
      </c>
      <c r="P275" s="16" t="s">
        <v>80</v>
      </c>
      <c r="Q275" s="18">
        <v>0.15404871392309244</v>
      </c>
      <c r="R275" s="16" t="s">
        <v>1384</v>
      </c>
      <c r="S275" s="16" t="s">
        <v>1385</v>
      </c>
      <c r="T275" s="16" t="s">
        <v>1386</v>
      </c>
      <c r="U275" s="16" t="s">
        <v>1387</v>
      </c>
      <c r="V275" s="16" t="s">
        <v>1388</v>
      </c>
      <c r="W275" s="16" t="s">
        <v>129</v>
      </c>
      <c r="X275" s="16" t="s">
        <v>1267</v>
      </c>
      <c r="Y275" s="16" t="s">
        <v>1268</v>
      </c>
      <c r="Z275" s="16" t="s">
        <v>1389</v>
      </c>
      <c r="AA275" s="16"/>
      <c r="AB275" s="16"/>
      <c r="AC275" s="16" t="s">
        <v>1304</v>
      </c>
      <c r="AD275" s="16" t="s">
        <v>382</v>
      </c>
      <c r="AE275" s="16"/>
      <c r="AF275" s="16" t="s">
        <v>91</v>
      </c>
      <c r="AG275" s="16" t="s">
        <v>92</v>
      </c>
      <c r="AH275" s="16" t="s">
        <v>1318</v>
      </c>
      <c r="AI275" s="17">
        <v>1</v>
      </c>
      <c r="AJ275" s="17">
        <v>1</v>
      </c>
      <c r="AK275" s="16" t="s">
        <v>136</v>
      </c>
      <c r="AL275" s="16"/>
      <c r="AM275" s="17">
        <v>25</v>
      </c>
      <c r="AN275" s="16" t="s">
        <v>137</v>
      </c>
      <c r="AO275" s="16" t="s">
        <v>138</v>
      </c>
      <c r="AP275" s="17">
        <v>0</v>
      </c>
      <c r="AQ275" s="17">
        <v>0</v>
      </c>
      <c r="AR275" s="17">
        <v>0</v>
      </c>
      <c r="AS275" s="16">
        <v>6710.3387064500002</v>
      </c>
      <c r="AT275" s="19">
        <v>6.4914756028827547</v>
      </c>
      <c r="AU275" s="19">
        <v>0</v>
      </c>
      <c r="AV275" s="19">
        <v>0</v>
      </c>
      <c r="AW275" s="19">
        <v>3245.7378014413775</v>
      </c>
      <c r="AX275" s="20">
        <v>7</v>
      </c>
      <c r="AY275" s="19">
        <v>0</v>
      </c>
      <c r="AZ275" s="20">
        <v>25</v>
      </c>
      <c r="BA275" s="19">
        <v>0</v>
      </c>
      <c r="BB275" s="19">
        <v>0.5</v>
      </c>
      <c r="BC275" s="20">
        <v>12500</v>
      </c>
      <c r="BD275" s="16"/>
      <c r="BE275" s="16"/>
      <c r="BF275" s="21" t="s">
        <v>96</v>
      </c>
      <c r="BG275" s="22">
        <v>25</v>
      </c>
      <c r="BH275" s="23">
        <v>0.7</v>
      </c>
      <c r="BI275" s="23">
        <v>18</v>
      </c>
      <c r="BJ275" s="16">
        <v>387.99045329098209</v>
      </c>
      <c r="BK275" s="16">
        <v>6710.3351370688324</v>
      </c>
      <c r="BL275" s="23">
        <v>0.15</v>
      </c>
      <c r="BM275" s="22">
        <f t="shared" si="42"/>
        <v>2.7728768506156638</v>
      </c>
      <c r="BN275" s="22">
        <f t="shared" si="46"/>
        <v>1.7728768506156638</v>
      </c>
      <c r="BO275" s="22">
        <f t="shared" si="43"/>
        <v>0.26593152759234956</v>
      </c>
      <c r="BP275" s="22">
        <f t="shared" si="44"/>
        <v>0.15069453230233143</v>
      </c>
      <c r="BQ275" s="22">
        <f t="shared" si="45"/>
        <v>1.3562507907209829</v>
      </c>
    </row>
    <row r="276" spans="1:69" ht="12.75" customHeight="1" x14ac:dyDescent="0.25">
      <c r="A276" s="15">
        <v>15411022</v>
      </c>
      <c r="B276" s="16" t="s">
        <v>228</v>
      </c>
      <c r="C276" s="16"/>
      <c r="D276" s="16"/>
      <c r="E276" s="16"/>
      <c r="F276" s="16" t="s">
        <v>2964</v>
      </c>
      <c r="G276" s="16" t="s">
        <v>126</v>
      </c>
      <c r="H276" s="16">
        <v>0.34993262200000003</v>
      </c>
      <c r="I276" s="17">
        <v>1951</v>
      </c>
      <c r="J276" s="17">
        <v>1518</v>
      </c>
      <c r="K276" s="16">
        <v>0.226431981</v>
      </c>
      <c r="L276" s="16" t="s">
        <v>78</v>
      </c>
      <c r="M276" s="17">
        <v>1</v>
      </c>
      <c r="N276" s="17">
        <v>0</v>
      </c>
      <c r="O276" s="16" t="s">
        <v>79</v>
      </c>
      <c r="P276" s="16" t="s">
        <v>80</v>
      </c>
      <c r="Q276" s="18">
        <v>0.15391658615867168</v>
      </c>
      <c r="R276" s="16" t="s">
        <v>3398</v>
      </c>
      <c r="S276" s="16" t="s">
        <v>3399</v>
      </c>
      <c r="T276" s="16" t="s">
        <v>83</v>
      </c>
      <c r="U276" s="16" t="s">
        <v>106</v>
      </c>
      <c r="V276" s="16" t="s">
        <v>3400</v>
      </c>
      <c r="W276" s="16" t="s">
        <v>129</v>
      </c>
      <c r="X276" s="16" t="s">
        <v>3059</v>
      </c>
      <c r="Y276" s="16" t="s">
        <v>3060</v>
      </c>
      <c r="Z276" s="16" t="s">
        <v>1303</v>
      </c>
      <c r="AA276" s="16"/>
      <c r="AB276" s="16"/>
      <c r="AC276" s="16" t="s">
        <v>2884</v>
      </c>
      <c r="AD276" s="16" t="s">
        <v>152</v>
      </c>
      <c r="AE276" s="16"/>
      <c r="AF276" s="16" t="s">
        <v>91</v>
      </c>
      <c r="AG276" s="16" t="s">
        <v>92</v>
      </c>
      <c r="AH276" s="16" t="s">
        <v>3356</v>
      </c>
      <c r="AI276" s="17">
        <v>2</v>
      </c>
      <c r="AJ276" s="17">
        <v>2</v>
      </c>
      <c r="AK276" s="16" t="s">
        <v>136</v>
      </c>
      <c r="AL276" s="16"/>
      <c r="AM276" s="17">
        <v>25</v>
      </c>
      <c r="AN276" s="16" t="s">
        <v>137</v>
      </c>
      <c r="AO276" s="16" t="s">
        <v>138</v>
      </c>
      <c r="AP276" s="16"/>
      <c r="AQ276" s="16"/>
      <c r="AR276" s="16"/>
      <c r="AS276" s="16"/>
      <c r="AT276" s="19"/>
      <c r="AU276" s="19"/>
      <c r="AV276" s="19"/>
      <c r="AW276" s="19"/>
      <c r="AX276" s="19"/>
      <c r="AY276" s="19"/>
      <c r="AZ276" s="19"/>
      <c r="BA276" s="19"/>
      <c r="BB276" s="19"/>
      <c r="BC276" s="19"/>
      <c r="BD276" s="16">
        <v>368.26796502615275</v>
      </c>
      <c r="BE276" s="16">
        <v>6704.5796746725828</v>
      </c>
      <c r="BF276" s="21"/>
      <c r="BG276" s="22">
        <v>25</v>
      </c>
      <c r="BH276" s="23">
        <v>0.7</v>
      </c>
      <c r="BI276" s="23">
        <v>18</v>
      </c>
      <c r="BJ276" s="16">
        <v>368.26796502615275</v>
      </c>
      <c r="BK276" s="16">
        <v>6704.5796746725828</v>
      </c>
      <c r="BL276" s="23">
        <v>0.15</v>
      </c>
      <c r="BM276" s="22">
        <f t="shared" ref="BM276:BM307" si="47">BI276*Q276</f>
        <v>2.7704985508560904</v>
      </c>
      <c r="BN276" s="22">
        <f t="shared" si="46"/>
        <v>0.77049855085609043</v>
      </c>
      <c r="BO276" s="22">
        <f t="shared" ref="BO276:BO307" si="48">BN276*BL276</f>
        <v>0.11557478262841356</v>
      </c>
      <c r="BP276" s="22">
        <f t="shared" ref="BP276:BP307" si="49">(BN276-BO276)*0.1</f>
        <v>6.5492376822767692E-2</v>
      </c>
      <c r="BQ276" s="22">
        <f t="shared" ref="BQ276:BQ307" si="50">(BN276-BO276)*0.9</f>
        <v>0.58943139140490919</v>
      </c>
    </row>
    <row r="277" spans="1:69" ht="12.75" customHeight="1" x14ac:dyDescent="0.25">
      <c r="A277" s="15">
        <v>18901051</v>
      </c>
      <c r="B277" s="16" t="s">
        <v>237</v>
      </c>
      <c r="C277" s="16"/>
      <c r="D277" s="16"/>
      <c r="E277" s="16"/>
      <c r="F277" s="16" t="s">
        <v>2964</v>
      </c>
      <c r="G277" s="16" t="s">
        <v>238</v>
      </c>
      <c r="H277" s="16">
        <v>0.81594600100000003</v>
      </c>
      <c r="I277" s="17">
        <v>1954</v>
      </c>
      <c r="J277" s="17">
        <v>1606</v>
      </c>
      <c r="K277" s="16">
        <v>0.23873940799999999</v>
      </c>
      <c r="L277" s="16" t="s">
        <v>78</v>
      </c>
      <c r="M277" s="17">
        <v>1</v>
      </c>
      <c r="N277" s="17">
        <v>0</v>
      </c>
      <c r="O277" s="16" t="s">
        <v>79</v>
      </c>
      <c r="P277" s="16" t="s">
        <v>80</v>
      </c>
      <c r="Q277" s="18">
        <v>0.15377137570217664</v>
      </c>
      <c r="R277" s="16" t="s">
        <v>3157</v>
      </c>
      <c r="S277" s="16" t="s">
        <v>3158</v>
      </c>
      <c r="T277" s="16" t="s">
        <v>3159</v>
      </c>
      <c r="U277" s="16" t="s">
        <v>3160</v>
      </c>
      <c r="V277" s="16"/>
      <c r="W277" s="16" t="s">
        <v>129</v>
      </c>
      <c r="X277" s="16" t="s">
        <v>3059</v>
      </c>
      <c r="Y277" s="16" t="s">
        <v>3060</v>
      </c>
      <c r="Z277" s="16" t="s">
        <v>3161</v>
      </c>
      <c r="AA277" s="16"/>
      <c r="AB277" s="16"/>
      <c r="AC277" s="16" t="s">
        <v>1814</v>
      </c>
      <c r="AD277" s="16" t="s">
        <v>161</v>
      </c>
      <c r="AE277" s="16"/>
      <c r="AF277" s="16" t="s">
        <v>91</v>
      </c>
      <c r="AG277" s="16" t="s">
        <v>92</v>
      </c>
      <c r="AH277" s="16" t="s">
        <v>3162</v>
      </c>
      <c r="AI277" s="17">
        <v>1</v>
      </c>
      <c r="AJ277" s="17">
        <v>2</v>
      </c>
      <c r="AK277" s="16" t="s">
        <v>245</v>
      </c>
      <c r="AL277" s="16"/>
      <c r="AM277" s="17">
        <v>35</v>
      </c>
      <c r="AN277" s="16" t="s">
        <v>246</v>
      </c>
      <c r="AO277" s="16" t="s">
        <v>247</v>
      </c>
      <c r="AP277" s="17">
        <v>0</v>
      </c>
      <c r="AQ277" s="17">
        <v>0</v>
      </c>
      <c r="AR277" s="17">
        <v>0</v>
      </c>
      <c r="AS277" s="16">
        <v>6698.2537833799997</v>
      </c>
      <c r="AT277" s="19">
        <v>13.00637491761897</v>
      </c>
      <c r="AU277" s="19">
        <v>0</v>
      </c>
      <c r="AV277" s="19">
        <v>0</v>
      </c>
      <c r="AW277" s="19">
        <v>6503.1874588094852</v>
      </c>
      <c r="AX277" s="20">
        <v>4</v>
      </c>
      <c r="AY277" s="19">
        <v>0</v>
      </c>
      <c r="AZ277" s="20">
        <v>35</v>
      </c>
      <c r="BA277" s="19">
        <v>0</v>
      </c>
      <c r="BB277" s="19">
        <v>0.5</v>
      </c>
      <c r="BC277" s="20">
        <v>17500</v>
      </c>
      <c r="BD277" s="16"/>
      <c r="BE277" s="16"/>
      <c r="BF277" s="21" t="s">
        <v>96</v>
      </c>
      <c r="BG277" s="22">
        <v>35</v>
      </c>
      <c r="BH277" s="23">
        <v>0.85</v>
      </c>
      <c r="BI277" s="23">
        <v>30</v>
      </c>
      <c r="BJ277" s="16">
        <v>346.96427209303857</v>
      </c>
      <c r="BK277" s="16">
        <v>6698.2543324891039</v>
      </c>
      <c r="BL277" s="23">
        <v>0.15</v>
      </c>
      <c r="BM277" s="22">
        <f t="shared" si="47"/>
        <v>4.6131412710652988</v>
      </c>
      <c r="BN277" s="22">
        <f t="shared" si="46"/>
        <v>2.6131412710652988</v>
      </c>
      <c r="BO277" s="22">
        <f t="shared" si="48"/>
        <v>0.3919711906597948</v>
      </c>
      <c r="BP277" s="22">
        <f t="shared" si="49"/>
        <v>0.2221170080405504</v>
      </c>
      <c r="BQ277" s="22">
        <f t="shared" si="50"/>
        <v>1.9990530723649536</v>
      </c>
    </row>
    <row r="278" spans="1:69" ht="12.75" customHeight="1" x14ac:dyDescent="0.25">
      <c r="A278" s="15">
        <v>14816014</v>
      </c>
      <c r="B278" s="16" t="s">
        <v>97</v>
      </c>
      <c r="C278" s="16" t="s">
        <v>110</v>
      </c>
      <c r="D278" s="16"/>
      <c r="E278" s="16"/>
      <c r="F278" s="16" t="s">
        <v>288</v>
      </c>
      <c r="G278" s="16" t="s">
        <v>111</v>
      </c>
      <c r="H278" s="16">
        <v>0</v>
      </c>
      <c r="I278" s="16"/>
      <c r="J278" s="16"/>
      <c r="K278" s="16">
        <v>0</v>
      </c>
      <c r="L278" s="16" t="s">
        <v>78</v>
      </c>
      <c r="M278" s="17">
        <v>1</v>
      </c>
      <c r="N278" s="17">
        <v>0</v>
      </c>
      <c r="O278" s="16" t="s">
        <v>79</v>
      </c>
      <c r="P278" s="16" t="s">
        <v>80</v>
      </c>
      <c r="Q278" s="18">
        <v>0.15372910066541903</v>
      </c>
      <c r="R278" s="16" t="s">
        <v>1072</v>
      </c>
      <c r="S278" s="16" t="s">
        <v>1073</v>
      </c>
      <c r="T278" s="16" t="s">
        <v>114</v>
      </c>
      <c r="U278" s="16" t="s">
        <v>115</v>
      </c>
      <c r="V278" s="16" t="s">
        <v>498</v>
      </c>
      <c r="W278" s="16" t="s">
        <v>470</v>
      </c>
      <c r="X278" s="16"/>
      <c r="Y278" s="16" t="s">
        <v>3420</v>
      </c>
      <c r="Z278" s="16"/>
      <c r="AA278" s="16"/>
      <c r="AB278" s="16"/>
      <c r="AC278" s="16" t="s">
        <v>3456</v>
      </c>
      <c r="AD278" s="16" t="s">
        <v>123</v>
      </c>
      <c r="AE278" s="16"/>
      <c r="AF278" s="16" t="s">
        <v>91</v>
      </c>
      <c r="AG278" s="16" t="s">
        <v>92</v>
      </c>
      <c r="AH278" s="16" t="s">
        <v>106</v>
      </c>
      <c r="AI278" s="17">
        <v>1</v>
      </c>
      <c r="AJ278" s="17">
        <v>0</v>
      </c>
      <c r="AK278" s="16" t="s">
        <v>119</v>
      </c>
      <c r="AL278" s="16">
        <v>1.85</v>
      </c>
      <c r="AM278" s="16"/>
      <c r="AN278" s="16" t="s">
        <v>120</v>
      </c>
      <c r="AO278" s="16"/>
      <c r="AP278" s="17">
        <v>0</v>
      </c>
      <c r="AQ278" s="17">
        <v>0</v>
      </c>
      <c r="AR278" s="17">
        <v>0</v>
      </c>
      <c r="AS278" s="16">
        <v>6696.3991712899997</v>
      </c>
      <c r="AT278" s="19">
        <v>0</v>
      </c>
      <c r="AU278" s="19">
        <v>0</v>
      </c>
      <c r="AV278" s="19">
        <v>0</v>
      </c>
      <c r="AW278" s="19">
        <v>0</v>
      </c>
      <c r="AX278" s="20">
        <v>13</v>
      </c>
      <c r="AY278" s="19">
        <v>0.5</v>
      </c>
      <c r="AZ278" s="20">
        <v>60</v>
      </c>
      <c r="BA278" s="19">
        <v>0.05</v>
      </c>
      <c r="BB278" s="19">
        <v>0.5</v>
      </c>
      <c r="BC278" s="20">
        <v>30000</v>
      </c>
      <c r="BD278" s="16">
        <v>459.59282828966582</v>
      </c>
      <c r="BE278" s="16">
        <v>6696.4128392539369</v>
      </c>
      <c r="BF278" s="21" t="s">
        <v>96</v>
      </c>
      <c r="BG278" s="23">
        <v>70</v>
      </c>
      <c r="BH278" s="23">
        <v>0.95</v>
      </c>
      <c r="BI278" s="23">
        <v>67</v>
      </c>
      <c r="BJ278" s="16">
        <v>459.59282828966582</v>
      </c>
      <c r="BK278" s="16">
        <v>6696.4128392539369</v>
      </c>
      <c r="BL278" s="23">
        <v>0.15</v>
      </c>
      <c r="BM278" s="22">
        <f t="shared" si="47"/>
        <v>10.299849744583074</v>
      </c>
      <c r="BN278" s="22">
        <f t="shared" si="46"/>
        <v>10.299849744583074</v>
      </c>
      <c r="BO278" s="22">
        <f t="shared" si="48"/>
        <v>1.5449774616874612</v>
      </c>
      <c r="BP278" s="22">
        <f t="shared" si="49"/>
        <v>0.87548722828956138</v>
      </c>
      <c r="BQ278" s="22">
        <f t="shared" si="50"/>
        <v>7.8793850546060522</v>
      </c>
    </row>
    <row r="279" spans="1:69" ht="12.75" customHeight="1" x14ac:dyDescent="0.25">
      <c r="A279" s="15">
        <v>15009009</v>
      </c>
      <c r="B279" s="16" t="s">
        <v>154</v>
      </c>
      <c r="C279" s="16"/>
      <c r="D279" s="16"/>
      <c r="E279" s="16"/>
      <c r="F279" s="16" t="s">
        <v>1264</v>
      </c>
      <c r="G279" s="16" t="s">
        <v>155</v>
      </c>
      <c r="H279" s="16">
        <v>6.9984024000000006E-2</v>
      </c>
      <c r="I279" s="17">
        <v>1955</v>
      </c>
      <c r="J279" s="17">
        <v>1016</v>
      </c>
      <c r="K279" s="16">
        <v>0.152232544</v>
      </c>
      <c r="L279" s="16" t="s">
        <v>78</v>
      </c>
      <c r="M279" s="17">
        <v>1</v>
      </c>
      <c r="N279" s="17">
        <v>0</v>
      </c>
      <c r="O279" s="16" t="s">
        <v>79</v>
      </c>
      <c r="P279" s="16" t="s">
        <v>80</v>
      </c>
      <c r="Q279" s="18">
        <v>0.15323537346855851</v>
      </c>
      <c r="R279" s="16" t="s">
        <v>1533</v>
      </c>
      <c r="S279" s="16" t="s">
        <v>1534</v>
      </c>
      <c r="T279" s="16" t="s">
        <v>83</v>
      </c>
      <c r="U279" s="16" t="s">
        <v>84</v>
      </c>
      <c r="V279" s="16" t="s">
        <v>1457</v>
      </c>
      <c r="W279" s="16" t="s">
        <v>129</v>
      </c>
      <c r="X279" s="16" t="s">
        <v>1267</v>
      </c>
      <c r="Y279" s="16" t="s">
        <v>1268</v>
      </c>
      <c r="Z279" s="16" t="s">
        <v>1535</v>
      </c>
      <c r="AA279" s="16"/>
      <c r="AB279" s="16"/>
      <c r="AC279" s="16" t="s">
        <v>224</v>
      </c>
      <c r="AD279" s="16" t="s">
        <v>152</v>
      </c>
      <c r="AE279" s="16"/>
      <c r="AF279" s="16" t="s">
        <v>91</v>
      </c>
      <c r="AG279" s="16" t="s">
        <v>92</v>
      </c>
      <c r="AH279" s="16" t="s">
        <v>1459</v>
      </c>
      <c r="AI279" s="17">
        <v>1</v>
      </c>
      <c r="AJ279" s="17">
        <v>1</v>
      </c>
      <c r="AK279" s="16" t="s">
        <v>136</v>
      </c>
      <c r="AL279" s="16"/>
      <c r="AM279" s="17">
        <v>25</v>
      </c>
      <c r="AN279" s="16" t="s">
        <v>137</v>
      </c>
      <c r="AO279" s="16" t="s">
        <v>138</v>
      </c>
      <c r="AP279" s="17">
        <v>0</v>
      </c>
      <c r="AQ279" s="17">
        <v>0</v>
      </c>
      <c r="AR279" s="17">
        <v>0</v>
      </c>
      <c r="AS279" s="16">
        <v>6674.9241658999999</v>
      </c>
      <c r="AT279" s="19">
        <v>6.525916837008241</v>
      </c>
      <c r="AU279" s="19">
        <v>0</v>
      </c>
      <c r="AV279" s="19">
        <v>0</v>
      </c>
      <c r="AW279" s="19">
        <v>3262.9584185041203</v>
      </c>
      <c r="AX279" s="20">
        <v>7</v>
      </c>
      <c r="AY279" s="19">
        <v>0</v>
      </c>
      <c r="AZ279" s="20">
        <v>25</v>
      </c>
      <c r="BA279" s="19">
        <v>0</v>
      </c>
      <c r="BB279" s="19">
        <v>0.5</v>
      </c>
      <c r="BC279" s="20">
        <v>12500</v>
      </c>
      <c r="BD279" s="16"/>
      <c r="BE279" s="16"/>
      <c r="BF279" s="21" t="s">
        <v>96</v>
      </c>
      <c r="BG279" s="22">
        <v>25</v>
      </c>
      <c r="BH279" s="23">
        <v>0.7</v>
      </c>
      <c r="BI279" s="23">
        <v>18</v>
      </c>
      <c r="BJ279" s="16">
        <v>342.5177356469668</v>
      </c>
      <c r="BK279" s="16">
        <v>6674.9061685856341</v>
      </c>
      <c r="BL279" s="23">
        <v>0.15</v>
      </c>
      <c r="BM279" s="22">
        <f t="shared" si="47"/>
        <v>2.7582367224340532</v>
      </c>
      <c r="BN279" s="22">
        <f t="shared" si="46"/>
        <v>1.7582367224340532</v>
      </c>
      <c r="BO279" s="22">
        <f t="shared" si="48"/>
        <v>0.26373550836510795</v>
      </c>
      <c r="BP279" s="22">
        <f t="shared" si="49"/>
        <v>0.14945012140689454</v>
      </c>
      <c r="BQ279" s="22">
        <f t="shared" si="50"/>
        <v>1.3450510926620509</v>
      </c>
    </row>
    <row r="280" spans="1:69" ht="12.75" customHeight="1" x14ac:dyDescent="0.25">
      <c r="A280" s="15">
        <v>15411036</v>
      </c>
      <c r="B280" s="16" t="s">
        <v>228</v>
      </c>
      <c r="C280" s="16"/>
      <c r="D280" s="16"/>
      <c r="E280" s="16"/>
      <c r="F280" s="16" t="s">
        <v>1264</v>
      </c>
      <c r="G280" s="16" t="s">
        <v>126</v>
      </c>
      <c r="H280" s="16">
        <v>0.16926992499999999</v>
      </c>
      <c r="I280" s="17">
        <v>1941</v>
      </c>
      <c r="J280" s="17">
        <v>915</v>
      </c>
      <c r="K280" s="16">
        <v>0.137140288</v>
      </c>
      <c r="L280" s="16" t="s">
        <v>78</v>
      </c>
      <c r="M280" s="17">
        <v>1</v>
      </c>
      <c r="N280" s="17">
        <v>0</v>
      </c>
      <c r="O280" s="16" t="s">
        <v>79</v>
      </c>
      <c r="P280" s="16" t="s">
        <v>80</v>
      </c>
      <c r="Q280" s="18">
        <v>0.15318298291834276</v>
      </c>
      <c r="R280" s="16" t="s">
        <v>1691</v>
      </c>
      <c r="S280" s="16" t="s">
        <v>1692</v>
      </c>
      <c r="T280" s="16" t="s">
        <v>114</v>
      </c>
      <c r="U280" s="16" t="s">
        <v>115</v>
      </c>
      <c r="V280" s="16" t="s">
        <v>1693</v>
      </c>
      <c r="W280" s="16" t="s">
        <v>129</v>
      </c>
      <c r="X280" s="16" t="s">
        <v>1267</v>
      </c>
      <c r="Y280" s="16" t="s">
        <v>1268</v>
      </c>
      <c r="Z280" s="16" t="s">
        <v>1694</v>
      </c>
      <c r="AA280" s="16"/>
      <c r="AB280" s="16"/>
      <c r="AC280" s="16" t="s">
        <v>1564</v>
      </c>
      <c r="AD280" s="16" t="s">
        <v>152</v>
      </c>
      <c r="AE280" s="16"/>
      <c r="AF280" s="16" t="s">
        <v>91</v>
      </c>
      <c r="AG280" s="16" t="s">
        <v>92</v>
      </c>
      <c r="AH280" s="16" t="s">
        <v>1609</v>
      </c>
      <c r="AI280" s="17">
        <v>1</v>
      </c>
      <c r="AJ280" s="17">
        <v>1</v>
      </c>
      <c r="AK280" s="16" t="s">
        <v>136</v>
      </c>
      <c r="AL280" s="16"/>
      <c r="AM280" s="17">
        <v>25</v>
      </c>
      <c r="AN280" s="16" t="s">
        <v>137</v>
      </c>
      <c r="AO280" s="16" t="s">
        <v>138</v>
      </c>
      <c r="AP280" s="17">
        <v>0</v>
      </c>
      <c r="AQ280" s="17">
        <v>0</v>
      </c>
      <c r="AR280" s="17">
        <v>0</v>
      </c>
      <c r="AS280" s="16">
        <v>6672.61304346</v>
      </c>
      <c r="AT280" s="19">
        <v>6.5281771498340184</v>
      </c>
      <c r="AU280" s="19">
        <v>0</v>
      </c>
      <c r="AV280" s="19">
        <v>0</v>
      </c>
      <c r="AW280" s="19">
        <v>3264.0885749170093</v>
      </c>
      <c r="AX280" s="20">
        <v>7</v>
      </c>
      <c r="AY280" s="19">
        <v>0</v>
      </c>
      <c r="AZ280" s="20">
        <v>25</v>
      </c>
      <c r="BA280" s="19">
        <v>0</v>
      </c>
      <c r="BB280" s="19">
        <v>0.5</v>
      </c>
      <c r="BC280" s="20">
        <v>12500</v>
      </c>
      <c r="BD280" s="16"/>
      <c r="BE280" s="16"/>
      <c r="BF280" s="21" t="s">
        <v>96</v>
      </c>
      <c r="BG280" s="22">
        <v>25</v>
      </c>
      <c r="BH280" s="23">
        <v>0.7</v>
      </c>
      <c r="BI280" s="23">
        <v>18</v>
      </c>
      <c r="BJ280" s="16">
        <v>352.63107571050716</v>
      </c>
      <c r="BK280" s="16">
        <v>6672.6240453467562</v>
      </c>
      <c r="BL280" s="23">
        <v>0.15</v>
      </c>
      <c r="BM280" s="22">
        <f t="shared" si="47"/>
        <v>2.7572936925301699</v>
      </c>
      <c r="BN280" s="22">
        <f t="shared" si="46"/>
        <v>1.7572936925301699</v>
      </c>
      <c r="BO280" s="22">
        <f t="shared" si="48"/>
        <v>0.26359405387952545</v>
      </c>
      <c r="BP280" s="22">
        <f t="shared" si="49"/>
        <v>0.14936996386506446</v>
      </c>
      <c r="BQ280" s="22">
        <f t="shared" si="50"/>
        <v>1.34432967478558</v>
      </c>
    </row>
    <row r="281" spans="1:69" ht="12.75" customHeight="1" x14ac:dyDescent="0.25">
      <c r="A281" s="15">
        <v>15010001</v>
      </c>
      <c r="B281" s="16" t="s">
        <v>154</v>
      </c>
      <c r="C281" s="16"/>
      <c r="D281" s="16"/>
      <c r="E281" s="16"/>
      <c r="F281" s="16" t="s">
        <v>288</v>
      </c>
      <c r="G281" s="16" t="s">
        <v>155</v>
      </c>
      <c r="H281" s="16">
        <v>0</v>
      </c>
      <c r="I281" s="16"/>
      <c r="J281" s="16"/>
      <c r="K281" s="16">
        <v>0</v>
      </c>
      <c r="L281" s="16" t="s">
        <v>78</v>
      </c>
      <c r="M281" s="17">
        <v>1</v>
      </c>
      <c r="N281" s="17">
        <v>0</v>
      </c>
      <c r="O281" s="16" t="s">
        <v>79</v>
      </c>
      <c r="P281" s="16" t="s">
        <v>80</v>
      </c>
      <c r="Q281" s="18">
        <v>0.15295317300350106</v>
      </c>
      <c r="R281" s="16" t="s">
        <v>3464</v>
      </c>
      <c r="S281" s="16" t="s">
        <v>3465</v>
      </c>
      <c r="T281" s="16" t="s">
        <v>756</v>
      </c>
      <c r="U281" s="16" t="s">
        <v>757</v>
      </c>
      <c r="V281" s="16"/>
      <c r="W281" s="16" t="s">
        <v>470</v>
      </c>
      <c r="X281" s="16" t="s">
        <v>3419</v>
      </c>
      <c r="Y281" s="16" t="s">
        <v>3420</v>
      </c>
      <c r="Z281" s="16"/>
      <c r="AA281" s="16"/>
      <c r="AB281" s="16"/>
      <c r="AC281" s="16" t="s">
        <v>3418</v>
      </c>
      <c r="AD281" s="16" t="s">
        <v>152</v>
      </c>
      <c r="AE281" s="16"/>
      <c r="AF281" s="16" t="s">
        <v>91</v>
      </c>
      <c r="AG281" s="16" t="s">
        <v>92</v>
      </c>
      <c r="AH281" s="16" t="s">
        <v>84</v>
      </c>
      <c r="AI281" s="17">
        <v>1</v>
      </c>
      <c r="AJ281" s="17">
        <v>0</v>
      </c>
      <c r="AK281" s="16" t="s">
        <v>136</v>
      </c>
      <c r="AL281" s="16"/>
      <c r="AM281" s="17">
        <v>25</v>
      </c>
      <c r="AN281" s="16" t="s">
        <v>137</v>
      </c>
      <c r="AO281" s="16" t="s">
        <v>138</v>
      </c>
      <c r="AP281" s="16"/>
      <c r="AQ281" s="16"/>
      <c r="AR281" s="16"/>
      <c r="AS281" s="16"/>
      <c r="AT281" s="19"/>
      <c r="AU281" s="19"/>
      <c r="AV281" s="19"/>
      <c r="AW281" s="19"/>
      <c r="AX281" s="19"/>
      <c r="AY281" s="19"/>
      <c r="AZ281" s="19"/>
      <c r="BA281" s="19"/>
      <c r="BB281" s="19"/>
      <c r="BC281" s="19"/>
      <c r="BD281" s="16">
        <v>344.1492868243314</v>
      </c>
      <c r="BE281" s="16">
        <v>6662.6135654982909</v>
      </c>
      <c r="BF281" s="21"/>
      <c r="BG281" s="22">
        <v>25</v>
      </c>
      <c r="BH281" s="23">
        <v>0.7</v>
      </c>
      <c r="BI281" s="23">
        <v>18</v>
      </c>
      <c r="BJ281" s="16">
        <v>344.1492868243314</v>
      </c>
      <c r="BK281" s="16">
        <v>6662.6135654982909</v>
      </c>
      <c r="BL281" s="23">
        <v>0.15</v>
      </c>
      <c r="BM281" s="22">
        <f t="shared" si="47"/>
        <v>2.7531571140630189</v>
      </c>
      <c r="BN281" s="22">
        <f t="shared" si="46"/>
        <v>2.7531571140630189</v>
      </c>
      <c r="BO281" s="22">
        <f t="shared" si="48"/>
        <v>0.41297356710945282</v>
      </c>
      <c r="BP281" s="22">
        <f t="shared" si="49"/>
        <v>0.23401835469535662</v>
      </c>
      <c r="BQ281" s="22">
        <f t="shared" si="50"/>
        <v>2.1061651922582096</v>
      </c>
    </row>
    <row r="282" spans="1:69" ht="12.75" customHeight="1" x14ac:dyDescent="0.25">
      <c r="A282" s="15">
        <v>15009010</v>
      </c>
      <c r="B282" s="16" t="s">
        <v>154</v>
      </c>
      <c r="C282" s="16"/>
      <c r="D282" s="16"/>
      <c r="E282" s="16"/>
      <c r="F282" s="16" t="s">
        <v>1264</v>
      </c>
      <c r="G282" s="16" t="s">
        <v>155</v>
      </c>
      <c r="H282" s="16">
        <v>8.6956521999999994E-2</v>
      </c>
      <c r="I282" s="17">
        <v>1953</v>
      </c>
      <c r="J282" s="17">
        <v>1202</v>
      </c>
      <c r="K282" s="16">
        <v>0.18064322199999999</v>
      </c>
      <c r="L282" s="16" t="s">
        <v>78</v>
      </c>
      <c r="M282" s="17">
        <v>1</v>
      </c>
      <c r="N282" s="17">
        <v>0</v>
      </c>
      <c r="O282" s="16" t="s">
        <v>79</v>
      </c>
      <c r="P282" s="16" t="s">
        <v>80</v>
      </c>
      <c r="Q282" s="18">
        <v>0.15277717016174702</v>
      </c>
      <c r="R282" s="16" t="s">
        <v>1526</v>
      </c>
      <c r="S282" s="16" t="s">
        <v>1527</v>
      </c>
      <c r="T282" s="16" t="s">
        <v>83</v>
      </c>
      <c r="U282" s="16" t="s">
        <v>84</v>
      </c>
      <c r="V282" s="16" t="s">
        <v>1457</v>
      </c>
      <c r="W282" s="16" t="s">
        <v>129</v>
      </c>
      <c r="X282" s="16" t="s">
        <v>1267</v>
      </c>
      <c r="Y282" s="16" t="s">
        <v>1268</v>
      </c>
      <c r="Z282" s="16" t="s">
        <v>1528</v>
      </c>
      <c r="AA282" s="16"/>
      <c r="AB282" s="16"/>
      <c r="AC282" s="16" t="s">
        <v>224</v>
      </c>
      <c r="AD282" s="16" t="s">
        <v>152</v>
      </c>
      <c r="AE282" s="16"/>
      <c r="AF282" s="16" t="s">
        <v>91</v>
      </c>
      <c r="AG282" s="16" t="s">
        <v>92</v>
      </c>
      <c r="AH282" s="16" t="s">
        <v>1459</v>
      </c>
      <c r="AI282" s="17">
        <v>1</v>
      </c>
      <c r="AJ282" s="17">
        <v>1</v>
      </c>
      <c r="AK282" s="16" t="s">
        <v>136</v>
      </c>
      <c r="AL282" s="16"/>
      <c r="AM282" s="17">
        <v>25</v>
      </c>
      <c r="AN282" s="16" t="s">
        <v>137</v>
      </c>
      <c r="AO282" s="16" t="s">
        <v>138</v>
      </c>
      <c r="AP282" s="17">
        <v>0</v>
      </c>
      <c r="AQ282" s="17">
        <v>0</v>
      </c>
      <c r="AR282" s="17">
        <v>0</v>
      </c>
      <c r="AS282" s="16">
        <v>6654.9485733299998</v>
      </c>
      <c r="AT282" s="19">
        <v>6.5455051260003154</v>
      </c>
      <c r="AU282" s="19">
        <v>0</v>
      </c>
      <c r="AV282" s="19">
        <v>0</v>
      </c>
      <c r="AW282" s="19">
        <v>3272.7525630001578</v>
      </c>
      <c r="AX282" s="20">
        <v>7</v>
      </c>
      <c r="AY282" s="19">
        <v>0</v>
      </c>
      <c r="AZ282" s="20">
        <v>25</v>
      </c>
      <c r="BA282" s="19">
        <v>0</v>
      </c>
      <c r="BB282" s="19">
        <v>0.5</v>
      </c>
      <c r="BC282" s="20">
        <v>12500</v>
      </c>
      <c r="BD282" s="16"/>
      <c r="BE282" s="16"/>
      <c r="BF282" s="21" t="s">
        <v>96</v>
      </c>
      <c r="BG282" s="22">
        <v>25</v>
      </c>
      <c r="BH282" s="23">
        <v>0.7</v>
      </c>
      <c r="BI282" s="23">
        <v>18</v>
      </c>
      <c r="BJ282" s="16">
        <v>341.840129919265</v>
      </c>
      <c r="BK282" s="16">
        <v>6654.9469123781901</v>
      </c>
      <c r="BL282" s="23">
        <v>0.15</v>
      </c>
      <c r="BM282" s="22">
        <f t="shared" si="47"/>
        <v>2.7499890629114465</v>
      </c>
      <c r="BN282" s="22">
        <f t="shared" si="46"/>
        <v>1.7499890629114465</v>
      </c>
      <c r="BO282" s="22">
        <f t="shared" si="48"/>
        <v>0.26249835943671695</v>
      </c>
      <c r="BP282" s="22">
        <f t="shared" si="49"/>
        <v>0.14874907034747295</v>
      </c>
      <c r="BQ282" s="22">
        <f t="shared" si="50"/>
        <v>1.3387416331272566</v>
      </c>
    </row>
    <row r="283" spans="1:69" ht="12.75" customHeight="1" x14ac:dyDescent="0.25">
      <c r="A283" s="15">
        <v>15410031</v>
      </c>
      <c r="B283" s="16" t="s">
        <v>228</v>
      </c>
      <c r="C283" s="16"/>
      <c r="D283" s="16"/>
      <c r="E283" s="16"/>
      <c r="F283" s="16" t="s">
        <v>1264</v>
      </c>
      <c r="G283" s="16" t="s">
        <v>126</v>
      </c>
      <c r="H283" s="16">
        <v>0.42856485300000002</v>
      </c>
      <c r="I283" s="17">
        <v>1930</v>
      </c>
      <c r="J283" s="17">
        <v>1208</v>
      </c>
      <c r="K283" s="16">
        <v>0.181572223</v>
      </c>
      <c r="L283" s="16" t="s">
        <v>78</v>
      </c>
      <c r="M283" s="17">
        <v>1</v>
      </c>
      <c r="N283" s="17">
        <v>0</v>
      </c>
      <c r="O283" s="16" t="s">
        <v>79</v>
      </c>
      <c r="P283" s="16" t="s">
        <v>80</v>
      </c>
      <c r="Q283" s="18">
        <v>0.15275871355379406</v>
      </c>
      <c r="R283" s="16" t="s">
        <v>1723</v>
      </c>
      <c r="S283" s="16" t="s">
        <v>1724</v>
      </c>
      <c r="T283" s="16" t="s">
        <v>83</v>
      </c>
      <c r="U283" s="16" t="s">
        <v>232</v>
      </c>
      <c r="V283" s="16" t="s">
        <v>1725</v>
      </c>
      <c r="W283" s="16" t="s">
        <v>129</v>
      </c>
      <c r="X283" s="16" t="s">
        <v>1267</v>
      </c>
      <c r="Y283" s="16" t="s">
        <v>1268</v>
      </c>
      <c r="Z283" s="16" t="s">
        <v>1726</v>
      </c>
      <c r="AA283" s="16"/>
      <c r="AB283" s="16"/>
      <c r="AC283" s="16" t="s">
        <v>1564</v>
      </c>
      <c r="AD283" s="16" t="s">
        <v>152</v>
      </c>
      <c r="AE283" s="16"/>
      <c r="AF283" s="16" t="s">
        <v>91</v>
      </c>
      <c r="AG283" s="16" t="s">
        <v>92</v>
      </c>
      <c r="AH283" s="16" t="s">
        <v>1727</v>
      </c>
      <c r="AI283" s="17">
        <v>1</v>
      </c>
      <c r="AJ283" s="17">
        <v>1</v>
      </c>
      <c r="AK283" s="16" t="s">
        <v>136</v>
      </c>
      <c r="AL283" s="16"/>
      <c r="AM283" s="17">
        <v>25</v>
      </c>
      <c r="AN283" s="16" t="s">
        <v>137</v>
      </c>
      <c r="AO283" s="16" t="s">
        <v>138</v>
      </c>
      <c r="AP283" s="17">
        <v>0</v>
      </c>
      <c r="AQ283" s="17">
        <v>0</v>
      </c>
      <c r="AR283" s="17">
        <v>0</v>
      </c>
      <c r="AS283" s="16">
        <v>6654.1763723599997</v>
      </c>
      <c r="AT283" s="19">
        <v>6.5462647159367098</v>
      </c>
      <c r="AU283" s="19">
        <v>0</v>
      </c>
      <c r="AV283" s="19">
        <v>0</v>
      </c>
      <c r="AW283" s="19">
        <v>3273.1323579683549</v>
      </c>
      <c r="AX283" s="20">
        <v>7</v>
      </c>
      <c r="AY283" s="19">
        <v>0</v>
      </c>
      <c r="AZ283" s="20">
        <v>25</v>
      </c>
      <c r="BA283" s="19">
        <v>0</v>
      </c>
      <c r="BB283" s="19">
        <v>0.5</v>
      </c>
      <c r="BC283" s="20">
        <v>12500</v>
      </c>
      <c r="BD283" s="16"/>
      <c r="BE283" s="16"/>
      <c r="BF283" s="21" t="s">
        <v>96</v>
      </c>
      <c r="BG283" s="22">
        <v>25</v>
      </c>
      <c r="BH283" s="23">
        <v>0.7</v>
      </c>
      <c r="BI283" s="23">
        <v>18</v>
      </c>
      <c r="BJ283" s="16">
        <v>366.17786498617841</v>
      </c>
      <c r="BK283" s="16">
        <v>6654.1429457516351</v>
      </c>
      <c r="BL283" s="23">
        <v>0.15</v>
      </c>
      <c r="BM283" s="22">
        <f t="shared" si="47"/>
        <v>2.7496568439682929</v>
      </c>
      <c r="BN283" s="22">
        <f t="shared" si="46"/>
        <v>1.7496568439682929</v>
      </c>
      <c r="BO283" s="22">
        <f t="shared" si="48"/>
        <v>0.26244852659524393</v>
      </c>
      <c r="BP283" s="22">
        <f t="shared" si="49"/>
        <v>0.14872083173730491</v>
      </c>
      <c r="BQ283" s="22">
        <f t="shared" si="50"/>
        <v>1.3384874856357443</v>
      </c>
    </row>
    <row r="284" spans="1:69" ht="12.75" customHeight="1" x14ac:dyDescent="0.25">
      <c r="A284" s="15">
        <v>15327018</v>
      </c>
      <c r="B284" s="16" t="s">
        <v>154</v>
      </c>
      <c r="C284" s="16"/>
      <c r="D284" s="16"/>
      <c r="E284" s="16"/>
      <c r="F284" s="16" t="s">
        <v>1264</v>
      </c>
      <c r="G284" s="16" t="s">
        <v>139</v>
      </c>
      <c r="H284" s="16">
        <v>0.53845580400000004</v>
      </c>
      <c r="I284" s="17">
        <v>1980</v>
      </c>
      <c r="J284" s="17">
        <v>2328</v>
      </c>
      <c r="K284" s="16">
        <v>0.35070804500000002</v>
      </c>
      <c r="L284" s="16" t="s">
        <v>78</v>
      </c>
      <c r="M284" s="17">
        <v>1</v>
      </c>
      <c r="N284" s="17">
        <v>0</v>
      </c>
      <c r="O284" s="16" t="s">
        <v>79</v>
      </c>
      <c r="P284" s="16" t="s">
        <v>80</v>
      </c>
      <c r="Q284" s="18">
        <v>0.15239473503238948</v>
      </c>
      <c r="R284" s="16" t="s">
        <v>2254</v>
      </c>
      <c r="S284" s="16" t="s">
        <v>2255</v>
      </c>
      <c r="T284" s="16" t="s">
        <v>83</v>
      </c>
      <c r="U284" s="16" t="s">
        <v>84</v>
      </c>
      <c r="V284" s="16" t="s">
        <v>2146</v>
      </c>
      <c r="W284" s="16" t="s">
        <v>129</v>
      </c>
      <c r="X284" s="16"/>
      <c r="Y284" s="16" t="s">
        <v>1268</v>
      </c>
      <c r="Z284" s="16" t="s">
        <v>2256</v>
      </c>
      <c r="AA284" s="16"/>
      <c r="AB284" s="16"/>
      <c r="AC284" s="16" t="s">
        <v>393</v>
      </c>
      <c r="AD284" s="16" t="s">
        <v>105</v>
      </c>
      <c r="AE284" s="16"/>
      <c r="AF284" s="16" t="s">
        <v>91</v>
      </c>
      <c r="AG284" s="16" t="s">
        <v>92</v>
      </c>
      <c r="AH284" s="16" t="s">
        <v>394</v>
      </c>
      <c r="AI284" s="17">
        <v>1</v>
      </c>
      <c r="AJ284" s="17">
        <v>1</v>
      </c>
      <c r="AK284" s="16" t="s">
        <v>136</v>
      </c>
      <c r="AL284" s="16"/>
      <c r="AM284" s="17">
        <v>25</v>
      </c>
      <c r="AN284" s="16" t="s">
        <v>137</v>
      </c>
      <c r="AO284" s="16" t="s">
        <v>138</v>
      </c>
      <c r="AP284" s="17">
        <v>0</v>
      </c>
      <c r="AQ284" s="17">
        <v>0</v>
      </c>
      <c r="AR284" s="17">
        <v>0</v>
      </c>
      <c r="AS284" s="16">
        <v>6638.3004636200003</v>
      </c>
      <c r="AT284" s="19">
        <v>6.5619205154576337</v>
      </c>
      <c r="AU284" s="19">
        <v>0</v>
      </c>
      <c r="AV284" s="19">
        <v>0</v>
      </c>
      <c r="AW284" s="19">
        <v>3280.9602577288169</v>
      </c>
      <c r="AX284" s="20">
        <v>7</v>
      </c>
      <c r="AY284" s="19">
        <v>0</v>
      </c>
      <c r="AZ284" s="20">
        <v>25</v>
      </c>
      <c r="BA284" s="19">
        <v>0</v>
      </c>
      <c r="BB284" s="19">
        <v>0.5</v>
      </c>
      <c r="BC284" s="20">
        <v>12500</v>
      </c>
      <c r="BD284" s="16">
        <v>366.23593262388709</v>
      </c>
      <c r="BE284" s="16">
        <v>6638.288104778806</v>
      </c>
      <c r="BF284" s="21" t="s">
        <v>96</v>
      </c>
      <c r="BG284" s="22">
        <v>25</v>
      </c>
      <c r="BH284" s="23">
        <v>0.7</v>
      </c>
      <c r="BI284" s="23">
        <v>18</v>
      </c>
      <c r="BJ284" s="16">
        <v>366.23593262388709</v>
      </c>
      <c r="BK284" s="16">
        <v>6638.288104778806</v>
      </c>
      <c r="BL284" s="23">
        <v>0.15</v>
      </c>
      <c r="BM284" s="22">
        <f t="shared" si="47"/>
        <v>2.7431052305830108</v>
      </c>
      <c r="BN284" s="22">
        <f t="shared" si="46"/>
        <v>1.7431052305830108</v>
      </c>
      <c r="BO284" s="22">
        <f t="shared" si="48"/>
        <v>0.26146578458745162</v>
      </c>
      <c r="BP284" s="22">
        <f t="shared" si="49"/>
        <v>0.14816394459955592</v>
      </c>
      <c r="BQ284" s="22">
        <f t="shared" si="50"/>
        <v>1.3334755013960031</v>
      </c>
    </row>
    <row r="285" spans="1:69" ht="12.75" customHeight="1" x14ac:dyDescent="0.25">
      <c r="A285" s="15">
        <v>14816025</v>
      </c>
      <c r="B285" s="16" t="s">
        <v>97</v>
      </c>
      <c r="C285" s="16"/>
      <c r="D285" s="16"/>
      <c r="E285" s="16"/>
      <c r="F285" s="16" t="s">
        <v>1264</v>
      </c>
      <c r="G285" s="16" t="s">
        <v>238</v>
      </c>
      <c r="H285" s="16">
        <v>0.28964516099999998</v>
      </c>
      <c r="I285" s="17">
        <v>1941</v>
      </c>
      <c r="J285" s="17">
        <v>1464</v>
      </c>
      <c r="K285" s="16">
        <v>0.22094778100000001</v>
      </c>
      <c r="L285" s="16" t="s">
        <v>78</v>
      </c>
      <c r="M285" s="17">
        <v>1</v>
      </c>
      <c r="N285" s="17">
        <v>0</v>
      </c>
      <c r="O285" s="16" t="s">
        <v>79</v>
      </c>
      <c r="P285" s="16" t="s">
        <v>80</v>
      </c>
      <c r="Q285" s="18">
        <v>0.15211947358949024</v>
      </c>
      <c r="R285" s="16" t="s">
        <v>1848</v>
      </c>
      <c r="S285" s="16" t="s">
        <v>1849</v>
      </c>
      <c r="T285" s="16" t="s">
        <v>83</v>
      </c>
      <c r="U285" s="16" t="s">
        <v>106</v>
      </c>
      <c r="V285" s="16" t="s">
        <v>1850</v>
      </c>
      <c r="W285" s="16" t="s">
        <v>129</v>
      </c>
      <c r="X285" s="16" t="s">
        <v>1267</v>
      </c>
      <c r="Y285" s="16" t="s">
        <v>1268</v>
      </c>
      <c r="Z285" s="16" t="s">
        <v>1851</v>
      </c>
      <c r="AA285" s="16"/>
      <c r="AB285" s="16"/>
      <c r="AC285" s="16" t="s">
        <v>283</v>
      </c>
      <c r="AD285" s="16" t="s">
        <v>152</v>
      </c>
      <c r="AE285" s="16"/>
      <c r="AF285" s="16" t="s">
        <v>91</v>
      </c>
      <c r="AG285" s="16" t="s">
        <v>92</v>
      </c>
      <c r="AH285" s="16" t="s">
        <v>1852</v>
      </c>
      <c r="AI285" s="17">
        <v>1</v>
      </c>
      <c r="AJ285" s="17">
        <v>1</v>
      </c>
      <c r="AK285" s="16" t="s">
        <v>245</v>
      </c>
      <c r="AL285" s="16"/>
      <c r="AM285" s="17">
        <v>35</v>
      </c>
      <c r="AN285" s="16" t="s">
        <v>246</v>
      </c>
      <c r="AO285" s="16" t="s">
        <v>247</v>
      </c>
      <c r="AP285" s="17">
        <v>0</v>
      </c>
      <c r="AQ285" s="17">
        <v>0</v>
      </c>
      <c r="AR285" s="17">
        <v>0</v>
      </c>
      <c r="AS285" s="16">
        <v>6626.30730468</v>
      </c>
      <c r="AT285" s="19">
        <v>6.5737971387524734</v>
      </c>
      <c r="AU285" s="19">
        <v>0</v>
      </c>
      <c r="AV285" s="19">
        <v>0</v>
      </c>
      <c r="AW285" s="19">
        <v>3286.8985693762365</v>
      </c>
      <c r="AX285" s="20">
        <v>4</v>
      </c>
      <c r="AY285" s="19">
        <v>0</v>
      </c>
      <c r="AZ285" s="20">
        <v>35</v>
      </c>
      <c r="BA285" s="19">
        <v>0</v>
      </c>
      <c r="BB285" s="19">
        <v>0.5</v>
      </c>
      <c r="BC285" s="20">
        <v>17500</v>
      </c>
      <c r="BD285" s="16"/>
      <c r="BE285" s="16"/>
      <c r="BF285" s="21" t="s">
        <v>96</v>
      </c>
      <c r="BG285" s="22">
        <v>35</v>
      </c>
      <c r="BH285" s="23">
        <v>0.85</v>
      </c>
      <c r="BI285" s="23">
        <v>30</v>
      </c>
      <c r="BJ285" s="16">
        <v>344.67931425104041</v>
      </c>
      <c r="BK285" s="16">
        <v>6626.2977642876203</v>
      </c>
      <c r="BL285" s="23">
        <v>0.15</v>
      </c>
      <c r="BM285" s="22">
        <f t="shared" si="47"/>
        <v>4.5635842076847073</v>
      </c>
      <c r="BN285" s="22">
        <f t="shared" si="46"/>
        <v>3.5635842076847073</v>
      </c>
      <c r="BO285" s="22">
        <f t="shared" si="48"/>
        <v>0.53453763115270603</v>
      </c>
      <c r="BP285" s="22">
        <f t="shared" si="49"/>
        <v>0.30290465765320018</v>
      </c>
      <c r="BQ285" s="22">
        <f t="shared" si="50"/>
        <v>2.7261419188788012</v>
      </c>
    </row>
    <row r="286" spans="1:69" ht="12.75" customHeight="1" x14ac:dyDescent="0.25">
      <c r="A286" s="15">
        <v>18901066</v>
      </c>
      <c r="B286" s="16" t="s">
        <v>237</v>
      </c>
      <c r="C286" s="16"/>
      <c r="D286" s="16"/>
      <c r="E286" s="16"/>
      <c r="F286" s="16" t="s">
        <v>2964</v>
      </c>
      <c r="G286" s="16" t="s">
        <v>238</v>
      </c>
      <c r="H286" s="16">
        <v>0.20338500000000001</v>
      </c>
      <c r="I286" s="17">
        <v>1954</v>
      </c>
      <c r="J286" s="17">
        <v>1392</v>
      </c>
      <c r="K286" s="16">
        <v>0.210113208</v>
      </c>
      <c r="L286" s="16" t="s">
        <v>78</v>
      </c>
      <c r="M286" s="17">
        <v>1</v>
      </c>
      <c r="N286" s="17">
        <v>0</v>
      </c>
      <c r="O286" s="16" t="s">
        <v>79</v>
      </c>
      <c r="P286" s="16" t="s">
        <v>80</v>
      </c>
      <c r="Q286" s="18">
        <v>0.15210284352696354</v>
      </c>
      <c r="R286" s="16" t="s">
        <v>3154</v>
      </c>
      <c r="S286" s="16" t="s">
        <v>3155</v>
      </c>
      <c r="T286" s="16" t="s">
        <v>114</v>
      </c>
      <c r="U286" s="16" t="s">
        <v>618</v>
      </c>
      <c r="V286" s="16"/>
      <c r="W286" s="16" t="s">
        <v>129</v>
      </c>
      <c r="X286" s="16" t="s">
        <v>3059</v>
      </c>
      <c r="Y286" s="16" t="s">
        <v>3060</v>
      </c>
      <c r="Z286" s="16" t="s">
        <v>2340</v>
      </c>
      <c r="AA286" s="16"/>
      <c r="AB286" s="16"/>
      <c r="AC286" s="16" t="s">
        <v>1814</v>
      </c>
      <c r="AD286" s="16" t="s">
        <v>123</v>
      </c>
      <c r="AE286" s="16"/>
      <c r="AF286" s="16" t="s">
        <v>91</v>
      </c>
      <c r="AG286" s="16" t="s">
        <v>92</v>
      </c>
      <c r="AH286" s="16" t="s">
        <v>3156</v>
      </c>
      <c r="AI286" s="17">
        <v>1</v>
      </c>
      <c r="AJ286" s="17">
        <v>2</v>
      </c>
      <c r="AK286" s="16" t="s">
        <v>245</v>
      </c>
      <c r="AL286" s="16"/>
      <c r="AM286" s="17">
        <v>35</v>
      </c>
      <c r="AN286" s="16" t="s">
        <v>246</v>
      </c>
      <c r="AO286" s="16" t="s">
        <v>247</v>
      </c>
      <c r="AP286" s="17">
        <v>0</v>
      </c>
      <c r="AQ286" s="17">
        <v>0</v>
      </c>
      <c r="AR286" s="17">
        <v>0</v>
      </c>
      <c r="AS286" s="16">
        <v>6625.5648452900004</v>
      </c>
      <c r="AT286" s="19">
        <v>13.149067594128537</v>
      </c>
      <c r="AU286" s="19">
        <v>0</v>
      </c>
      <c r="AV286" s="19">
        <v>0</v>
      </c>
      <c r="AW286" s="19">
        <v>6574.5337970642686</v>
      </c>
      <c r="AX286" s="20">
        <v>4</v>
      </c>
      <c r="AY286" s="19">
        <v>0</v>
      </c>
      <c r="AZ286" s="20">
        <v>35</v>
      </c>
      <c r="BA286" s="19">
        <v>0</v>
      </c>
      <c r="BB286" s="19">
        <v>0.5</v>
      </c>
      <c r="BC286" s="20">
        <v>17500</v>
      </c>
      <c r="BD286" s="16"/>
      <c r="BE286" s="16"/>
      <c r="BF286" s="21" t="s">
        <v>96</v>
      </c>
      <c r="BG286" s="22">
        <v>35</v>
      </c>
      <c r="BH286" s="23">
        <v>0.85</v>
      </c>
      <c r="BI286" s="23">
        <v>30</v>
      </c>
      <c r="BJ286" s="16">
        <v>362.24087006715376</v>
      </c>
      <c r="BK286" s="16">
        <v>6625.5733616615762</v>
      </c>
      <c r="BL286" s="23">
        <v>0.15</v>
      </c>
      <c r="BM286" s="22">
        <f t="shared" si="47"/>
        <v>4.5630853058089063</v>
      </c>
      <c r="BN286" s="22">
        <f t="shared" si="46"/>
        <v>2.5630853058089063</v>
      </c>
      <c r="BO286" s="22">
        <f t="shared" si="48"/>
        <v>0.38446279587133592</v>
      </c>
      <c r="BP286" s="22">
        <f t="shared" si="49"/>
        <v>0.21786225099375703</v>
      </c>
      <c r="BQ286" s="22">
        <f t="shared" si="50"/>
        <v>1.9607602589438133</v>
      </c>
    </row>
    <row r="287" spans="1:69" ht="12.75" customHeight="1" x14ac:dyDescent="0.25">
      <c r="A287" s="15">
        <v>16037010</v>
      </c>
      <c r="B287" s="16" t="s">
        <v>75</v>
      </c>
      <c r="C287" s="16"/>
      <c r="D287" s="16"/>
      <c r="E287" s="16"/>
      <c r="F287" s="16" t="s">
        <v>1264</v>
      </c>
      <c r="G287" s="16" t="s">
        <v>197</v>
      </c>
      <c r="H287" s="16">
        <v>0.66666447399999995</v>
      </c>
      <c r="I287" s="17">
        <v>2001</v>
      </c>
      <c r="J287" s="17">
        <v>2280</v>
      </c>
      <c r="K287" s="16">
        <v>0.34692635399999999</v>
      </c>
      <c r="L287" s="16" t="s">
        <v>78</v>
      </c>
      <c r="M287" s="17">
        <v>1</v>
      </c>
      <c r="N287" s="17">
        <v>0</v>
      </c>
      <c r="O287" s="16" t="s">
        <v>79</v>
      </c>
      <c r="P287" s="16" t="s">
        <v>80</v>
      </c>
      <c r="Q287" s="18">
        <v>0.15096919005485904</v>
      </c>
      <c r="R287" s="16" t="s">
        <v>2491</v>
      </c>
      <c r="S287" s="16" t="s">
        <v>2492</v>
      </c>
      <c r="T287" s="16" t="s">
        <v>83</v>
      </c>
      <c r="U287" s="16" t="s">
        <v>84</v>
      </c>
      <c r="V287" s="16" t="s">
        <v>2493</v>
      </c>
      <c r="W287" s="16" t="s">
        <v>129</v>
      </c>
      <c r="X287" s="16" t="s">
        <v>1267</v>
      </c>
      <c r="Y287" s="16" t="s">
        <v>1268</v>
      </c>
      <c r="Z287" s="16" t="s">
        <v>2494</v>
      </c>
      <c r="AA287" s="16"/>
      <c r="AB287" s="16"/>
      <c r="AC287" s="16" t="s">
        <v>1328</v>
      </c>
      <c r="AD287" s="16" t="s">
        <v>161</v>
      </c>
      <c r="AE287" s="16"/>
      <c r="AF287" s="16" t="s">
        <v>91</v>
      </c>
      <c r="AG287" s="16" t="s">
        <v>92</v>
      </c>
      <c r="AH287" s="16" t="s">
        <v>2495</v>
      </c>
      <c r="AI287" s="17">
        <v>1</v>
      </c>
      <c r="AJ287" s="17">
        <v>1</v>
      </c>
      <c r="AK287" s="16" t="s">
        <v>136</v>
      </c>
      <c r="AL287" s="16"/>
      <c r="AM287" s="17">
        <v>25</v>
      </c>
      <c r="AN287" s="16" t="s">
        <v>137</v>
      </c>
      <c r="AO287" s="16" t="s">
        <v>138</v>
      </c>
      <c r="AP287" s="16"/>
      <c r="AQ287" s="16"/>
      <c r="AR287" s="16"/>
      <c r="AS287" s="16"/>
      <c r="AT287" s="19"/>
      <c r="AU287" s="19"/>
      <c r="AV287" s="19"/>
      <c r="AW287" s="19"/>
      <c r="AX287" s="19"/>
      <c r="AY287" s="19"/>
      <c r="AZ287" s="19"/>
      <c r="BA287" s="19"/>
      <c r="BB287" s="19"/>
      <c r="BC287" s="19"/>
      <c r="BD287" s="16">
        <v>342.62629046591468</v>
      </c>
      <c r="BE287" s="16">
        <v>6576.1916139442883</v>
      </c>
      <c r="BF287" s="21"/>
      <c r="BG287" s="22">
        <v>25</v>
      </c>
      <c r="BH287" s="23">
        <v>0.7</v>
      </c>
      <c r="BI287" s="23">
        <v>18</v>
      </c>
      <c r="BJ287" s="16">
        <v>342.62629046591468</v>
      </c>
      <c r="BK287" s="16">
        <v>6576.1916139442883</v>
      </c>
      <c r="BL287" s="23">
        <v>0.15</v>
      </c>
      <c r="BM287" s="22">
        <f t="shared" si="47"/>
        <v>2.7174454209874628</v>
      </c>
      <c r="BN287" s="22">
        <f t="shared" si="46"/>
        <v>1.7174454209874628</v>
      </c>
      <c r="BO287" s="22">
        <f t="shared" si="48"/>
        <v>0.25761681314811941</v>
      </c>
      <c r="BP287" s="22">
        <f t="shared" si="49"/>
        <v>0.14598286078393435</v>
      </c>
      <c r="BQ287" s="22">
        <f t="shared" si="50"/>
        <v>1.313845747055409</v>
      </c>
    </row>
    <row r="288" spans="1:69" ht="12.75" customHeight="1" x14ac:dyDescent="0.25">
      <c r="A288" s="15">
        <v>18932063</v>
      </c>
      <c r="B288" s="16" t="s">
        <v>237</v>
      </c>
      <c r="C288" s="16"/>
      <c r="D288" s="16"/>
      <c r="E288" s="16"/>
      <c r="F288" s="16" t="s">
        <v>1264</v>
      </c>
      <c r="G288" s="16" t="s">
        <v>238</v>
      </c>
      <c r="H288" s="16">
        <v>2.7833337999999999E-2</v>
      </c>
      <c r="I288" s="17">
        <v>1946</v>
      </c>
      <c r="J288" s="17">
        <v>1360</v>
      </c>
      <c r="K288" s="16">
        <v>0.207033034</v>
      </c>
      <c r="L288" s="16" t="s">
        <v>78</v>
      </c>
      <c r="M288" s="17">
        <v>1</v>
      </c>
      <c r="N288" s="17">
        <v>0</v>
      </c>
      <c r="O288" s="16" t="s">
        <v>79</v>
      </c>
      <c r="P288" s="16" t="s">
        <v>80</v>
      </c>
      <c r="Q288" s="18">
        <v>0.15088915853054463</v>
      </c>
      <c r="R288" s="16" t="s">
        <v>1776</v>
      </c>
      <c r="S288" s="16" t="s">
        <v>1777</v>
      </c>
      <c r="T288" s="16" t="s">
        <v>114</v>
      </c>
      <c r="U288" s="16" t="s">
        <v>115</v>
      </c>
      <c r="V288" s="16"/>
      <c r="W288" s="16" t="s">
        <v>129</v>
      </c>
      <c r="X288" s="16" t="s">
        <v>1267</v>
      </c>
      <c r="Y288" s="16" t="s">
        <v>1268</v>
      </c>
      <c r="Z288" s="16" t="s">
        <v>1778</v>
      </c>
      <c r="AA288" s="16"/>
      <c r="AB288" s="16"/>
      <c r="AC288" s="16" t="s">
        <v>91</v>
      </c>
      <c r="AD288" s="16" t="s">
        <v>152</v>
      </c>
      <c r="AE288" s="16"/>
      <c r="AF288" s="16" t="s">
        <v>91</v>
      </c>
      <c r="AG288" s="16" t="s">
        <v>92</v>
      </c>
      <c r="AH288" s="16" t="s">
        <v>1779</v>
      </c>
      <c r="AI288" s="17">
        <v>1</v>
      </c>
      <c r="AJ288" s="17">
        <v>1</v>
      </c>
      <c r="AK288" s="16" t="s">
        <v>245</v>
      </c>
      <c r="AL288" s="16"/>
      <c r="AM288" s="17">
        <v>35</v>
      </c>
      <c r="AN288" s="16" t="s">
        <v>246</v>
      </c>
      <c r="AO288" s="16" t="s">
        <v>247</v>
      </c>
      <c r="AP288" s="17">
        <v>0</v>
      </c>
      <c r="AQ288" s="17">
        <v>0</v>
      </c>
      <c r="AR288" s="17">
        <v>0</v>
      </c>
      <c r="AS288" s="16">
        <v>6572.7092867499996</v>
      </c>
      <c r="AT288" s="19">
        <v>6.6274040277139754</v>
      </c>
      <c r="AU288" s="19">
        <v>0</v>
      </c>
      <c r="AV288" s="19">
        <v>0</v>
      </c>
      <c r="AW288" s="19">
        <v>3313.7020138569878</v>
      </c>
      <c r="AX288" s="20">
        <v>4</v>
      </c>
      <c r="AY288" s="19">
        <v>0</v>
      </c>
      <c r="AZ288" s="20">
        <v>35</v>
      </c>
      <c r="BA288" s="19">
        <v>0</v>
      </c>
      <c r="BB288" s="19">
        <v>0.5</v>
      </c>
      <c r="BC288" s="20">
        <v>17500</v>
      </c>
      <c r="BD288" s="16"/>
      <c r="BE288" s="16"/>
      <c r="BF288" s="21" t="s">
        <v>96</v>
      </c>
      <c r="BG288" s="22">
        <v>35</v>
      </c>
      <c r="BH288" s="23">
        <v>0.85</v>
      </c>
      <c r="BI288" s="23">
        <v>30</v>
      </c>
      <c r="BJ288" s="16">
        <v>323.09703228668394</v>
      </c>
      <c r="BK288" s="16">
        <v>6572.7054546898316</v>
      </c>
      <c r="BL288" s="23">
        <v>0.15</v>
      </c>
      <c r="BM288" s="22">
        <f t="shared" si="47"/>
        <v>4.5266747559163392</v>
      </c>
      <c r="BN288" s="22">
        <f t="shared" si="46"/>
        <v>3.5266747559163392</v>
      </c>
      <c r="BO288" s="22">
        <f t="shared" si="48"/>
        <v>0.52900121338745087</v>
      </c>
      <c r="BP288" s="22">
        <f t="shared" si="49"/>
        <v>0.29976735425288886</v>
      </c>
      <c r="BQ288" s="22">
        <f t="shared" si="50"/>
        <v>2.6979061882759994</v>
      </c>
    </row>
    <row r="289" spans="1:69" ht="12.75" customHeight="1" x14ac:dyDescent="0.25">
      <c r="A289" s="15">
        <v>14718035</v>
      </c>
      <c r="B289" s="16" t="s">
        <v>154</v>
      </c>
      <c r="C289" s="16"/>
      <c r="D289" s="16"/>
      <c r="E289" s="16"/>
      <c r="F289" s="16" t="s">
        <v>1264</v>
      </c>
      <c r="G289" s="16" t="s">
        <v>178</v>
      </c>
      <c r="H289" s="16">
        <v>0.25009724799999999</v>
      </c>
      <c r="I289" s="17">
        <v>1960</v>
      </c>
      <c r="J289" s="17">
        <v>1683</v>
      </c>
      <c r="K289" s="16">
        <v>0.256711409</v>
      </c>
      <c r="L289" s="16" t="s">
        <v>78</v>
      </c>
      <c r="M289" s="17">
        <v>1</v>
      </c>
      <c r="N289" s="17">
        <v>0</v>
      </c>
      <c r="O289" s="16" t="s">
        <v>79</v>
      </c>
      <c r="P289" s="16" t="s">
        <v>80</v>
      </c>
      <c r="Q289" s="18">
        <v>0.15051216088257488</v>
      </c>
      <c r="R289" s="16" t="s">
        <v>1510</v>
      </c>
      <c r="S289" s="16" t="s">
        <v>1511</v>
      </c>
      <c r="T289" s="16" t="s">
        <v>83</v>
      </c>
      <c r="U289" s="16" t="s">
        <v>84</v>
      </c>
      <c r="V289" s="16" t="s">
        <v>997</v>
      </c>
      <c r="W289" s="16" t="s">
        <v>129</v>
      </c>
      <c r="X289" s="16" t="s">
        <v>1267</v>
      </c>
      <c r="Y289" s="16" t="s">
        <v>1268</v>
      </c>
      <c r="Z289" s="16" t="s">
        <v>1512</v>
      </c>
      <c r="AA289" s="16"/>
      <c r="AB289" s="16"/>
      <c r="AC289" s="16" t="s">
        <v>1453</v>
      </c>
      <c r="AD289" s="16" t="s">
        <v>152</v>
      </c>
      <c r="AE289" s="16"/>
      <c r="AF289" s="16" t="s">
        <v>91</v>
      </c>
      <c r="AG289" s="16" t="s">
        <v>92</v>
      </c>
      <c r="AH289" s="16" t="s">
        <v>1454</v>
      </c>
      <c r="AI289" s="17">
        <v>1</v>
      </c>
      <c r="AJ289" s="17">
        <v>1</v>
      </c>
      <c r="AK289" s="16" t="s">
        <v>136</v>
      </c>
      <c r="AL289" s="16"/>
      <c r="AM289" s="17">
        <v>25</v>
      </c>
      <c r="AN289" s="16" t="s">
        <v>137</v>
      </c>
      <c r="AO289" s="16" t="s">
        <v>138</v>
      </c>
      <c r="AP289" s="17">
        <v>0</v>
      </c>
      <c r="AQ289" s="17">
        <v>0</v>
      </c>
      <c r="AR289" s="17">
        <v>0</v>
      </c>
      <c r="AS289" s="16">
        <v>6556.2759952500001</v>
      </c>
      <c r="AT289" s="19">
        <v>6.6440156014724021</v>
      </c>
      <c r="AU289" s="19">
        <v>0</v>
      </c>
      <c r="AV289" s="19">
        <v>0</v>
      </c>
      <c r="AW289" s="19">
        <v>3322.0078007362013</v>
      </c>
      <c r="AX289" s="20">
        <v>7</v>
      </c>
      <c r="AY289" s="19">
        <v>0</v>
      </c>
      <c r="AZ289" s="20">
        <v>25</v>
      </c>
      <c r="BA289" s="19">
        <v>0</v>
      </c>
      <c r="BB289" s="19">
        <v>0.5</v>
      </c>
      <c r="BC289" s="20">
        <v>12500</v>
      </c>
      <c r="BD289" s="16"/>
      <c r="BE289" s="16"/>
      <c r="BF289" s="21" t="s">
        <v>96</v>
      </c>
      <c r="BG289" s="22">
        <v>25</v>
      </c>
      <c r="BH289" s="23">
        <v>0.7</v>
      </c>
      <c r="BI289" s="23">
        <v>18</v>
      </c>
      <c r="BJ289" s="16">
        <v>362.3006738955491</v>
      </c>
      <c r="BK289" s="16">
        <v>6556.2835028322734</v>
      </c>
      <c r="BL289" s="23">
        <v>0.15</v>
      </c>
      <c r="BM289" s="22">
        <f t="shared" si="47"/>
        <v>2.7092188958863477</v>
      </c>
      <c r="BN289" s="22">
        <f t="shared" si="46"/>
        <v>1.7092188958863477</v>
      </c>
      <c r="BO289" s="22">
        <f t="shared" si="48"/>
        <v>0.25638283438295212</v>
      </c>
      <c r="BP289" s="22">
        <f t="shared" si="49"/>
        <v>0.14528360615033956</v>
      </c>
      <c r="BQ289" s="22">
        <f t="shared" si="50"/>
        <v>1.307552455353056</v>
      </c>
    </row>
    <row r="290" spans="1:69" ht="12.75" customHeight="1" x14ac:dyDescent="0.25">
      <c r="A290" s="15">
        <v>19306029</v>
      </c>
      <c r="B290" s="16" t="s">
        <v>237</v>
      </c>
      <c r="C290" s="16"/>
      <c r="D290" s="16"/>
      <c r="E290" s="16"/>
      <c r="F290" s="16" t="s">
        <v>1264</v>
      </c>
      <c r="G290" s="16" t="s">
        <v>126</v>
      </c>
      <c r="H290" s="16">
        <v>0.19997990900000001</v>
      </c>
      <c r="I290" s="17">
        <v>1928</v>
      </c>
      <c r="J290" s="17">
        <v>2210</v>
      </c>
      <c r="K290" s="16">
        <v>0.337765551</v>
      </c>
      <c r="L290" s="16" t="s">
        <v>78</v>
      </c>
      <c r="M290" s="17">
        <v>1</v>
      </c>
      <c r="N290" s="17">
        <v>0</v>
      </c>
      <c r="O290" s="16" t="s">
        <v>79</v>
      </c>
      <c r="P290" s="16" t="s">
        <v>80</v>
      </c>
      <c r="Q290" s="18">
        <v>0.15021994968008645</v>
      </c>
      <c r="R290" s="16" t="s">
        <v>1797</v>
      </c>
      <c r="S290" s="16" t="s">
        <v>1798</v>
      </c>
      <c r="T290" s="16" t="s">
        <v>83</v>
      </c>
      <c r="U290" s="16" t="s">
        <v>106</v>
      </c>
      <c r="V290" s="16" t="s">
        <v>1799</v>
      </c>
      <c r="W290" s="16" t="s">
        <v>129</v>
      </c>
      <c r="X290" s="16" t="s">
        <v>1267</v>
      </c>
      <c r="Y290" s="16" t="s">
        <v>1268</v>
      </c>
      <c r="Z290" s="16" t="s">
        <v>1800</v>
      </c>
      <c r="AA290" s="16"/>
      <c r="AB290" s="16"/>
      <c r="AC290" s="16" t="s">
        <v>322</v>
      </c>
      <c r="AD290" s="16" t="s">
        <v>152</v>
      </c>
      <c r="AE290" s="16"/>
      <c r="AF290" s="16" t="s">
        <v>91</v>
      </c>
      <c r="AG290" s="16" t="s">
        <v>92</v>
      </c>
      <c r="AH290" s="16" t="s">
        <v>1796</v>
      </c>
      <c r="AI290" s="17">
        <v>1</v>
      </c>
      <c r="AJ290" s="17">
        <v>1</v>
      </c>
      <c r="AK290" s="16" t="s">
        <v>136</v>
      </c>
      <c r="AL290" s="16"/>
      <c r="AM290" s="17">
        <v>25</v>
      </c>
      <c r="AN290" s="16" t="s">
        <v>137</v>
      </c>
      <c r="AO290" s="16" t="s">
        <v>138</v>
      </c>
      <c r="AP290" s="17">
        <v>0</v>
      </c>
      <c r="AQ290" s="17">
        <v>0</v>
      </c>
      <c r="AR290" s="17">
        <v>0</v>
      </c>
      <c r="AS290" s="16">
        <v>6543.5671355499999</v>
      </c>
      <c r="AT290" s="19">
        <v>6.6569195513172792</v>
      </c>
      <c r="AU290" s="19">
        <v>0</v>
      </c>
      <c r="AV290" s="19">
        <v>0</v>
      </c>
      <c r="AW290" s="19">
        <v>3328.4597756586395</v>
      </c>
      <c r="AX290" s="20">
        <v>7</v>
      </c>
      <c r="AY290" s="19">
        <v>0</v>
      </c>
      <c r="AZ290" s="20">
        <v>25</v>
      </c>
      <c r="BA290" s="19">
        <v>0</v>
      </c>
      <c r="BB290" s="19">
        <v>0.5</v>
      </c>
      <c r="BC290" s="20">
        <v>12500</v>
      </c>
      <c r="BD290" s="16"/>
      <c r="BE290" s="16"/>
      <c r="BF290" s="21" t="s">
        <v>96</v>
      </c>
      <c r="BG290" s="22">
        <v>25</v>
      </c>
      <c r="BH290" s="23">
        <v>0.7</v>
      </c>
      <c r="BI290" s="23">
        <v>18</v>
      </c>
      <c r="BJ290" s="16">
        <v>361.11539926695713</v>
      </c>
      <c r="BK290" s="16">
        <v>6543.5548337667069</v>
      </c>
      <c r="BL290" s="23">
        <v>0.15</v>
      </c>
      <c r="BM290" s="22">
        <f t="shared" si="47"/>
        <v>2.7039590942415561</v>
      </c>
      <c r="BN290" s="22">
        <f t="shared" si="46"/>
        <v>1.7039590942415561</v>
      </c>
      <c r="BO290" s="22">
        <f t="shared" si="48"/>
        <v>0.25559386413623342</v>
      </c>
      <c r="BP290" s="22">
        <f t="shared" si="49"/>
        <v>0.14483652301053226</v>
      </c>
      <c r="BQ290" s="22">
        <f t="shared" si="50"/>
        <v>1.3035287070947905</v>
      </c>
    </row>
    <row r="291" spans="1:69" ht="12.75" customHeight="1" x14ac:dyDescent="0.25">
      <c r="A291" s="15">
        <v>18901057</v>
      </c>
      <c r="B291" s="16" t="s">
        <v>237</v>
      </c>
      <c r="C291" s="16"/>
      <c r="D291" s="16"/>
      <c r="E291" s="16"/>
      <c r="F291" s="16" t="s">
        <v>2964</v>
      </c>
      <c r="G291" s="16" t="s">
        <v>238</v>
      </c>
      <c r="H291" s="16">
        <v>0.126143117</v>
      </c>
      <c r="I291" s="17">
        <v>1954</v>
      </c>
      <c r="J291" s="17">
        <v>1632</v>
      </c>
      <c r="K291" s="16">
        <v>0.252984033</v>
      </c>
      <c r="L291" s="16" t="s">
        <v>78</v>
      </c>
      <c r="M291" s="17">
        <v>1</v>
      </c>
      <c r="N291" s="17">
        <v>0</v>
      </c>
      <c r="O291" s="16" t="s">
        <v>79</v>
      </c>
      <c r="P291" s="16" t="s">
        <v>80</v>
      </c>
      <c r="Q291" s="18">
        <v>0.14867504618106281</v>
      </c>
      <c r="R291" s="16" t="s">
        <v>3330</v>
      </c>
      <c r="S291" s="16" t="s">
        <v>3331</v>
      </c>
      <c r="T291" s="16" t="s">
        <v>114</v>
      </c>
      <c r="U291" s="16" t="s">
        <v>326</v>
      </c>
      <c r="V291" s="16" t="s">
        <v>3332</v>
      </c>
      <c r="W291" s="16" t="s">
        <v>129</v>
      </c>
      <c r="X291" s="16"/>
      <c r="Y291" s="16" t="s">
        <v>3060</v>
      </c>
      <c r="Z291" s="16" t="s">
        <v>3333</v>
      </c>
      <c r="AA291" s="16"/>
      <c r="AB291" s="16"/>
      <c r="AC291" s="16" t="s">
        <v>1814</v>
      </c>
      <c r="AD291" s="16" t="s">
        <v>123</v>
      </c>
      <c r="AE291" s="16"/>
      <c r="AF291" s="16" t="s">
        <v>91</v>
      </c>
      <c r="AG291" s="16" t="s">
        <v>92</v>
      </c>
      <c r="AH291" s="16" t="s">
        <v>3156</v>
      </c>
      <c r="AI291" s="17">
        <v>1</v>
      </c>
      <c r="AJ291" s="17">
        <v>2</v>
      </c>
      <c r="AK291" s="16" t="s">
        <v>245</v>
      </c>
      <c r="AL291" s="16"/>
      <c r="AM291" s="17">
        <v>35</v>
      </c>
      <c r="AN291" s="16" t="s">
        <v>246</v>
      </c>
      <c r="AO291" s="16" t="s">
        <v>247</v>
      </c>
      <c r="AP291" s="17">
        <v>0</v>
      </c>
      <c r="AQ291" s="17">
        <v>0</v>
      </c>
      <c r="AR291" s="17">
        <v>0</v>
      </c>
      <c r="AS291" s="16">
        <v>6476.27353064</v>
      </c>
      <c r="AT291" s="19">
        <v>13.452180422557076</v>
      </c>
      <c r="AU291" s="19">
        <v>0</v>
      </c>
      <c r="AV291" s="19">
        <v>0</v>
      </c>
      <c r="AW291" s="19">
        <v>6726.0902112785379</v>
      </c>
      <c r="AX291" s="20">
        <v>4</v>
      </c>
      <c r="AY291" s="19">
        <v>0</v>
      </c>
      <c r="AZ291" s="20">
        <v>35</v>
      </c>
      <c r="BA291" s="19">
        <v>0</v>
      </c>
      <c r="BB291" s="19">
        <v>0.5</v>
      </c>
      <c r="BC291" s="20">
        <v>17500</v>
      </c>
      <c r="BD291" s="16">
        <v>339.42292402048304</v>
      </c>
      <c r="BE291" s="16">
        <v>6476.2591065329525</v>
      </c>
      <c r="BF291" s="21" t="s">
        <v>96</v>
      </c>
      <c r="BG291" s="22">
        <v>35</v>
      </c>
      <c r="BH291" s="23">
        <v>0.85</v>
      </c>
      <c r="BI291" s="23">
        <v>30</v>
      </c>
      <c r="BJ291" s="16">
        <v>339.42292402048304</v>
      </c>
      <c r="BK291" s="16">
        <v>6476.2591065329525</v>
      </c>
      <c r="BL291" s="23">
        <v>0.15</v>
      </c>
      <c r="BM291" s="22">
        <f t="shared" si="47"/>
        <v>4.4602513854318842</v>
      </c>
      <c r="BN291" s="22">
        <f t="shared" si="46"/>
        <v>2.4602513854318842</v>
      </c>
      <c r="BO291" s="22">
        <f t="shared" si="48"/>
        <v>0.36903770781478262</v>
      </c>
      <c r="BP291" s="22">
        <f t="shared" si="49"/>
        <v>0.2091213677617102</v>
      </c>
      <c r="BQ291" s="22">
        <f t="shared" si="50"/>
        <v>1.8820923098553917</v>
      </c>
    </row>
    <row r="292" spans="1:69" ht="12.75" customHeight="1" x14ac:dyDescent="0.25">
      <c r="A292" s="15">
        <v>15813041</v>
      </c>
      <c r="B292" s="16" t="s">
        <v>228</v>
      </c>
      <c r="C292" s="16"/>
      <c r="D292" s="16"/>
      <c r="E292" s="16" t="s">
        <v>358</v>
      </c>
      <c r="F292" s="16" t="s">
        <v>781</v>
      </c>
      <c r="G292" s="16" t="s">
        <v>359</v>
      </c>
      <c r="H292" s="16">
        <v>0.61337518400000002</v>
      </c>
      <c r="I292" s="17">
        <v>1951</v>
      </c>
      <c r="J292" s="17">
        <v>5040</v>
      </c>
      <c r="K292" s="16">
        <v>0.78006500499999998</v>
      </c>
      <c r="L292" s="16" t="s">
        <v>78</v>
      </c>
      <c r="M292" s="17">
        <v>1</v>
      </c>
      <c r="N292" s="17">
        <v>1</v>
      </c>
      <c r="O292" s="16" t="s">
        <v>79</v>
      </c>
      <c r="P292" s="16" t="s">
        <v>80</v>
      </c>
      <c r="Q292" s="18">
        <v>0.14832683529883448</v>
      </c>
      <c r="R292" s="16" t="s">
        <v>1014</v>
      </c>
      <c r="S292" s="16" t="s">
        <v>1015</v>
      </c>
      <c r="T292" s="16" t="s">
        <v>181</v>
      </c>
      <c r="U292" s="16" t="s">
        <v>182</v>
      </c>
      <c r="V292" s="16" t="s">
        <v>183</v>
      </c>
      <c r="W292" s="16" t="s">
        <v>507</v>
      </c>
      <c r="X292" s="16"/>
      <c r="Y292" s="16" t="s">
        <v>786</v>
      </c>
      <c r="Z292" s="16" t="s">
        <v>1016</v>
      </c>
      <c r="AA292" s="16"/>
      <c r="AB292" s="16"/>
      <c r="AC292" s="16" t="s">
        <v>547</v>
      </c>
      <c r="AD292" s="16" t="s">
        <v>105</v>
      </c>
      <c r="AE292" s="16"/>
      <c r="AF292" s="16" t="s">
        <v>91</v>
      </c>
      <c r="AG292" s="16" t="s">
        <v>92</v>
      </c>
      <c r="AH292" s="16" t="s">
        <v>947</v>
      </c>
      <c r="AI292" s="17">
        <v>2</v>
      </c>
      <c r="AJ292" s="17">
        <v>0</v>
      </c>
      <c r="AK292" s="16" t="s">
        <v>523</v>
      </c>
      <c r="AL292" s="16"/>
      <c r="AM292" s="17">
        <v>50</v>
      </c>
      <c r="AN292" s="16" t="s">
        <v>524</v>
      </c>
      <c r="AO292" s="16"/>
      <c r="AP292" s="17">
        <v>0</v>
      </c>
      <c r="AQ292" s="17">
        <v>5040</v>
      </c>
      <c r="AR292" s="17">
        <v>0</v>
      </c>
      <c r="AS292" s="16">
        <v>6461.0905681900003</v>
      </c>
      <c r="AT292" s="19">
        <v>0</v>
      </c>
      <c r="AU292" s="19">
        <v>0</v>
      </c>
      <c r="AV292" s="19">
        <v>0.78005407087365708</v>
      </c>
      <c r="AW292" s="19">
        <v>33979.1553272565</v>
      </c>
      <c r="AX292" s="20">
        <v>9</v>
      </c>
      <c r="AY292" s="19">
        <v>3</v>
      </c>
      <c r="AZ292" s="20">
        <v>0</v>
      </c>
      <c r="BA292" s="19">
        <v>0.1</v>
      </c>
      <c r="BB292" s="19">
        <v>0</v>
      </c>
      <c r="BC292" s="20">
        <v>130680</v>
      </c>
      <c r="BD292" s="16">
        <v>386.1828554368393</v>
      </c>
      <c r="BE292" s="16">
        <v>6461.0911011752905</v>
      </c>
      <c r="BF292" s="21" t="s">
        <v>96</v>
      </c>
      <c r="BG292" s="23">
        <v>50</v>
      </c>
      <c r="BH292" s="23">
        <v>0.5</v>
      </c>
      <c r="BI292" s="23">
        <f>BG292*BH292</f>
        <v>25</v>
      </c>
      <c r="BJ292" s="16">
        <v>386.1828554368393</v>
      </c>
      <c r="BK292" s="16">
        <v>6461.0911011752905</v>
      </c>
      <c r="BL292" s="23">
        <v>0.15</v>
      </c>
      <c r="BM292" s="22">
        <f t="shared" si="47"/>
        <v>3.7081708824708617</v>
      </c>
      <c r="BN292" s="22">
        <f t="shared" si="46"/>
        <v>3.7081708824708617</v>
      </c>
      <c r="BO292" s="22">
        <f t="shared" si="48"/>
        <v>0.55622563237062927</v>
      </c>
      <c r="BP292" s="22">
        <f t="shared" si="49"/>
        <v>0.31519452501002326</v>
      </c>
      <c r="BQ292" s="22">
        <f t="shared" si="50"/>
        <v>2.8367507250902095</v>
      </c>
    </row>
    <row r="293" spans="1:69" ht="12.75" customHeight="1" x14ac:dyDescent="0.25">
      <c r="A293" s="15">
        <v>15422028</v>
      </c>
      <c r="B293" s="16" t="s">
        <v>228</v>
      </c>
      <c r="C293" s="16"/>
      <c r="D293" s="16"/>
      <c r="E293" s="16"/>
      <c r="F293" s="16" t="s">
        <v>1264</v>
      </c>
      <c r="G293" s="16" t="s">
        <v>178</v>
      </c>
      <c r="H293" s="16">
        <v>0.33845710400000001</v>
      </c>
      <c r="I293" s="17">
        <v>1960</v>
      </c>
      <c r="J293" s="17">
        <v>1739</v>
      </c>
      <c r="K293" s="16">
        <v>0.27036691499999999</v>
      </c>
      <c r="L293" s="16" t="s">
        <v>78</v>
      </c>
      <c r="M293" s="17">
        <v>1</v>
      </c>
      <c r="N293" s="17">
        <v>0</v>
      </c>
      <c r="O293" s="16" t="s">
        <v>79</v>
      </c>
      <c r="P293" s="16" t="s">
        <v>80</v>
      </c>
      <c r="Q293" s="18">
        <v>0.14765906264169121</v>
      </c>
      <c r="R293" s="16" t="s">
        <v>1649</v>
      </c>
      <c r="S293" s="16" t="s">
        <v>1650</v>
      </c>
      <c r="T293" s="16" t="s">
        <v>83</v>
      </c>
      <c r="U293" s="16" t="s">
        <v>232</v>
      </c>
      <c r="V293" s="16" t="s">
        <v>1651</v>
      </c>
      <c r="W293" s="16" t="s">
        <v>129</v>
      </c>
      <c r="X293" s="16" t="s">
        <v>1267</v>
      </c>
      <c r="Y293" s="16" t="s">
        <v>1268</v>
      </c>
      <c r="Z293" s="16" t="s">
        <v>596</v>
      </c>
      <c r="AA293" s="16"/>
      <c r="AB293" s="16"/>
      <c r="AC293" s="16" t="s">
        <v>1652</v>
      </c>
      <c r="AD293" s="16" t="s">
        <v>105</v>
      </c>
      <c r="AE293" s="16"/>
      <c r="AF293" s="16" t="s">
        <v>91</v>
      </c>
      <c r="AG293" s="16" t="s">
        <v>92</v>
      </c>
      <c r="AH293" s="16" t="s">
        <v>1653</v>
      </c>
      <c r="AI293" s="17">
        <v>1</v>
      </c>
      <c r="AJ293" s="17">
        <v>1</v>
      </c>
      <c r="AK293" s="16" t="s">
        <v>136</v>
      </c>
      <c r="AL293" s="16"/>
      <c r="AM293" s="17">
        <v>25</v>
      </c>
      <c r="AN293" s="16" t="s">
        <v>137</v>
      </c>
      <c r="AO293" s="16" t="s">
        <v>138</v>
      </c>
      <c r="AP293" s="17">
        <v>0</v>
      </c>
      <c r="AQ293" s="17">
        <v>0</v>
      </c>
      <c r="AR293" s="17">
        <v>0</v>
      </c>
      <c r="AS293" s="16">
        <v>6432.0243166800001</v>
      </c>
      <c r="AT293" s="19">
        <v>6.7723624562545561</v>
      </c>
      <c r="AU293" s="19">
        <v>0</v>
      </c>
      <c r="AV293" s="19">
        <v>0</v>
      </c>
      <c r="AW293" s="19">
        <v>3386.1812281272782</v>
      </c>
      <c r="AX293" s="20">
        <v>7</v>
      </c>
      <c r="AY293" s="19">
        <v>0</v>
      </c>
      <c r="AZ293" s="20">
        <v>25</v>
      </c>
      <c r="BA293" s="19">
        <v>0</v>
      </c>
      <c r="BB293" s="19">
        <v>0.5</v>
      </c>
      <c r="BC293" s="20">
        <v>12500</v>
      </c>
      <c r="BD293" s="16"/>
      <c r="BE293" s="16"/>
      <c r="BF293" s="21" t="s">
        <v>96</v>
      </c>
      <c r="BG293" s="22">
        <v>25</v>
      </c>
      <c r="BH293" s="23">
        <v>0.7</v>
      </c>
      <c r="BI293" s="23">
        <v>18</v>
      </c>
      <c r="BJ293" s="16">
        <v>336.65155265055228</v>
      </c>
      <c r="BK293" s="16">
        <v>6432.003040582721</v>
      </c>
      <c r="BL293" s="23">
        <v>0.15</v>
      </c>
      <c r="BM293" s="22">
        <f t="shared" si="47"/>
        <v>2.6578631275504416</v>
      </c>
      <c r="BN293" s="22">
        <f t="shared" si="46"/>
        <v>1.6578631275504416</v>
      </c>
      <c r="BO293" s="22">
        <f t="shared" si="48"/>
        <v>0.24867946913256622</v>
      </c>
      <c r="BP293" s="22">
        <f t="shared" si="49"/>
        <v>0.14091836584178755</v>
      </c>
      <c r="BQ293" s="22">
        <f t="shared" si="50"/>
        <v>1.268265292576088</v>
      </c>
    </row>
    <row r="294" spans="1:69" ht="12.75" customHeight="1" x14ac:dyDescent="0.25">
      <c r="A294" s="15">
        <v>15009007</v>
      </c>
      <c r="B294" s="16" t="s">
        <v>154</v>
      </c>
      <c r="C294" s="16"/>
      <c r="D294" s="16"/>
      <c r="E294" s="16"/>
      <c r="F294" s="16" t="s">
        <v>1264</v>
      </c>
      <c r="G294" s="16" t="s">
        <v>155</v>
      </c>
      <c r="H294" s="16">
        <v>0.88897945199999995</v>
      </c>
      <c r="I294" s="17">
        <v>1999</v>
      </c>
      <c r="J294" s="17">
        <v>2177</v>
      </c>
      <c r="K294" s="16">
        <v>0.34315888999999999</v>
      </c>
      <c r="L294" s="16" t="s">
        <v>78</v>
      </c>
      <c r="M294" s="17">
        <v>1</v>
      </c>
      <c r="N294" s="17">
        <v>0</v>
      </c>
      <c r="O294" s="16" t="s">
        <v>79</v>
      </c>
      <c r="P294" s="16" t="s">
        <v>80</v>
      </c>
      <c r="Q294" s="18">
        <v>0.14571889437855753</v>
      </c>
      <c r="R294" s="16" t="s">
        <v>1480</v>
      </c>
      <c r="S294" s="16" t="s">
        <v>1481</v>
      </c>
      <c r="T294" s="16" t="s">
        <v>83</v>
      </c>
      <c r="U294" s="16" t="s">
        <v>84</v>
      </c>
      <c r="V294" s="16" t="s">
        <v>1482</v>
      </c>
      <c r="W294" s="16" t="s">
        <v>129</v>
      </c>
      <c r="X294" s="16" t="s">
        <v>1267</v>
      </c>
      <c r="Y294" s="16" t="s">
        <v>1268</v>
      </c>
      <c r="Z294" s="16" t="s">
        <v>1483</v>
      </c>
      <c r="AA294" s="16"/>
      <c r="AB294" s="16"/>
      <c r="AC294" s="16" t="s">
        <v>1473</v>
      </c>
      <c r="AD294" s="16" t="s">
        <v>152</v>
      </c>
      <c r="AE294" s="16"/>
      <c r="AF294" s="16" t="s">
        <v>91</v>
      </c>
      <c r="AG294" s="16" t="s">
        <v>92</v>
      </c>
      <c r="AH294" s="16" t="s">
        <v>1484</v>
      </c>
      <c r="AI294" s="17">
        <v>1</v>
      </c>
      <c r="AJ294" s="17">
        <v>1</v>
      </c>
      <c r="AK294" s="16" t="s">
        <v>136</v>
      </c>
      <c r="AL294" s="16"/>
      <c r="AM294" s="17">
        <v>25</v>
      </c>
      <c r="AN294" s="16" t="s">
        <v>137</v>
      </c>
      <c r="AO294" s="16" t="s">
        <v>138</v>
      </c>
      <c r="AP294" s="17">
        <v>0</v>
      </c>
      <c r="AQ294" s="17">
        <v>0</v>
      </c>
      <c r="AR294" s="17">
        <v>0</v>
      </c>
      <c r="AS294" s="16">
        <v>6347.4824848099997</v>
      </c>
      <c r="AT294" s="19">
        <v>6.8625632452302687</v>
      </c>
      <c r="AU294" s="19">
        <v>0</v>
      </c>
      <c r="AV294" s="19">
        <v>0</v>
      </c>
      <c r="AW294" s="19">
        <v>3431.2816226151344</v>
      </c>
      <c r="AX294" s="20">
        <v>7</v>
      </c>
      <c r="AY294" s="19">
        <v>0</v>
      </c>
      <c r="AZ294" s="20">
        <v>25</v>
      </c>
      <c r="BA294" s="19">
        <v>0</v>
      </c>
      <c r="BB294" s="19">
        <v>0.5</v>
      </c>
      <c r="BC294" s="20">
        <v>12500</v>
      </c>
      <c r="BD294" s="16"/>
      <c r="BE294" s="16"/>
      <c r="BF294" s="21" t="s">
        <v>96</v>
      </c>
      <c r="BG294" s="22">
        <v>25</v>
      </c>
      <c r="BH294" s="23">
        <v>0.7</v>
      </c>
      <c r="BI294" s="23">
        <v>18</v>
      </c>
      <c r="BJ294" s="16">
        <v>312.88657507553432</v>
      </c>
      <c r="BK294" s="16">
        <v>6347.4896490951978</v>
      </c>
      <c r="BL294" s="23">
        <v>0.15</v>
      </c>
      <c r="BM294" s="22">
        <f t="shared" si="47"/>
        <v>2.6229400988140354</v>
      </c>
      <c r="BN294" s="22">
        <f t="shared" si="46"/>
        <v>1.6229400988140354</v>
      </c>
      <c r="BO294" s="22">
        <f t="shared" si="48"/>
        <v>0.24344101482210531</v>
      </c>
      <c r="BP294" s="22">
        <f t="shared" si="49"/>
        <v>0.13794990839919302</v>
      </c>
      <c r="BQ294" s="22">
        <f t="shared" si="50"/>
        <v>1.241549175592737</v>
      </c>
    </row>
    <row r="295" spans="1:69" ht="12.75" customHeight="1" x14ac:dyDescent="0.25">
      <c r="A295" s="15">
        <v>14816024</v>
      </c>
      <c r="B295" s="16" t="s">
        <v>97</v>
      </c>
      <c r="C295" s="16"/>
      <c r="D295" s="16"/>
      <c r="E295" s="16"/>
      <c r="F295" s="16" t="s">
        <v>2964</v>
      </c>
      <c r="G295" s="16" t="s">
        <v>238</v>
      </c>
      <c r="H295" s="16">
        <v>0.28204773999999999</v>
      </c>
      <c r="I295" s="17">
        <v>1950</v>
      </c>
      <c r="J295" s="17">
        <v>1456</v>
      </c>
      <c r="K295" s="16">
        <v>0.22987054000000001</v>
      </c>
      <c r="L295" s="16" t="s">
        <v>78</v>
      </c>
      <c r="M295" s="17">
        <v>1</v>
      </c>
      <c r="N295" s="17">
        <v>0</v>
      </c>
      <c r="O295" s="16" t="s">
        <v>79</v>
      </c>
      <c r="P295" s="16" t="s">
        <v>80</v>
      </c>
      <c r="Q295" s="18">
        <v>0.14546283632056184</v>
      </c>
      <c r="R295" s="16" t="s">
        <v>3180</v>
      </c>
      <c r="S295" s="16" t="s">
        <v>3181</v>
      </c>
      <c r="T295" s="16" t="s">
        <v>280</v>
      </c>
      <c r="U295" s="16" t="s">
        <v>354</v>
      </c>
      <c r="V295" s="16" t="s">
        <v>3182</v>
      </c>
      <c r="W295" s="16" t="s">
        <v>129</v>
      </c>
      <c r="X295" s="16" t="s">
        <v>3059</v>
      </c>
      <c r="Y295" s="16" t="s">
        <v>3060</v>
      </c>
      <c r="Z295" s="16" t="s">
        <v>3183</v>
      </c>
      <c r="AA295" s="16"/>
      <c r="AB295" s="16"/>
      <c r="AC295" s="16" t="s">
        <v>1819</v>
      </c>
      <c r="AD295" s="16" t="s">
        <v>152</v>
      </c>
      <c r="AE295" s="16"/>
      <c r="AF295" s="16" t="s">
        <v>91</v>
      </c>
      <c r="AG295" s="16" t="s">
        <v>92</v>
      </c>
      <c r="AH295" s="16" t="s">
        <v>1820</v>
      </c>
      <c r="AI295" s="17">
        <v>2</v>
      </c>
      <c r="AJ295" s="17">
        <v>2</v>
      </c>
      <c r="AK295" s="16" t="s">
        <v>245</v>
      </c>
      <c r="AL295" s="16"/>
      <c r="AM295" s="17">
        <v>35</v>
      </c>
      <c r="AN295" s="16" t="s">
        <v>246</v>
      </c>
      <c r="AO295" s="16" t="s">
        <v>247</v>
      </c>
      <c r="AP295" s="17">
        <v>0</v>
      </c>
      <c r="AQ295" s="17">
        <v>0</v>
      </c>
      <c r="AR295" s="17">
        <v>0</v>
      </c>
      <c r="AS295" s="16">
        <v>6336.3419497900004</v>
      </c>
      <c r="AT295" s="19">
        <v>13.749257961510006</v>
      </c>
      <c r="AU295" s="19">
        <v>0</v>
      </c>
      <c r="AV295" s="19">
        <v>0</v>
      </c>
      <c r="AW295" s="19">
        <v>6874.6289807550029</v>
      </c>
      <c r="AX295" s="20">
        <v>4</v>
      </c>
      <c r="AY295" s="19">
        <v>0</v>
      </c>
      <c r="AZ295" s="20">
        <v>35</v>
      </c>
      <c r="BA295" s="19">
        <v>0</v>
      </c>
      <c r="BB295" s="19">
        <v>0.5</v>
      </c>
      <c r="BC295" s="20">
        <v>17500</v>
      </c>
      <c r="BD295" s="16"/>
      <c r="BE295" s="16"/>
      <c r="BF295" s="21" t="s">
        <v>96</v>
      </c>
      <c r="BG295" s="22">
        <v>35</v>
      </c>
      <c r="BH295" s="23">
        <v>0.85</v>
      </c>
      <c r="BI295" s="23">
        <v>30</v>
      </c>
      <c r="BJ295" s="16">
        <v>333.1876872031786</v>
      </c>
      <c r="BK295" s="16">
        <v>6336.3358047044167</v>
      </c>
      <c r="BL295" s="23">
        <v>0.15</v>
      </c>
      <c r="BM295" s="22">
        <f t="shared" si="47"/>
        <v>4.3638850896168551</v>
      </c>
      <c r="BN295" s="22">
        <f t="shared" si="46"/>
        <v>2.3638850896168551</v>
      </c>
      <c r="BO295" s="22">
        <f t="shared" si="48"/>
        <v>0.35458276344252826</v>
      </c>
      <c r="BP295" s="22">
        <f t="shared" si="49"/>
        <v>0.20093023261743267</v>
      </c>
      <c r="BQ295" s="22">
        <f t="shared" si="50"/>
        <v>1.8083720935568939</v>
      </c>
    </row>
    <row r="296" spans="1:69" ht="12.75" customHeight="1" x14ac:dyDescent="0.25">
      <c r="A296" s="15">
        <v>15302062</v>
      </c>
      <c r="B296" s="16" t="s">
        <v>154</v>
      </c>
      <c r="C296" s="16"/>
      <c r="D296" s="16"/>
      <c r="E296" s="16"/>
      <c r="F296" s="16" t="s">
        <v>1264</v>
      </c>
      <c r="G296" s="16" t="s">
        <v>126</v>
      </c>
      <c r="H296" s="16">
        <v>0.33333308099999998</v>
      </c>
      <c r="I296" s="17">
        <v>2005</v>
      </c>
      <c r="J296" s="17">
        <v>2275</v>
      </c>
      <c r="K296" s="16">
        <v>0.36111111099999998</v>
      </c>
      <c r="L296" s="16" t="s">
        <v>78</v>
      </c>
      <c r="M296" s="17">
        <v>1</v>
      </c>
      <c r="N296" s="17">
        <v>0</v>
      </c>
      <c r="O296" s="16" t="s">
        <v>79</v>
      </c>
      <c r="P296" s="16" t="s">
        <v>80</v>
      </c>
      <c r="Q296" s="18">
        <v>0.14493982705287933</v>
      </c>
      <c r="R296" s="16" t="s">
        <v>2597</v>
      </c>
      <c r="S296" s="16" t="s">
        <v>2598</v>
      </c>
      <c r="T296" s="16" t="s">
        <v>83</v>
      </c>
      <c r="U296" s="16" t="s">
        <v>84</v>
      </c>
      <c r="V296" s="16" t="s">
        <v>2525</v>
      </c>
      <c r="W296" s="16" t="s">
        <v>129</v>
      </c>
      <c r="X296" s="16" t="s">
        <v>1267</v>
      </c>
      <c r="Y296" s="16" t="s">
        <v>1268</v>
      </c>
      <c r="Z296" s="16" t="s">
        <v>2599</v>
      </c>
      <c r="AA296" s="16"/>
      <c r="AB296" s="16"/>
      <c r="AC296" s="16" t="s">
        <v>1473</v>
      </c>
      <c r="AD296" s="16" t="s">
        <v>152</v>
      </c>
      <c r="AE296" s="16"/>
      <c r="AF296" s="16" t="s">
        <v>91</v>
      </c>
      <c r="AG296" s="16" t="s">
        <v>92</v>
      </c>
      <c r="AH296" s="16" t="s">
        <v>2527</v>
      </c>
      <c r="AI296" s="17">
        <v>1</v>
      </c>
      <c r="AJ296" s="17">
        <v>1</v>
      </c>
      <c r="AK296" s="16" t="s">
        <v>136</v>
      </c>
      <c r="AL296" s="16"/>
      <c r="AM296" s="17">
        <v>25</v>
      </c>
      <c r="AN296" s="16" t="s">
        <v>137</v>
      </c>
      <c r="AO296" s="16" t="s">
        <v>138</v>
      </c>
      <c r="AP296" s="16"/>
      <c r="AQ296" s="16"/>
      <c r="AR296" s="16"/>
      <c r="AS296" s="16"/>
      <c r="AT296" s="19"/>
      <c r="AU296" s="19"/>
      <c r="AV296" s="19"/>
      <c r="AW296" s="19"/>
      <c r="AX296" s="19"/>
      <c r="AY296" s="19"/>
      <c r="AZ296" s="19"/>
      <c r="BA296" s="19"/>
      <c r="BB296" s="19"/>
      <c r="BC296" s="19"/>
      <c r="BD296" s="16">
        <v>338.74296568537096</v>
      </c>
      <c r="BE296" s="16">
        <v>6313.5536121332107</v>
      </c>
      <c r="BF296" s="21"/>
      <c r="BG296" s="22">
        <v>25</v>
      </c>
      <c r="BH296" s="23">
        <v>0.7</v>
      </c>
      <c r="BI296" s="23">
        <v>18</v>
      </c>
      <c r="BJ296" s="16">
        <v>338.74296568537096</v>
      </c>
      <c r="BK296" s="16">
        <v>6313.5536121332107</v>
      </c>
      <c r="BL296" s="23">
        <v>0.15</v>
      </c>
      <c r="BM296" s="22">
        <f t="shared" si="47"/>
        <v>2.6089168869518282</v>
      </c>
      <c r="BN296" s="22">
        <f t="shared" si="46"/>
        <v>1.6089168869518282</v>
      </c>
      <c r="BO296" s="22">
        <f t="shared" si="48"/>
        <v>0.24133753304277422</v>
      </c>
      <c r="BP296" s="22">
        <f t="shared" si="49"/>
        <v>0.13675793539090539</v>
      </c>
      <c r="BQ296" s="22">
        <f t="shared" si="50"/>
        <v>1.2308214185181485</v>
      </c>
    </row>
    <row r="297" spans="1:69" ht="12.75" customHeight="1" x14ac:dyDescent="0.25">
      <c r="A297" s="15">
        <v>15053018</v>
      </c>
      <c r="B297" s="16" t="s">
        <v>154</v>
      </c>
      <c r="C297" s="16"/>
      <c r="D297" s="16"/>
      <c r="E297" s="16"/>
      <c r="F297" s="16" t="s">
        <v>1264</v>
      </c>
      <c r="G297" s="16" t="s">
        <v>155</v>
      </c>
      <c r="H297" s="16">
        <v>0.17646811500000001</v>
      </c>
      <c r="I297" s="17">
        <v>1998</v>
      </c>
      <c r="J297" s="17">
        <v>2465</v>
      </c>
      <c r="K297" s="16">
        <v>0.39220366000000001</v>
      </c>
      <c r="L297" s="16" t="s">
        <v>78</v>
      </c>
      <c r="M297" s="17">
        <v>1</v>
      </c>
      <c r="N297" s="17">
        <v>0</v>
      </c>
      <c r="O297" s="16" t="s">
        <v>79</v>
      </c>
      <c r="P297" s="16" t="s">
        <v>80</v>
      </c>
      <c r="Q297" s="18">
        <v>0.14442157820459714</v>
      </c>
      <c r="R297" s="16" t="s">
        <v>2594</v>
      </c>
      <c r="S297" s="16" t="s">
        <v>2595</v>
      </c>
      <c r="T297" s="16" t="s">
        <v>83</v>
      </c>
      <c r="U297" s="16" t="s">
        <v>84</v>
      </c>
      <c r="V297" s="16" t="s">
        <v>183</v>
      </c>
      <c r="W297" s="16" t="s">
        <v>129</v>
      </c>
      <c r="X297" s="16" t="s">
        <v>1267</v>
      </c>
      <c r="Y297" s="16" t="s">
        <v>1268</v>
      </c>
      <c r="Z297" s="16" t="s">
        <v>2596</v>
      </c>
      <c r="AA297" s="16"/>
      <c r="AB297" s="16"/>
      <c r="AC297" s="16" t="s">
        <v>2516</v>
      </c>
      <c r="AD297" s="16"/>
      <c r="AE297" s="16"/>
      <c r="AF297" s="16" t="s">
        <v>91</v>
      </c>
      <c r="AG297" s="16" t="s">
        <v>92</v>
      </c>
      <c r="AH297" s="16" t="s">
        <v>84</v>
      </c>
      <c r="AI297" s="17">
        <v>1</v>
      </c>
      <c r="AJ297" s="17">
        <v>1</v>
      </c>
      <c r="AK297" s="16" t="s">
        <v>136</v>
      </c>
      <c r="AL297" s="16"/>
      <c r="AM297" s="17">
        <v>25</v>
      </c>
      <c r="AN297" s="16" t="s">
        <v>137</v>
      </c>
      <c r="AO297" s="16" t="s">
        <v>138</v>
      </c>
      <c r="AP297" s="16"/>
      <c r="AQ297" s="16"/>
      <c r="AR297" s="16"/>
      <c r="AS297" s="16"/>
      <c r="AT297" s="19"/>
      <c r="AU297" s="19"/>
      <c r="AV297" s="19"/>
      <c r="AW297" s="19"/>
      <c r="AX297" s="19"/>
      <c r="AY297" s="19"/>
      <c r="AZ297" s="19"/>
      <c r="BA297" s="19"/>
      <c r="BB297" s="19"/>
      <c r="BC297" s="19"/>
      <c r="BD297" s="16">
        <v>373.56589095984833</v>
      </c>
      <c r="BE297" s="16">
        <v>6290.9787826016282</v>
      </c>
      <c r="BF297" s="21"/>
      <c r="BG297" s="22">
        <v>25</v>
      </c>
      <c r="BH297" s="23">
        <v>0.7</v>
      </c>
      <c r="BI297" s="23">
        <v>18</v>
      </c>
      <c r="BJ297" s="16">
        <v>373.56589095984833</v>
      </c>
      <c r="BK297" s="16">
        <v>6290.9787826016282</v>
      </c>
      <c r="BL297" s="23">
        <v>0.15</v>
      </c>
      <c r="BM297" s="22">
        <f t="shared" si="47"/>
        <v>2.5995884076827487</v>
      </c>
      <c r="BN297" s="22">
        <f t="shared" si="46"/>
        <v>1.5995884076827487</v>
      </c>
      <c r="BO297" s="22">
        <f t="shared" si="48"/>
        <v>0.23993826115241229</v>
      </c>
      <c r="BP297" s="22">
        <f t="shared" si="49"/>
        <v>0.13596501465303365</v>
      </c>
      <c r="BQ297" s="22">
        <f t="shared" si="50"/>
        <v>1.2236851318773028</v>
      </c>
    </row>
    <row r="298" spans="1:69" ht="12.75" customHeight="1" x14ac:dyDescent="0.25">
      <c r="A298" s="15">
        <v>16026008</v>
      </c>
      <c r="B298" s="16" t="s">
        <v>75</v>
      </c>
      <c r="C298" s="16"/>
      <c r="D298" s="16"/>
      <c r="E298" s="16"/>
      <c r="F298" s="16" t="s">
        <v>1264</v>
      </c>
      <c r="G298" s="16" t="s">
        <v>126</v>
      </c>
      <c r="H298" s="16">
        <v>0.43477964600000002</v>
      </c>
      <c r="I298" s="16"/>
      <c r="J298" s="16"/>
      <c r="K298" s="16">
        <v>0</v>
      </c>
      <c r="L298" s="16" t="s">
        <v>78</v>
      </c>
      <c r="M298" s="17">
        <v>1</v>
      </c>
      <c r="N298" s="17">
        <v>0</v>
      </c>
      <c r="O298" s="16" t="s">
        <v>79</v>
      </c>
      <c r="P298" s="16" t="s">
        <v>80</v>
      </c>
      <c r="Q298" s="18">
        <v>0.14420075412692329</v>
      </c>
      <c r="R298" s="16" t="s">
        <v>2081</v>
      </c>
      <c r="S298" s="16" t="s">
        <v>2082</v>
      </c>
      <c r="T298" s="16" t="s">
        <v>83</v>
      </c>
      <c r="U298" s="16" t="s">
        <v>84</v>
      </c>
      <c r="V298" s="16" t="s">
        <v>2083</v>
      </c>
      <c r="W298" s="16" t="s">
        <v>129</v>
      </c>
      <c r="X298" s="16"/>
      <c r="Y298" s="16" t="s">
        <v>1268</v>
      </c>
      <c r="Z298" s="16" t="s">
        <v>2084</v>
      </c>
      <c r="AA298" s="16"/>
      <c r="AB298" s="16" t="s">
        <v>88</v>
      </c>
      <c r="AC298" s="16" t="s">
        <v>89</v>
      </c>
      <c r="AD298" s="16" t="s">
        <v>90</v>
      </c>
      <c r="AE298" s="16"/>
      <c r="AF298" s="16" t="s">
        <v>91</v>
      </c>
      <c r="AG298" s="16" t="s">
        <v>92</v>
      </c>
      <c r="AH298" s="16" t="s">
        <v>870</v>
      </c>
      <c r="AI298" s="17">
        <v>1</v>
      </c>
      <c r="AJ298" s="17">
        <v>1</v>
      </c>
      <c r="AK298" s="16" t="s">
        <v>871</v>
      </c>
      <c r="AL298" s="16">
        <v>1.35</v>
      </c>
      <c r="AM298" s="16"/>
      <c r="AN298" s="16" t="s">
        <v>872</v>
      </c>
      <c r="AO298" s="16"/>
      <c r="AP298" s="17">
        <v>0</v>
      </c>
      <c r="AQ298" s="17">
        <v>0</v>
      </c>
      <c r="AR298" s="17">
        <v>0</v>
      </c>
      <c r="AS298" s="16">
        <v>6281.3864588400002</v>
      </c>
      <c r="AT298" s="19">
        <v>6.9347747166068077</v>
      </c>
      <c r="AU298" s="19">
        <v>0</v>
      </c>
      <c r="AV298" s="19">
        <v>0</v>
      </c>
      <c r="AW298" s="19">
        <v>3467.3873583034037</v>
      </c>
      <c r="AX298" s="20">
        <v>14</v>
      </c>
      <c r="AY298" s="19">
        <v>0.35</v>
      </c>
      <c r="AZ298" s="20">
        <v>43</v>
      </c>
      <c r="BA298" s="19">
        <v>0</v>
      </c>
      <c r="BB298" s="19">
        <v>0.5</v>
      </c>
      <c r="BC298" s="20">
        <v>21500</v>
      </c>
      <c r="BD298" s="16">
        <v>351.29417971021945</v>
      </c>
      <c r="BE298" s="16">
        <v>6281.3597242545038</v>
      </c>
      <c r="BF298" s="21" t="s">
        <v>96</v>
      </c>
      <c r="BG298" s="22">
        <v>43</v>
      </c>
      <c r="BH298" s="23">
        <v>0.8</v>
      </c>
      <c r="BI298" s="23">
        <v>34.4</v>
      </c>
      <c r="BJ298" s="16">
        <v>351.29417971021945</v>
      </c>
      <c r="BK298" s="16">
        <v>6281.3597242545038</v>
      </c>
      <c r="BL298" s="23">
        <v>0.15</v>
      </c>
      <c r="BM298" s="22">
        <f t="shared" si="47"/>
        <v>4.9605059419661615</v>
      </c>
      <c r="BN298" s="22">
        <f t="shared" si="46"/>
        <v>3.9605059419661615</v>
      </c>
      <c r="BO298" s="22">
        <f t="shared" si="48"/>
        <v>0.59407589129492422</v>
      </c>
      <c r="BP298" s="22">
        <f t="shared" si="49"/>
        <v>0.33664300506712375</v>
      </c>
      <c r="BQ298" s="22">
        <f t="shared" si="50"/>
        <v>3.0297870456041136</v>
      </c>
    </row>
    <row r="299" spans="1:69" ht="12.75" customHeight="1" x14ac:dyDescent="0.25">
      <c r="A299" s="15">
        <v>15411038</v>
      </c>
      <c r="B299" s="16" t="s">
        <v>228</v>
      </c>
      <c r="C299" s="16"/>
      <c r="D299" s="16"/>
      <c r="E299" s="16"/>
      <c r="F299" s="16" t="s">
        <v>1264</v>
      </c>
      <c r="G299" s="16" t="s">
        <v>126</v>
      </c>
      <c r="H299" s="16">
        <v>0.562666636</v>
      </c>
      <c r="I299" s="17">
        <v>1948</v>
      </c>
      <c r="J299" s="17">
        <v>1755</v>
      </c>
      <c r="K299" s="16">
        <v>0.28079999999999999</v>
      </c>
      <c r="L299" s="16" t="s">
        <v>78</v>
      </c>
      <c r="M299" s="17">
        <v>1</v>
      </c>
      <c r="N299" s="17">
        <v>0</v>
      </c>
      <c r="O299" s="16" t="s">
        <v>79</v>
      </c>
      <c r="P299" s="16" t="s">
        <v>80</v>
      </c>
      <c r="Q299" s="18">
        <v>0.14349518965337854</v>
      </c>
      <c r="R299" s="16" t="s">
        <v>1605</v>
      </c>
      <c r="S299" s="16" t="s">
        <v>1606</v>
      </c>
      <c r="T299" s="16" t="s">
        <v>83</v>
      </c>
      <c r="U299" s="16" t="s">
        <v>232</v>
      </c>
      <c r="V299" s="16" t="s">
        <v>1607</v>
      </c>
      <c r="W299" s="16" t="s">
        <v>129</v>
      </c>
      <c r="X299" s="16" t="s">
        <v>1267</v>
      </c>
      <c r="Y299" s="16" t="s">
        <v>1268</v>
      </c>
      <c r="Z299" s="16" t="s">
        <v>1608</v>
      </c>
      <c r="AA299" s="16"/>
      <c r="AB299" s="16"/>
      <c r="AC299" s="16" t="s">
        <v>1564</v>
      </c>
      <c r="AD299" s="16" t="s">
        <v>152</v>
      </c>
      <c r="AE299" s="16"/>
      <c r="AF299" s="16" t="s">
        <v>91</v>
      </c>
      <c r="AG299" s="16" t="s">
        <v>92</v>
      </c>
      <c r="AH299" s="16" t="s">
        <v>1609</v>
      </c>
      <c r="AI299" s="17">
        <v>1</v>
      </c>
      <c r="AJ299" s="17">
        <v>1</v>
      </c>
      <c r="AK299" s="16" t="s">
        <v>136</v>
      </c>
      <c r="AL299" s="16"/>
      <c r="AM299" s="17">
        <v>25</v>
      </c>
      <c r="AN299" s="16" t="s">
        <v>137</v>
      </c>
      <c r="AO299" s="16" t="s">
        <v>138</v>
      </c>
      <c r="AP299" s="17">
        <v>0</v>
      </c>
      <c r="AQ299" s="17">
        <v>0</v>
      </c>
      <c r="AR299" s="17">
        <v>0</v>
      </c>
      <c r="AS299" s="16">
        <v>6250.6248122500001</v>
      </c>
      <c r="AT299" s="19">
        <v>6.968903319013954</v>
      </c>
      <c r="AU299" s="19">
        <v>0</v>
      </c>
      <c r="AV299" s="19">
        <v>0</v>
      </c>
      <c r="AW299" s="19">
        <v>3484.4516595069772</v>
      </c>
      <c r="AX299" s="20">
        <v>7</v>
      </c>
      <c r="AY299" s="19">
        <v>0</v>
      </c>
      <c r="AZ299" s="20">
        <v>25</v>
      </c>
      <c r="BA299" s="19">
        <v>0</v>
      </c>
      <c r="BB299" s="19">
        <v>0.5</v>
      </c>
      <c r="BC299" s="20">
        <v>12500</v>
      </c>
      <c r="BD299" s="16"/>
      <c r="BE299" s="16"/>
      <c r="BF299" s="21" t="s">
        <v>96</v>
      </c>
      <c r="BG299" s="22">
        <v>25</v>
      </c>
      <c r="BH299" s="23">
        <v>0.7</v>
      </c>
      <c r="BI299" s="23">
        <v>18</v>
      </c>
      <c r="BJ299" s="16">
        <v>350.03330430346602</v>
      </c>
      <c r="BK299" s="16">
        <v>6250.6254587243257</v>
      </c>
      <c r="BL299" s="23">
        <v>0.15</v>
      </c>
      <c r="BM299" s="22">
        <f t="shared" si="47"/>
        <v>2.5829134137608136</v>
      </c>
      <c r="BN299" s="22">
        <f t="shared" si="46"/>
        <v>1.5829134137608136</v>
      </c>
      <c r="BO299" s="22">
        <f t="shared" si="48"/>
        <v>0.23743701206412204</v>
      </c>
      <c r="BP299" s="22">
        <f t="shared" si="49"/>
        <v>0.13454764016966916</v>
      </c>
      <c r="BQ299" s="22">
        <f t="shared" si="50"/>
        <v>1.2109287615270226</v>
      </c>
    </row>
    <row r="300" spans="1:69" ht="12.75" customHeight="1" x14ac:dyDescent="0.25">
      <c r="A300" s="15">
        <v>15411037</v>
      </c>
      <c r="B300" s="16" t="s">
        <v>228</v>
      </c>
      <c r="C300" s="16"/>
      <c r="D300" s="16"/>
      <c r="E300" s="16"/>
      <c r="F300" s="16" t="s">
        <v>1264</v>
      </c>
      <c r="G300" s="16" t="s">
        <v>126</v>
      </c>
      <c r="H300" s="16">
        <v>0.24166037600000001</v>
      </c>
      <c r="I300" s="17">
        <v>1948</v>
      </c>
      <c r="J300" s="17">
        <v>928</v>
      </c>
      <c r="K300" s="16">
        <v>0.14848</v>
      </c>
      <c r="L300" s="16" t="s">
        <v>78</v>
      </c>
      <c r="M300" s="17">
        <v>1</v>
      </c>
      <c r="N300" s="17">
        <v>0</v>
      </c>
      <c r="O300" s="16" t="s">
        <v>79</v>
      </c>
      <c r="P300" s="16" t="s">
        <v>80</v>
      </c>
      <c r="Q300" s="18">
        <v>0.14347735335303577</v>
      </c>
      <c r="R300" s="16" t="s">
        <v>1634</v>
      </c>
      <c r="S300" s="16" t="s">
        <v>1635</v>
      </c>
      <c r="T300" s="16" t="s">
        <v>83</v>
      </c>
      <c r="U300" s="16" t="s">
        <v>232</v>
      </c>
      <c r="V300" s="16"/>
      <c r="W300" s="16" t="s">
        <v>129</v>
      </c>
      <c r="X300" s="16" t="s">
        <v>1267</v>
      </c>
      <c r="Y300" s="16" t="s">
        <v>1268</v>
      </c>
      <c r="Z300" s="16" t="s">
        <v>1636</v>
      </c>
      <c r="AA300" s="16"/>
      <c r="AB300" s="16"/>
      <c r="AC300" s="16" t="s">
        <v>1564</v>
      </c>
      <c r="AD300" s="16" t="s">
        <v>152</v>
      </c>
      <c r="AE300" s="16"/>
      <c r="AF300" s="16" t="s">
        <v>91</v>
      </c>
      <c r="AG300" s="16" t="s">
        <v>92</v>
      </c>
      <c r="AH300" s="16" t="s">
        <v>1609</v>
      </c>
      <c r="AI300" s="17">
        <v>1</v>
      </c>
      <c r="AJ300" s="17">
        <v>1</v>
      </c>
      <c r="AK300" s="16" t="s">
        <v>136</v>
      </c>
      <c r="AL300" s="16"/>
      <c r="AM300" s="17">
        <v>25</v>
      </c>
      <c r="AN300" s="16" t="s">
        <v>137</v>
      </c>
      <c r="AO300" s="16" t="s">
        <v>138</v>
      </c>
      <c r="AP300" s="17">
        <v>0</v>
      </c>
      <c r="AQ300" s="17">
        <v>0</v>
      </c>
      <c r="AR300" s="17">
        <v>0</v>
      </c>
      <c r="AS300" s="16">
        <v>6249.86894347</v>
      </c>
      <c r="AT300" s="19">
        <v>6.9697461489192412</v>
      </c>
      <c r="AU300" s="19">
        <v>0</v>
      </c>
      <c r="AV300" s="19">
        <v>0</v>
      </c>
      <c r="AW300" s="19">
        <v>3484.8730744596205</v>
      </c>
      <c r="AX300" s="20">
        <v>7</v>
      </c>
      <c r="AY300" s="19">
        <v>0</v>
      </c>
      <c r="AZ300" s="20">
        <v>25</v>
      </c>
      <c r="BA300" s="19">
        <v>0</v>
      </c>
      <c r="BB300" s="19">
        <v>0.5</v>
      </c>
      <c r="BC300" s="20">
        <v>12500</v>
      </c>
      <c r="BD300" s="16"/>
      <c r="BE300" s="16"/>
      <c r="BF300" s="21" t="s">
        <v>96</v>
      </c>
      <c r="BG300" s="22">
        <v>25</v>
      </c>
      <c r="BH300" s="23">
        <v>0.7</v>
      </c>
      <c r="BI300" s="23">
        <v>18</v>
      </c>
      <c r="BJ300" s="16">
        <v>349.99949621605754</v>
      </c>
      <c r="BK300" s="16">
        <v>6249.8485125891884</v>
      </c>
      <c r="BL300" s="23">
        <v>0.15</v>
      </c>
      <c r="BM300" s="22">
        <f t="shared" si="47"/>
        <v>2.5825923603546439</v>
      </c>
      <c r="BN300" s="22">
        <f t="shared" si="46"/>
        <v>1.5825923603546439</v>
      </c>
      <c r="BO300" s="22">
        <f t="shared" si="48"/>
        <v>0.23738885405319657</v>
      </c>
      <c r="BP300" s="22">
        <f t="shared" si="49"/>
        <v>0.13452035063014475</v>
      </c>
      <c r="BQ300" s="22">
        <f t="shared" si="50"/>
        <v>1.2106831556713027</v>
      </c>
    </row>
    <row r="301" spans="1:69" ht="12.75" customHeight="1" x14ac:dyDescent="0.25">
      <c r="A301" s="15">
        <v>15424001</v>
      </c>
      <c r="B301" s="16" t="s">
        <v>228</v>
      </c>
      <c r="C301" s="16"/>
      <c r="D301" s="16"/>
      <c r="E301" s="16"/>
      <c r="F301" s="16" t="s">
        <v>1264</v>
      </c>
      <c r="G301" s="16" t="s">
        <v>178</v>
      </c>
      <c r="H301" s="16">
        <v>0.42856783700000001</v>
      </c>
      <c r="I301" s="17">
        <v>1949</v>
      </c>
      <c r="J301" s="17">
        <v>1183</v>
      </c>
      <c r="K301" s="16">
        <v>0.18943154500000001</v>
      </c>
      <c r="L301" s="16" t="s">
        <v>78</v>
      </c>
      <c r="M301" s="17">
        <v>1</v>
      </c>
      <c r="N301" s="17">
        <v>0</v>
      </c>
      <c r="O301" s="16" t="s">
        <v>79</v>
      </c>
      <c r="P301" s="16" t="s">
        <v>80</v>
      </c>
      <c r="Q301" s="18">
        <v>0.14337089821319418</v>
      </c>
      <c r="R301" s="16" t="s">
        <v>1654</v>
      </c>
      <c r="S301" s="16" t="s">
        <v>1655</v>
      </c>
      <c r="T301" s="16" t="s">
        <v>83</v>
      </c>
      <c r="U301" s="16" t="s">
        <v>232</v>
      </c>
      <c r="V301" s="16" t="s">
        <v>1617</v>
      </c>
      <c r="W301" s="16" t="s">
        <v>129</v>
      </c>
      <c r="X301" s="16" t="s">
        <v>1267</v>
      </c>
      <c r="Y301" s="16" t="s">
        <v>1268</v>
      </c>
      <c r="Z301" s="16" t="s">
        <v>1656</v>
      </c>
      <c r="AA301" s="16"/>
      <c r="AB301" s="16"/>
      <c r="AC301" s="16" t="s">
        <v>336</v>
      </c>
      <c r="AD301" s="16" t="s">
        <v>105</v>
      </c>
      <c r="AE301" s="16"/>
      <c r="AF301" s="16" t="s">
        <v>91</v>
      </c>
      <c r="AG301" s="16" t="s">
        <v>92</v>
      </c>
      <c r="AH301" s="16" t="s">
        <v>1619</v>
      </c>
      <c r="AI301" s="17">
        <v>1</v>
      </c>
      <c r="AJ301" s="17">
        <v>1</v>
      </c>
      <c r="AK301" s="16" t="s">
        <v>136</v>
      </c>
      <c r="AL301" s="16"/>
      <c r="AM301" s="17">
        <v>25</v>
      </c>
      <c r="AN301" s="16" t="s">
        <v>137</v>
      </c>
      <c r="AO301" s="16" t="s">
        <v>138</v>
      </c>
      <c r="AP301" s="17">
        <v>0</v>
      </c>
      <c r="AQ301" s="17">
        <v>0</v>
      </c>
      <c r="AR301" s="17">
        <v>0</v>
      </c>
      <c r="AS301" s="16">
        <v>6245.2239042800002</v>
      </c>
      <c r="AT301" s="19">
        <v>6.9749300693842695</v>
      </c>
      <c r="AU301" s="19">
        <v>0</v>
      </c>
      <c r="AV301" s="19">
        <v>0</v>
      </c>
      <c r="AW301" s="19">
        <v>3487.4650346921349</v>
      </c>
      <c r="AX301" s="20">
        <v>7</v>
      </c>
      <c r="AY301" s="19">
        <v>0</v>
      </c>
      <c r="AZ301" s="20">
        <v>25</v>
      </c>
      <c r="BA301" s="19">
        <v>0</v>
      </c>
      <c r="BB301" s="19">
        <v>0.5</v>
      </c>
      <c r="BC301" s="20">
        <v>12500</v>
      </c>
      <c r="BD301" s="16"/>
      <c r="BE301" s="16"/>
      <c r="BF301" s="21" t="s">
        <v>96</v>
      </c>
      <c r="BG301" s="22">
        <v>25</v>
      </c>
      <c r="BH301" s="23">
        <v>0.7</v>
      </c>
      <c r="BI301" s="23">
        <v>18</v>
      </c>
      <c r="BJ301" s="16">
        <v>338.16178512930992</v>
      </c>
      <c r="BK301" s="16">
        <v>6245.2113452464137</v>
      </c>
      <c r="BL301" s="23">
        <v>0.15</v>
      </c>
      <c r="BM301" s="22">
        <f t="shared" si="47"/>
        <v>2.5806761678374954</v>
      </c>
      <c r="BN301" s="22">
        <f t="shared" si="46"/>
        <v>1.5806761678374954</v>
      </c>
      <c r="BO301" s="22">
        <f t="shared" si="48"/>
        <v>0.2371014251756243</v>
      </c>
      <c r="BP301" s="22">
        <f t="shared" si="49"/>
        <v>0.13435747426618713</v>
      </c>
      <c r="BQ301" s="22">
        <f t="shared" si="50"/>
        <v>1.2092172683956841</v>
      </c>
    </row>
    <row r="302" spans="1:69" ht="12.75" customHeight="1" x14ac:dyDescent="0.25">
      <c r="A302" s="15">
        <v>15842064</v>
      </c>
      <c r="B302" s="16" t="s">
        <v>75</v>
      </c>
      <c r="C302" s="16"/>
      <c r="D302" s="16"/>
      <c r="E302" s="16"/>
      <c r="F302" s="16" t="s">
        <v>1264</v>
      </c>
      <c r="G302" s="16" t="s">
        <v>2403</v>
      </c>
      <c r="H302" s="16">
        <v>0.48181248900000001</v>
      </c>
      <c r="I302" s="17">
        <v>2001</v>
      </c>
      <c r="J302" s="17">
        <v>1746</v>
      </c>
      <c r="K302" s="16">
        <v>0.28066227300000002</v>
      </c>
      <c r="L302" s="16" t="s">
        <v>78</v>
      </c>
      <c r="M302" s="17">
        <v>1</v>
      </c>
      <c r="N302" s="17">
        <v>0</v>
      </c>
      <c r="O302" s="16" t="s">
        <v>79</v>
      </c>
      <c r="P302" s="16" t="s">
        <v>80</v>
      </c>
      <c r="Q302" s="18">
        <v>0.14283446225621466</v>
      </c>
      <c r="R302" s="16" t="s">
        <v>2463</v>
      </c>
      <c r="S302" s="16" t="s">
        <v>2464</v>
      </c>
      <c r="T302" s="16" t="s">
        <v>83</v>
      </c>
      <c r="U302" s="16" t="s">
        <v>84</v>
      </c>
      <c r="V302" s="16" t="s">
        <v>183</v>
      </c>
      <c r="W302" s="16" t="s">
        <v>129</v>
      </c>
      <c r="X302" s="16" t="s">
        <v>1267</v>
      </c>
      <c r="Y302" s="16" t="s">
        <v>1268</v>
      </c>
      <c r="Z302" s="16" t="s">
        <v>688</v>
      </c>
      <c r="AA302" s="16"/>
      <c r="AB302" s="16"/>
      <c r="AC302" s="16" t="s">
        <v>2407</v>
      </c>
      <c r="AD302" s="16" t="s">
        <v>161</v>
      </c>
      <c r="AE302" s="16"/>
      <c r="AF302" s="16" t="s">
        <v>91</v>
      </c>
      <c r="AG302" s="16" t="s">
        <v>92</v>
      </c>
      <c r="AH302" s="16" t="s">
        <v>84</v>
      </c>
      <c r="AI302" s="17">
        <v>1</v>
      </c>
      <c r="AJ302" s="17">
        <v>1</v>
      </c>
      <c r="AK302" s="16" t="s">
        <v>136</v>
      </c>
      <c r="AL302" s="16"/>
      <c r="AM302" s="17">
        <v>25</v>
      </c>
      <c r="AN302" s="16" t="s">
        <v>137</v>
      </c>
      <c r="AO302" s="16" t="s">
        <v>138</v>
      </c>
      <c r="AP302" s="16"/>
      <c r="AQ302" s="16"/>
      <c r="AR302" s="16"/>
      <c r="AS302" s="16"/>
      <c r="AT302" s="19"/>
      <c r="AU302" s="19"/>
      <c r="AV302" s="19"/>
      <c r="AW302" s="19"/>
      <c r="AX302" s="19"/>
      <c r="AY302" s="19"/>
      <c r="AZ302" s="19"/>
      <c r="BA302" s="19"/>
      <c r="BB302" s="19"/>
      <c r="BC302" s="19"/>
      <c r="BD302" s="16">
        <v>352.94121006477405</v>
      </c>
      <c r="BE302" s="16">
        <v>6221.8442884288934</v>
      </c>
      <c r="BF302" s="21"/>
      <c r="BG302" s="22">
        <v>25</v>
      </c>
      <c r="BH302" s="23">
        <v>0.7</v>
      </c>
      <c r="BI302" s="23">
        <v>18</v>
      </c>
      <c r="BJ302" s="16">
        <v>352.94121006477405</v>
      </c>
      <c r="BK302" s="16">
        <v>6221.8442884288934</v>
      </c>
      <c r="BL302" s="23">
        <v>0.15</v>
      </c>
      <c r="BM302" s="22">
        <f t="shared" si="47"/>
        <v>2.571020320611864</v>
      </c>
      <c r="BN302" s="22">
        <f t="shared" si="46"/>
        <v>1.571020320611864</v>
      </c>
      <c r="BO302" s="22">
        <f t="shared" si="48"/>
        <v>0.23565304809177959</v>
      </c>
      <c r="BP302" s="22">
        <f t="shared" si="49"/>
        <v>0.13353672725200846</v>
      </c>
      <c r="BQ302" s="22">
        <f t="shared" si="50"/>
        <v>1.201830545268076</v>
      </c>
    </row>
    <row r="303" spans="1:69" ht="12.75" customHeight="1" x14ac:dyDescent="0.25">
      <c r="A303" s="15">
        <v>15822017</v>
      </c>
      <c r="B303" s="16" t="s">
        <v>228</v>
      </c>
      <c r="C303" s="16"/>
      <c r="D303" s="16"/>
      <c r="E303" s="16" t="s">
        <v>358</v>
      </c>
      <c r="F303" s="16" t="s">
        <v>781</v>
      </c>
      <c r="G303" s="16" t="s">
        <v>359</v>
      </c>
      <c r="H303" s="16">
        <v>0.83999473199999997</v>
      </c>
      <c r="I303" s="17">
        <v>1948</v>
      </c>
      <c r="J303" s="17">
        <v>5550</v>
      </c>
      <c r="K303" s="16">
        <v>0.89559464300000002</v>
      </c>
      <c r="L303" s="16" t="s">
        <v>78</v>
      </c>
      <c r="M303" s="17">
        <v>1</v>
      </c>
      <c r="N303" s="17">
        <v>0</v>
      </c>
      <c r="O303" s="16" t="s">
        <v>79</v>
      </c>
      <c r="P303" s="16" t="s">
        <v>80</v>
      </c>
      <c r="Q303" s="18">
        <v>0.1424857057178833</v>
      </c>
      <c r="R303" s="16" t="s">
        <v>970</v>
      </c>
      <c r="S303" s="16" t="s">
        <v>971</v>
      </c>
      <c r="T303" s="16" t="s">
        <v>340</v>
      </c>
      <c r="U303" s="16" t="s">
        <v>972</v>
      </c>
      <c r="V303" s="16"/>
      <c r="W303" s="16" t="s">
        <v>507</v>
      </c>
      <c r="X303" s="16"/>
      <c r="Y303" s="16" t="s">
        <v>786</v>
      </c>
      <c r="Z303" s="16" t="s">
        <v>973</v>
      </c>
      <c r="AA303" s="16"/>
      <c r="AB303" s="16" t="s">
        <v>473</v>
      </c>
      <c r="AC303" s="16" t="s">
        <v>864</v>
      </c>
      <c r="AD303" s="16" t="s">
        <v>105</v>
      </c>
      <c r="AE303" s="16"/>
      <c r="AF303" s="16" t="s">
        <v>91</v>
      </c>
      <c r="AG303" s="16" t="s">
        <v>92</v>
      </c>
      <c r="AH303" s="16" t="s">
        <v>974</v>
      </c>
      <c r="AI303" s="17">
        <v>3</v>
      </c>
      <c r="AJ303" s="17">
        <v>0</v>
      </c>
      <c r="AK303" s="16" t="s">
        <v>523</v>
      </c>
      <c r="AL303" s="16"/>
      <c r="AM303" s="17">
        <v>50</v>
      </c>
      <c r="AN303" s="16" t="s">
        <v>524</v>
      </c>
      <c r="AO303" s="16"/>
      <c r="AP303" s="17">
        <v>0</v>
      </c>
      <c r="AQ303" s="17">
        <v>5550</v>
      </c>
      <c r="AR303" s="17">
        <v>0</v>
      </c>
      <c r="AS303" s="16">
        <v>6206.6458411200001</v>
      </c>
      <c r="AT303" s="19">
        <v>0</v>
      </c>
      <c r="AU303" s="19">
        <v>0</v>
      </c>
      <c r="AV303" s="19">
        <v>0.89420278554164978</v>
      </c>
      <c r="AW303" s="19">
        <v>38951.473338194264</v>
      </c>
      <c r="AX303" s="20">
        <v>9</v>
      </c>
      <c r="AY303" s="19">
        <v>3</v>
      </c>
      <c r="AZ303" s="20">
        <v>0</v>
      </c>
      <c r="BA303" s="19">
        <v>0.1</v>
      </c>
      <c r="BB303" s="19">
        <v>0</v>
      </c>
      <c r="BC303" s="20">
        <v>130680</v>
      </c>
      <c r="BD303" s="16">
        <v>318.90759987324844</v>
      </c>
      <c r="BE303" s="16">
        <v>6206.6525143864574</v>
      </c>
      <c r="BF303" s="21" t="s">
        <v>96</v>
      </c>
      <c r="BG303" s="23">
        <v>50</v>
      </c>
      <c r="BH303" s="23">
        <v>0.5</v>
      </c>
      <c r="BI303" s="23">
        <f>BG303*BH303</f>
        <v>25</v>
      </c>
      <c r="BJ303" s="16">
        <v>318.90759987324844</v>
      </c>
      <c r="BK303" s="16">
        <v>6206.6525143864574</v>
      </c>
      <c r="BL303" s="23">
        <v>0.15</v>
      </c>
      <c r="BM303" s="22">
        <f t="shared" si="47"/>
        <v>3.5621426429470824</v>
      </c>
      <c r="BN303" s="22">
        <f t="shared" si="46"/>
        <v>3.5621426429470824</v>
      </c>
      <c r="BO303" s="22">
        <f t="shared" si="48"/>
        <v>0.53432139644206234</v>
      </c>
      <c r="BP303" s="22">
        <f t="shared" si="49"/>
        <v>0.30278212465050203</v>
      </c>
      <c r="BQ303" s="22">
        <f t="shared" si="50"/>
        <v>2.7250391218545182</v>
      </c>
    </row>
    <row r="304" spans="1:69" ht="12.75" customHeight="1" x14ac:dyDescent="0.25">
      <c r="A304" s="15">
        <v>14821013</v>
      </c>
      <c r="B304" s="16" t="s">
        <v>97</v>
      </c>
      <c r="C304" s="16"/>
      <c r="D304" s="16"/>
      <c r="E304" s="16"/>
      <c r="F304" s="16" t="s">
        <v>98</v>
      </c>
      <c r="G304" s="16" t="s">
        <v>738</v>
      </c>
      <c r="H304" s="16">
        <v>0</v>
      </c>
      <c r="I304" s="16"/>
      <c r="J304" s="16"/>
      <c r="K304" s="16">
        <v>0</v>
      </c>
      <c r="L304" s="16" t="s">
        <v>78</v>
      </c>
      <c r="M304" s="17">
        <v>1</v>
      </c>
      <c r="N304" s="17">
        <v>0</v>
      </c>
      <c r="O304" s="16" t="s">
        <v>79</v>
      </c>
      <c r="P304" s="16" t="s">
        <v>80</v>
      </c>
      <c r="Q304" s="18">
        <v>0.14182201310198905</v>
      </c>
      <c r="R304" s="16" t="s">
        <v>731</v>
      </c>
      <c r="S304" s="16" t="s">
        <v>732</v>
      </c>
      <c r="T304" s="16" t="s">
        <v>733</v>
      </c>
      <c r="U304" s="16" t="s">
        <v>734</v>
      </c>
      <c r="V304" s="16"/>
      <c r="W304" s="16" t="s">
        <v>102</v>
      </c>
      <c r="X304" s="16"/>
      <c r="Y304" s="16" t="s">
        <v>735</v>
      </c>
      <c r="Z304" s="16"/>
      <c r="AA304" s="16"/>
      <c r="AB304" s="16"/>
      <c r="AC304" s="16"/>
      <c r="AD304" s="16"/>
      <c r="AE304" s="16"/>
      <c r="AF304" s="16"/>
      <c r="AG304" s="16"/>
      <c r="AH304" s="16"/>
      <c r="AI304" s="17">
        <v>0</v>
      </c>
      <c r="AJ304" s="17">
        <v>0</v>
      </c>
      <c r="AK304" s="16" t="s">
        <v>107</v>
      </c>
      <c r="AL304" s="16">
        <v>2.35</v>
      </c>
      <c r="AM304" s="16"/>
      <c r="AN304" s="16" t="s">
        <v>108</v>
      </c>
      <c r="AO304" s="16"/>
      <c r="AP304" s="17">
        <v>0</v>
      </c>
      <c r="AQ304" s="17">
        <v>0</v>
      </c>
      <c r="AR304" s="17">
        <v>0</v>
      </c>
      <c r="AS304" s="16">
        <v>6177.7593324199997</v>
      </c>
      <c r="AT304" s="19">
        <v>0</v>
      </c>
      <c r="AU304" s="19">
        <v>0</v>
      </c>
      <c r="AV304" s="19">
        <v>0</v>
      </c>
      <c r="AW304" s="19">
        <v>0</v>
      </c>
      <c r="AX304" s="20">
        <v>32</v>
      </c>
      <c r="AY304" s="19">
        <v>0.75</v>
      </c>
      <c r="AZ304" s="20">
        <v>100</v>
      </c>
      <c r="BA304" s="19">
        <v>0.1</v>
      </c>
      <c r="BB304" s="19">
        <v>0.5</v>
      </c>
      <c r="BC304" s="20">
        <v>50000</v>
      </c>
      <c r="BD304" s="16">
        <v>505.69165309865639</v>
      </c>
      <c r="BE304" s="16">
        <v>6177.7421796797898</v>
      </c>
      <c r="BF304" s="21" t="s">
        <v>96</v>
      </c>
      <c r="BG304" s="23">
        <v>70</v>
      </c>
      <c r="BH304" s="23">
        <v>0.55000000000000004</v>
      </c>
      <c r="BI304" s="23">
        <v>39</v>
      </c>
      <c r="BJ304" s="16">
        <v>505.69165309865639</v>
      </c>
      <c r="BK304" s="16">
        <v>6177.7421796797898</v>
      </c>
      <c r="BL304" s="23">
        <v>0.15</v>
      </c>
      <c r="BM304" s="22">
        <f t="shared" si="47"/>
        <v>5.531058510977573</v>
      </c>
      <c r="BN304" s="22">
        <f t="shared" si="46"/>
        <v>5.531058510977573</v>
      </c>
      <c r="BO304" s="22">
        <f t="shared" si="48"/>
        <v>0.8296587766466359</v>
      </c>
      <c r="BP304" s="22">
        <f t="shared" si="49"/>
        <v>0.47013997343309372</v>
      </c>
      <c r="BQ304" s="22">
        <f t="shared" si="50"/>
        <v>4.2312597608978431</v>
      </c>
    </row>
    <row r="305" spans="1:69" ht="12.75" customHeight="1" x14ac:dyDescent="0.25">
      <c r="A305" s="15">
        <v>15410019</v>
      </c>
      <c r="B305" s="16" t="s">
        <v>228</v>
      </c>
      <c r="C305" s="16"/>
      <c r="D305" s="16"/>
      <c r="E305" s="16"/>
      <c r="F305" s="16" t="s">
        <v>1264</v>
      </c>
      <c r="G305" s="16" t="s">
        <v>126</v>
      </c>
      <c r="H305" s="16">
        <v>0.28773658000000002</v>
      </c>
      <c r="I305" s="17">
        <v>1949</v>
      </c>
      <c r="J305" s="17">
        <v>841</v>
      </c>
      <c r="K305" s="16">
        <v>0.13661468500000001</v>
      </c>
      <c r="L305" s="16" t="s">
        <v>78</v>
      </c>
      <c r="M305" s="17">
        <v>1</v>
      </c>
      <c r="N305" s="17">
        <v>0</v>
      </c>
      <c r="O305" s="16" t="s">
        <v>79</v>
      </c>
      <c r="P305" s="16" t="s">
        <v>80</v>
      </c>
      <c r="Q305" s="18">
        <v>0.14132483702040574</v>
      </c>
      <c r="R305" s="16" t="s">
        <v>1624</v>
      </c>
      <c r="S305" s="16" t="s">
        <v>1625</v>
      </c>
      <c r="T305" s="16" t="s">
        <v>83</v>
      </c>
      <c r="U305" s="16" t="s">
        <v>232</v>
      </c>
      <c r="V305" s="16" t="s">
        <v>1626</v>
      </c>
      <c r="W305" s="16" t="s">
        <v>129</v>
      </c>
      <c r="X305" s="16" t="s">
        <v>1267</v>
      </c>
      <c r="Y305" s="16" t="s">
        <v>1268</v>
      </c>
      <c r="Z305" s="16" t="s">
        <v>1627</v>
      </c>
      <c r="AA305" s="16"/>
      <c r="AB305" s="16"/>
      <c r="AC305" s="16" t="s">
        <v>536</v>
      </c>
      <c r="AD305" s="16" t="s">
        <v>105</v>
      </c>
      <c r="AE305" s="16"/>
      <c r="AF305" s="16" t="s">
        <v>91</v>
      </c>
      <c r="AG305" s="16" t="s">
        <v>92</v>
      </c>
      <c r="AH305" s="16" t="s">
        <v>1628</v>
      </c>
      <c r="AI305" s="17">
        <v>1</v>
      </c>
      <c r="AJ305" s="17">
        <v>1</v>
      </c>
      <c r="AK305" s="16" t="s">
        <v>136</v>
      </c>
      <c r="AL305" s="16"/>
      <c r="AM305" s="17">
        <v>25</v>
      </c>
      <c r="AN305" s="16" t="s">
        <v>137</v>
      </c>
      <c r="AO305" s="16" t="s">
        <v>138</v>
      </c>
      <c r="AP305" s="17">
        <v>0</v>
      </c>
      <c r="AQ305" s="17">
        <v>0</v>
      </c>
      <c r="AR305" s="17">
        <v>0</v>
      </c>
      <c r="AS305" s="16">
        <v>6156.0974200000001</v>
      </c>
      <c r="AT305" s="19">
        <v>7.0759114140204753</v>
      </c>
      <c r="AU305" s="19">
        <v>0</v>
      </c>
      <c r="AV305" s="19">
        <v>0</v>
      </c>
      <c r="AW305" s="19">
        <v>3537.9557070102378</v>
      </c>
      <c r="AX305" s="20">
        <v>7</v>
      </c>
      <c r="AY305" s="19">
        <v>0</v>
      </c>
      <c r="AZ305" s="20">
        <v>25</v>
      </c>
      <c r="BA305" s="19">
        <v>0</v>
      </c>
      <c r="BB305" s="19">
        <v>0.5</v>
      </c>
      <c r="BC305" s="20">
        <v>12500</v>
      </c>
      <c r="BD305" s="16"/>
      <c r="BE305" s="16"/>
      <c r="BF305" s="21" t="s">
        <v>96</v>
      </c>
      <c r="BG305" s="22">
        <v>25</v>
      </c>
      <c r="BH305" s="23">
        <v>0.7</v>
      </c>
      <c r="BI305" s="23">
        <v>18</v>
      </c>
      <c r="BJ305" s="16">
        <v>326.78472806290978</v>
      </c>
      <c r="BK305" s="16">
        <v>6156.085276193895</v>
      </c>
      <c r="BL305" s="23">
        <v>0.15</v>
      </c>
      <c r="BM305" s="22">
        <f t="shared" si="47"/>
        <v>2.5438470663673032</v>
      </c>
      <c r="BN305" s="22">
        <f t="shared" si="46"/>
        <v>1.5438470663673032</v>
      </c>
      <c r="BO305" s="22">
        <f t="shared" si="48"/>
        <v>0.23157705995509548</v>
      </c>
      <c r="BP305" s="22">
        <f t="shared" si="49"/>
        <v>0.13122700064122078</v>
      </c>
      <c r="BQ305" s="22">
        <f t="shared" si="50"/>
        <v>1.1810430057709869</v>
      </c>
    </row>
    <row r="306" spans="1:69" ht="12.75" customHeight="1" x14ac:dyDescent="0.25">
      <c r="A306" s="15">
        <v>19304013</v>
      </c>
      <c r="B306" s="16" t="s">
        <v>237</v>
      </c>
      <c r="C306" s="16"/>
      <c r="D306" s="16"/>
      <c r="E306" s="16"/>
      <c r="F306" s="16" t="s">
        <v>2964</v>
      </c>
      <c r="G306" s="16" t="s">
        <v>238</v>
      </c>
      <c r="H306" s="16">
        <v>0.71895495499999995</v>
      </c>
      <c r="I306" s="17">
        <v>1953</v>
      </c>
      <c r="J306" s="17">
        <v>1785</v>
      </c>
      <c r="K306" s="16">
        <v>0.29000812300000001</v>
      </c>
      <c r="L306" s="16" t="s">
        <v>78</v>
      </c>
      <c r="M306" s="17">
        <v>1</v>
      </c>
      <c r="N306" s="17">
        <v>0</v>
      </c>
      <c r="O306" s="16" t="s">
        <v>79</v>
      </c>
      <c r="P306" s="16" t="s">
        <v>80</v>
      </c>
      <c r="Q306" s="18">
        <v>0.14131673494814634</v>
      </c>
      <c r="R306" s="16" t="s">
        <v>3169</v>
      </c>
      <c r="S306" s="16" t="s">
        <v>3170</v>
      </c>
      <c r="T306" s="16" t="s">
        <v>259</v>
      </c>
      <c r="U306" s="16" t="s">
        <v>3171</v>
      </c>
      <c r="V306" s="16"/>
      <c r="W306" s="16" t="s">
        <v>129</v>
      </c>
      <c r="X306" s="16" t="s">
        <v>3059</v>
      </c>
      <c r="Y306" s="16" t="s">
        <v>3060</v>
      </c>
      <c r="Z306" s="16" t="s">
        <v>3172</v>
      </c>
      <c r="AA306" s="16"/>
      <c r="AB306" s="16"/>
      <c r="AC306" s="16" t="s">
        <v>2879</v>
      </c>
      <c r="AD306" s="16" t="s">
        <v>161</v>
      </c>
      <c r="AE306" s="16"/>
      <c r="AF306" s="16" t="s">
        <v>91</v>
      </c>
      <c r="AG306" s="16" t="s">
        <v>92</v>
      </c>
      <c r="AH306" s="16" t="s">
        <v>2880</v>
      </c>
      <c r="AI306" s="17">
        <v>1</v>
      </c>
      <c r="AJ306" s="17">
        <v>2</v>
      </c>
      <c r="AK306" s="16" t="s">
        <v>245</v>
      </c>
      <c r="AL306" s="16"/>
      <c r="AM306" s="17">
        <v>35</v>
      </c>
      <c r="AN306" s="16" t="s">
        <v>246</v>
      </c>
      <c r="AO306" s="16" t="s">
        <v>247</v>
      </c>
      <c r="AP306" s="17">
        <v>0</v>
      </c>
      <c r="AQ306" s="17">
        <v>0</v>
      </c>
      <c r="AR306" s="17">
        <v>0</v>
      </c>
      <c r="AS306" s="16">
        <v>6155.7430725300001</v>
      </c>
      <c r="AT306" s="19">
        <v>14.152637459606291</v>
      </c>
      <c r="AU306" s="19">
        <v>0</v>
      </c>
      <c r="AV306" s="19">
        <v>0</v>
      </c>
      <c r="AW306" s="19">
        <v>7076.3187298031453</v>
      </c>
      <c r="AX306" s="20">
        <v>4</v>
      </c>
      <c r="AY306" s="19">
        <v>0</v>
      </c>
      <c r="AZ306" s="20">
        <v>35</v>
      </c>
      <c r="BA306" s="19">
        <v>0</v>
      </c>
      <c r="BB306" s="19">
        <v>0.5</v>
      </c>
      <c r="BC306" s="20">
        <v>17500</v>
      </c>
      <c r="BD306" s="16"/>
      <c r="BE306" s="16"/>
      <c r="BF306" s="21" t="s">
        <v>96</v>
      </c>
      <c r="BG306" s="22">
        <v>35</v>
      </c>
      <c r="BH306" s="23">
        <v>0.85</v>
      </c>
      <c r="BI306" s="23">
        <v>30</v>
      </c>
      <c r="BJ306" s="16">
        <v>325.28842525420146</v>
      </c>
      <c r="BK306" s="16">
        <v>6155.7323513379788</v>
      </c>
      <c r="BL306" s="23">
        <v>0.15</v>
      </c>
      <c r="BM306" s="22">
        <f t="shared" si="47"/>
        <v>4.2395020484443897</v>
      </c>
      <c r="BN306" s="22">
        <f t="shared" si="46"/>
        <v>2.2395020484443897</v>
      </c>
      <c r="BO306" s="22">
        <f t="shared" si="48"/>
        <v>0.33592530726665842</v>
      </c>
      <c r="BP306" s="22">
        <f t="shared" si="49"/>
        <v>0.19035767411777316</v>
      </c>
      <c r="BQ306" s="22">
        <f t="shared" si="50"/>
        <v>1.7132190670599583</v>
      </c>
    </row>
    <row r="307" spans="1:69" ht="12.75" customHeight="1" x14ac:dyDescent="0.25">
      <c r="A307" s="15">
        <v>15033001</v>
      </c>
      <c r="B307" s="16" t="s">
        <v>154</v>
      </c>
      <c r="C307" s="16"/>
      <c r="D307" s="16"/>
      <c r="E307" s="16"/>
      <c r="F307" s="16" t="s">
        <v>1264</v>
      </c>
      <c r="G307" s="16" t="s">
        <v>205</v>
      </c>
      <c r="H307" s="16">
        <v>0.36123746400000001</v>
      </c>
      <c r="I307" s="17">
        <v>1979</v>
      </c>
      <c r="J307" s="17">
        <v>1045</v>
      </c>
      <c r="K307" s="16">
        <v>0.16980825499999999</v>
      </c>
      <c r="L307" s="16" t="s">
        <v>78</v>
      </c>
      <c r="M307" s="17">
        <v>1</v>
      </c>
      <c r="N307" s="17">
        <v>0</v>
      </c>
      <c r="O307" s="16" t="s">
        <v>79</v>
      </c>
      <c r="P307" s="16" t="s">
        <v>80</v>
      </c>
      <c r="Q307" s="18">
        <v>0.14127721421591508</v>
      </c>
      <c r="R307" s="16" t="s">
        <v>2001</v>
      </c>
      <c r="S307" s="16" t="s">
        <v>2002</v>
      </c>
      <c r="T307" s="16" t="s">
        <v>83</v>
      </c>
      <c r="U307" s="16" t="s">
        <v>84</v>
      </c>
      <c r="V307" s="16" t="s">
        <v>2003</v>
      </c>
      <c r="W307" s="16" t="s">
        <v>129</v>
      </c>
      <c r="X307" s="16"/>
      <c r="Y307" s="16" t="s">
        <v>1268</v>
      </c>
      <c r="Z307" s="16" t="s">
        <v>2004</v>
      </c>
      <c r="AA307" s="16"/>
      <c r="AB307" s="16"/>
      <c r="AC307" s="16" t="s">
        <v>210</v>
      </c>
      <c r="AD307" s="16" t="s">
        <v>123</v>
      </c>
      <c r="AE307" s="16"/>
      <c r="AF307" s="16" t="s">
        <v>91</v>
      </c>
      <c r="AG307" s="16" t="s">
        <v>92</v>
      </c>
      <c r="AH307" s="16" t="s">
        <v>2005</v>
      </c>
      <c r="AI307" s="17">
        <v>1</v>
      </c>
      <c r="AJ307" s="17">
        <v>1</v>
      </c>
      <c r="AK307" s="16" t="s">
        <v>136</v>
      </c>
      <c r="AL307" s="16"/>
      <c r="AM307" s="17">
        <v>25</v>
      </c>
      <c r="AN307" s="16" t="s">
        <v>137</v>
      </c>
      <c r="AO307" s="16" t="s">
        <v>138</v>
      </c>
      <c r="AP307" s="17">
        <v>0</v>
      </c>
      <c r="AQ307" s="17">
        <v>0</v>
      </c>
      <c r="AR307" s="17">
        <v>0</v>
      </c>
      <c r="AS307" s="16">
        <v>6154.01769805</v>
      </c>
      <c r="AT307" s="19">
        <v>7.0783026857076949</v>
      </c>
      <c r="AU307" s="19">
        <v>0</v>
      </c>
      <c r="AV307" s="19">
        <v>0</v>
      </c>
      <c r="AW307" s="19">
        <v>3539.1513428538474</v>
      </c>
      <c r="AX307" s="20">
        <v>7</v>
      </c>
      <c r="AY307" s="19">
        <v>0</v>
      </c>
      <c r="AZ307" s="20">
        <v>25</v>
      </c>
      <c r="BA307" s="19">
        <v>0</v>
      </c>
      <c r="BB307" s="19">
        <v>0.5</v>
      </c>
      <c r="BC307" s="20">
        <v>12500</v>
      </c>
      <c r="BD307" s="16">
        <v>384.88895774754121</v>
      </c>
      <c r="BE307" s="16">
        <v>6154.0108351280705</v>
      </c>
      <c r="BF307" s="21" t="s">
        <v>96</v>
      </c>
      <c r="BG307" s="22">
        <v>25</v>
      </c>
      <c r="BH307" s="23">
        <v>0.7</v>
      </c>
      <c r="BI307" s="23">
        <v>18</v>
      </c>
      <c r="BJ307" s="16">
        <v>384.88895774754121</v>
      </c>
      <c r="BK307" s="16">
        <v>6154.0108351280705</v>
      </c>
      <c r="BL307" s="23">
        <v>0.15</v>
      </c>
      <c r="BM307" s="22">
        <f t="shared" si="47"/>
        <v>2.5429898558864714</v>
      </c>
      <c r="BN307" s="22">
        <f t="shared" si="46"/>
        <v>1.5429898558864714</v>
      </c>
      <c r="BO307" s="22">
        <f t="shared" si="48"/>
        <v>0.2314484783829707</v>
      </c>
      <c r="BP307" s="22">
        <f t="shared" si="49"/>
        <v>0.13115413775035009</v>
      </c>
      <c r="BQ307" s="22">
        <f t="shared" si="50"/>
        <v>1.1803872397531507</v>
      </c>
    </row>
    <row r="308" spans="1:69" ht="12.75" customHeight="1" x14ac:dyDescent="0.25">
      <c r="A308" s="15">
        <v>15302029</v>
      </c>
      <c r="B308" s="16" t="s">
        <v>154</v>
      </c>
      <c r="C308" s="16"/>
      <c r="D308" s="16"/>
      <c r="E308" s="16"/>
      <c r="F308" s="16" t="s">
        <v>1264</v>
      </c>
      <c r="G308" s="16" t="s">
        <v>126</v>
      </c>
      <c r="H308" s="16">
        <v>0.53845696499999995</v>
      </c>
      <c r="I308" s="17">
        <v>1947</v>
      </c>
      <c r="J308" s="17">
        <v>1128</v>
      </c>
      <c r="K308" s="16">
        <v>0.18335500699999999</v>
      </c>
      <c r="L308" s="16" t="s">
        <v>78</v>
      </c>
      <c r="M308" s="17">
        <v>1</v>
      </c>
      <c r="N308" s="17">
        <v>0</v>
      </c>
      <c r="O308" s="16" t="s">
        <v>79</v>
      </c>
      <c r="P308" s="16" t="s">
        <v>80</v>
      </c>
      <c r="Q308" s="18">
        <v>0.14124547290840855</v>
      </c>
      <c r="R308" s="16" t="s">
        <v>1490</v>
      </c>
      <c r="S308" s="16" t="s">
        <v>1491</v>
      </c>
      <c r="T308" s="16" t="s">
        <v>83</v>
      </c>
      <c r="U308" s="16" t="s">
        <v>84</v>
      </c>
      <c r="V308" s="16" t="s">
        <v>1278</v>
      </c>
      <c r="W308" s="16" t="s">
        <v>129</v>
      </c>
      <c r="X308" s="16" t="s">
        <v>1267</v>
      </c>
      <c r="Y308" s="16" t="s">
        <v>1268</v>
      </c>
      <c r="Z308" s="16" t="s">
        <v>1492</v>
      </c>
      <c r="AA308" s="16"/>
      <c r="AB308" s="16"/>
      <c r="AC308" s="16" t="s">
        <v>780</v>
      </c>
      <c r="AD308" s="16" t="s">
        <v>105</v>
      </c>
      <c r="AE308" s="16"/>
      <c r="AF308" s="16" t="s">
        <v>91</v>
      </c>
      <c r="AG308" s="16" t="s">
        <v>92</v>
      </c>
      <c r="AH308" s="16" t="s">
        <v>1493</v>
      </c>
      <c r="AI308" s="17">
        <v>1</v>
      </c>
      <c r="AJ308" s="17">
        <v>1</v>
      </c>
      <c r="AK308" s="16" t="s">
        <v>136</v>
      </c>
      <c r="AL308" s="16"/>
      <c r="AM308" s="17">
        <v>25</v>
      </c>
      <c r="AN308" s="16" t="s">
        <v>137</v>
      </c>
      <c r="AO308" s="16" t="s">
        <v>138</v>
      </c>
      <c r="AP308" s="17">
        <v>0</v>
      </c>
      <c r="AQ308" s="17">
        <v>0</v>
      </c>
      <c r="AR308" s="17">
        <v>0</v>
      </c>
      <c r="AS308" s="16">
        <v>6152.64256234</v>
      </c>
      <c r="AT308" s="19">
        <v>7.0798847094788924</v>
      </c>
      <c r="AU308" s="19">
        <v>0</v>
      </c>
      <c r="AV308" s="19">
        <v>0</v>
      </c>
      <c r="AW308" s="19">
        <v>3539.9423547394463</v>
      </c>
      <c r="AX308" s="20">
        <v>7</v>
      </c>
      <c r="AY308" s="19">
        <v>0</v>
      </c>
      <c r="AZ308" s="20">
        <v>25</v>
      </c>
      <c r="BA308" s="19">
        <v>0</v>
      </c>
      <c r="BB308" s="19">
        <v>0.5</v>
      </c>
      <c r="BC308" s="20">
        <v>12500</v>
      </c>
      <c r="BD308" s="16"/>
      <c r="BE308" s="16"/>
      <c r="BF308" s="21" t="s">
        <v>96</v>
      </c>
      <c r="BG308" s="22">
        <v>25</v>
      </c>
      <c r="BH308" s="23">
        <v>0.7</v>
      </c>
      <c r="BI308" s="23">
        <v>18</v>
      </c>
      <c r="BJ308" s="16">
        <v>361.25030687729281</v>
      </c>
      <c r="BK308" s="16">
        <v>6152.6281893036867</v>
      </c>
      <c r="BL308" s="23">
        <v>0.15</v>
      </c>
      <c r="BM308" s="22">
        <f t="shared" ref="BM308:BM315" si="51">BI308*Q308</f>
        <v>2.5424185123513539</v>
      </c>
      <c r="BN308" s="22">
        <f t="shared" si="46"/>
        <v>1.5424185123513539</v>
      </c>
      <c r="BO308" s="22">
        <f t="shared" ref="BO308:BO315" si="52">BN308*BL308</f>
        <v>0.23136277685270307</v>
      </c>
      <c r="BP308" s="22">
        <f t="shared" ref="BP308:BP315" si="53">(BN308-BO308)*0.1</f>
        <v>0.13110557354986507</v>
      </c>
      <c r="BQ308" s="22">
        <f t="shared" ref="BQ308:BQ315" si="54">(BN308-BO308)*0.9</f>
        <v>1.1799501619487858</v>
      </c>
    </row>
    <row r="309" spans="1:69" ht="12.75" customHeight="1" x14ac:dyDescent="0.25">
      <c r="A309" s="15">
        <v>15844043</v>
      </c>
      <c r="B309" s="16" t="s">
        <v>75</v>
      </c>
      <c r="C309" s="16"/>
      <c r="D309" s="16"/>
      <c r="E309" s="16"/>
      <c r="F309" s="16" t="s">
        <v>2964</v>
      </c>
      <c r="G309" s="16" t="s">
        <v>238</v>
      </c>
      <c r="H309" s="16">
        <v>0.51999972699999997</v>
      </c>
      <c r="I309" s="17">
        <v>1950</v>
      </c>
      <c r="J309" s="17">
        <v>1800</v>
      </c>
      <c r="K309" s="16">
        <v>0.29306414800000002</v>
      </c>
      <c r="L309" s="16" t="s">
        <v>78</v>
      </c>
      <c r="M309" s="17">
        <v>1</v>
      </c>
      <c r="N309" s="17">
        <v>0</v>
      </c>
      <c r="O309" s="16" t="s">
        <v>79</v>
      </c>
      <c r="P309" s="16" t="s">
        <v>80</v>
      </c>
      <c r="Q309" s="18">
        <v>0.14118700868454465</v>
      </c>
      <c r="R309" s="16" t="s">
        <v>3066</v>
      </c>
      <c r="S309" s="16" t="s">
        <v>3067</v>
      </c>
      <c r="T309" s="16" t="s">
        <v>347</v>
      </c>
      <c r="U309" s="16" t="s">
        <v>3068</v>
      </c>
      <c r="V309" s="16" t="s">
        <v>3069</v>
      </c>
      <c r="W309" s="16" t="s">
        <v>129</v>
      </c>
      <c r="X309" s="16" t="s">
        <v>3059</v>
      </c>
      <c r="Y309" s="16" t="s">
        <v>3060</v>
      </c>
      <c r="Z309" s="16" t="s">
        <v>2375</v>
      </c>
      <c r="AA309" s="16"/>
      <c r="AB309" s="16"/>
      <c r="AC309" s="16" t="s">
        <v>1333</v>
      </c>
      <c r="AD309" s="16" t="s">
        <v>152</v>
      </c>
      <c r="AE309" s="16"/>
      <c r="AF309" s="16" t="s">
        <v>91</v>
      </c>
      <c r="AG309" s="16" t="s">
        <v>92</v>
      </c>
      <c r="AH309" s="16" t="s">
        <v>1334</v>
      </c>
      <c r="AI309" s="17">
        <v>2</v>
      </c>
      <c r="AJ309" s="17">
        <v>2</v>
      </c>
      <c r="AK309" s="16" t="s">
        <v>245</v>
      </c>
      <c r="AL309" s="16"/>
      <c r="AM309" s="17">
        <v>35</v>
      </c>
      <c r="AN309" s="16" t="s">
        <v>246</v>
      </c>
      <c r="AO309" s="16" t="s">
        <v>247</v>
      </c>
      <c r="AP309" s="17">
        <v>0</v>
      </c>
      <c r="AQ309" s="17">
        <v>0</v>
      </c>
      <c r="AR309" s="17">
        <v>0</v>
      </c>
      <c r="AS309" s="16">
        <v>6150.08095598</v>
      </c>
      <c r="AT309" s="19">
        <v>14.165667187728531</v>
      </c>
      <c r="AU309" s="19">
        <v>0</v>
      </c>
      <c r="AV309" s="19">
        <v>0</v>
      </c>
      <c r="AW309" s="19">
        <v>7082.8335938642649</v>
      </c>
      <c r="AX309" s="20">
        <v>4</v>
      </c>
      <c r="AY309" s="19">
        <v>0</v>
      </c>
      <c r="AZ309" s="20">
        <v>35</v>
      </c>
      <c r="BA309" s="19">
        <v>0</v>
      </c>
      <c r="BB309" s="19">
        <v>0.5</v>
      </c>
      <c r="BC309" s="20">
        <v>17500</v>
      </c>
      <c r="BD309" s="16"/>
      <c r="BE309" s="16"/>
      <c r="BF309" s="21" t="s">
        <v>96</v>
      </c>
      <c r="BG309" s="22">
        <v>35</v>
      </c>
      <c r="BH309" s="23">
        <v>0.85</v>
      </c>
      <c r="BI309" s="23">
        <v>30</v>
      </c>
      <c r="BJ309" s="16">
        <v>350.93029118195909</v>
      </c>
      <c r="BK309" s="16">
        <v>6150.0814978989702</v>
      </c>
      <c r="BL309" s="23">
        <v>0.15</v>
      </c>
      <c r="BM309" s="22">
        <f t="shared" si="51"/>
        <v>4.2356102605363395</v>
      </c>
      <c r="BN309" s="22">
        <f t="shared" si="46"/>
        <v>2.2356102605363395</v>
      </c>
      <c r="BO309" s="22">
        <f t="shared" si="52"/>
        <v>0.33534153908045089</v>
      </c>
      <c r="BP309" s="22">
        <f t="shared" si="53"/>
        <v>0.19002687214558889</v>
      </c>
      <c r="BQ309" s="22">
        <f t="shared" si="54"/>
        <v>1.7102418493102998</v>
      </c>
    </row>
    <row r="310" spans="1:69" ht="12.75" customHeight="1" x14ac:dyDescent="0.25">
      <c r="A310" s="15">
        <v>15844030</v>
      </c>
      <c r="B310" s="16" t="s">
        <v>75</v>
      </c>
      <c r="C310" s="16"/>
      <c r="D310" s="16"/>
      <c r="E310" s="16"/>
      <c r="F310" s="16" t="s">
        <v>1264</v>
      </c>
      <c r="G310" s="16" t="s">
        <v>238</v>
      </c>
      <c r="H310" s="16">
        <v>0</v>
      </c>
      <c r="I310" s="17">
        <v>1950</v>
      </c>
      <c r="J310" s="17">
        <v>496</v>
      </c>
      <c r="K310" s="16">
        <v>8.0755454000000004E-2</v>
      </c>
      <c r="L310" s="16" t="s">
        <v>78</v>
      </c>
      <c r="M310" s="17">
        <v>1</v>
      </c>
      <c r="N310" s="17">
        <v>0</v>
      </c>
      <c r="O310" s="16" t="s">
        <v>79</v>
      </c>
      <c r="P310" s="16" t="s">
        <v>80</v>
      </c>
      <c r="Q310" s="18">
        <v>0.14100281810979634</v>
      </c>
      <c r="R310" s="16" t="s">
        <v>2257</v>
      </c>
      <c r="S310" s="16" t="s">
        <v>2258</v>
      </c>
      <c r="T310" s="16" t="s">
        <v>83</v>
      </c>
      <c r="U310" s="16" t="s">
        <v>84</v>
      </c>
      <c r="V310" s="16" t="s">
        <v>1332</v>
      </c>
      <c r="W310" s="16" t="s">
        <v>470</v>
      </c>
      <c r="X310" s="16"/>
      <c r="Y310" s="16" t="s">
        <v>3420</v>
      </c>
      <c r="Z310" s="16"/>
      <c r="AA310" s="16"/>
      <c r="AB310" s="16"/>
      <c r="AC310" s="16" t="s">
        <v>1333</v>
      </c>
      <c r="AD310" s="16" t="s">
        <v>152</v>
      </c>
      <c r="AE310" s="16"/>
      <c r="AF310" s="16" t="s">
        <v>91</v>
      </c>
      <c r="AG310" s="16" t="s">
        <v>92</v>
      </c>
      <c r="AH310" s="16" t="s">
        <v>84</v>
      </c>
      <c r="AI310" s="17">
        <v>1</v>
      </c>
      <c r="AJ310" s="17">
        <v>0</v>
      </c>
      <c r="AK310" s="16" t="s">
        <v>245</v>
      </c>
      <c r="AL310" s="16"/>
      <c r="AM310" s="17">
        <v>35</v>
      </c>
      <c r="AN310" s="16" t="s">
        <v>246</v>
      </c>
      <c r="AO310" s="16" t="s">
        <v>247</v>
      </c>
      <c r="AP310" s="17">
        <v>0</v>
      </c>
      <c r="AQ310" s="17">
        <v>0</v>
      </c>
      <c r="AR310" s="17">
        <v>0</v>
      </c>
      <c r="AS310" s="16">
        <v>6142.0576874600001</v>
      </c>
      <c r="AT310" s="19">
        <v>0</v>
      </c>
      <c r="AU310" s="19">
        <v>0</v>
      </c>
      <c r="AV310" s="19">
        <v>0</v>
      </c>
      <c r="AW310" s="19">
        <v>0</v>
      </c>
      <c r="AX310" s="20">
        <v>4</v>
      </c>
      <c r="AY310" s="19">
        <v>0</v>
      </c>
      <c r="AZ310" s="20">
        <v>35</v>
      </c>
      <c r="BA310" s="19">
        <v>0</v>
      </c>
      <c r="BB310" s="19">
        <v>0.5</v>
      </c>
      <c r="BC310" s="20">
        <v>17500</v>
      </c>
      <c r="BD310" s="16">
        <v>349.70911799486549</v>
      </c>
      <c r="BE310" s="16">
        <v>6142.0581885562679</v>
      </c>
      <c r="BF310" s="21" t="s">
        <v>96</v>
      </c>
      <c r="BG310" s="22">
        <v>35</v>
      </c>
      <c r="BH310" s="23">
        <v>0.85</v>
      </c>
      <c r="BI310" s="23">
        <v>30</v>
      </c>
      <c r="BJ310" s="16">
        <v>349.70911799486549</v>
      </c>
      <c r="BK310" s="16">
        <v>6142.0581885562679</v>
      </c>
      <c r="BL310" s="23">
        <v>0.15</v>
      </c>
      <c r="BM310" s="22">
        <f t="shared" si="51"/>
        <v>4.2300845432938905</v>
      </c>
      <c r="BN310" s="22">
        <f t="shared" si="46"/>
        <v>4.2300845432938905</v>
      </c>
      <c r="BO310" s="22">
        <f t="shared" si="52"/>
        <v>0.63451268149408357</v>
      </c>
      <c r="BP310" s="22">
        <f t="shared" si="53"/>
        <v>0.35955718617998073</v>
      </c>
      <c r="BQ310" s="22">
        <f t="shared" si="54"/>
        <v>3.2360146756198267</v>
      </c>
    </row>
    <row r="311" spans="1:69" ht="12.75" customHeight="1" x14ac:dyDescent="0.25">
      <c r="A311" s="15">
        <v>15422016</v>
      </c>
      <c r="B311" s="16" t="s">
        <v>228</v>
      </c>
      <c r="C311" s="16"/>
      <c r="D311" s="16"/>
      <c r="E311" s="16"/>
      <c r="F311" s="16" t="s">
        <v>1264</v>
      </c>
      <c r="G311" s="16" t="s">
        <v>178</v>
      </c>
      <c r="H311" s="16">
        <v>0.41665581499999998</v>
      </c>
      <c r="I311" s="17">
        <v>1950</v>
      </c>
      <c r="J311" s="17">
        <v>1703</v>
      </c>
      <c r="K311" s="16">
        <v>0.27731639800000002</v>
      </c>
      <c r="L311" s="16" t="s">
        <v>78</v>
      </c>
      <c r="M311" s="17">
        <v>1</v>
      </c>
      <c r="N311" s="17">
        <v>0</v>
      </c>
      <c r="O311" s="16" t="s">
        <v>79</v>
      </c>
      <c r="P311" s="16" t="s">
        <v>80</v>
      </c>
      <c r="Q311" s="18">
        <v>0.14097948566114876</v>
      </c>
      <c r="R311" s="16" t="s">
        <v>1620</v>
      </c>
      <c r="S311" s="16" t="s">
        <v>1621</v>
      </c>
      <c r="T311" s="16" t="s">
        <v>705</v>
      </c>
      <c r="U311" s="16" t="s">
        <v>706</v>
      </c>
      <c r="V311" s="16"/>
      <c r="W311" s="16" t="s">
        <v>129</v>
      </c>
      <c r="X311" s="16" t="s">
        <v>1267</v>
      </c>
      <c r="Y311" s="16" t="s">
        <v>1268</v>
      </c>
      <c r="Z311" s="16" t="s">
        <v>1622</v>
      </c>
      <c r="AA311" s="16"/>
      <c r="AB311" s="16"/>
      <c r="AC311" s="16" t="s">
        <v>1564</v>
      </c>
      <c r="AD311" s="16" t="s">
        <v>152</v>
      </c>
      <c r="AE311" s="16"/>
      <c r="AF311" s="16" t="s">
        <v>91</v>
      </c>
      <c r="AG311" s="16" t="s">
        <v>92</v>
      </c>
      <c r="AH311" s="16" t="s">
        <v>1623</v>
      </c>
      <c r="AI311" s="17">
        <v>1</v>
      </c>
      <c r="AJ311" s="17">
        <v>1</v>
      </c>
      <c r="AK311" s="16" t="s">
        <v>136</v>
      </c>
      <c r="AL311" s="16"/>
      <c r="AM311" s="17">
        <v>25</v>
      </c>
      <c r="AN311" s="16" t="s">
        <v>137</v>
      </c>
      <c r="AO311" s="16" t="s">
        <v>138</v>
      </c>
      <c r="AP311" s="17">
        <v>0</v>
      </c>
      <c r="AQ311" s="17">
        <v>0</v>
      </c>
      <c r="AR311" s="17">
        <v>0</v>
      </c>
      <c r="AS311" s="16">
        <v>6141.05966979</v>
      </c>
      <c r="AT311" s="19">
        <v>7.0932383566124146</v>
      </c>
      <c r="AU311" s="19">
        <v>0</v>
      </c>
      <c r="AV311" s="19">
        <v>0</v>
      </c>
      <c r="AW311" s="19">
        <v>3546.6191783062072</v>
      </c>
      <c r="AX311" s="20">
        <v>7</v>
      </c>
      <c r="AY311" s="19">
        <v>0</v>
      </c>
      <c r="AZ311" s="20">
        <v>25</v>
      </c>
      <c r="BA311" s="19">
        <v>0</v>
      </c>
      <c r="BB311" s="19">
        <v>0.5</v>
      </c>
      <c r="BC311" s="20">
        <v>12500</v>
      </c>
      <c r="BD311" s="16"/>
      <c r="BE311" s="16"/>
      <c r="BF311" s="21" t="s">
        <v>96</v>
      </c>
      <c r="BG311" s="22">
        <v>25</v>
      </c>
      <c r="BH311" s="23">
        <v>0.7</v>
      </c>
      <c r="BI311" s="23">
        <v>18</v>
      </c>
      <c r="BJ311" s="16">
        <v>331.42210768313402</v>
      </c>
      <c r="BK311" s="16">
        <v>6141.0418311586218</v>
      </c>
      <c r="BL311" s="23">
        <v>0.15</v>
      </c>
      <c r="BM311" s="22">
        <f t="shared" si="51"/>
        <v>2.5376307419006778</v>
      </c>
      <c r="BN311" s="22">
        <f t="shared" si="46"/>
        <v>1.5376307419006778</v>
      </c>
      <c r="BO311" s="22">
        <f t="shared" si="52"/>
        <v>0.23064461128510166</v>
      </c>
      <c r="BP311" s="22">
        <f t="shared" si="53"/>
        <v>0.13069861306155761</v>
      </c>
      <c r="BQ311" s="22">
        <f t="shared" si="54"/>
        <v>1.1762875175540186</v>
      </c>
    </row>
    <row r="312" spans="1:69" ht="12.75" customHeight="1" x14ac:dyDescent="0.25">
      <c r="A312" s="15">
        <v>15844044</v>
      </c>
      <c r="B312" s="16" t="s">
        <v>75</v>
      </c>
      <c r="C312" s="16"/>
      <c r="D312" s="16"/>
      <c r="E312" s="16"/>
      <c r="F312" s="16" t="s">
        <v>2964</v>
      </c>
      <c r="G312" s="16" t="s">
        <v>238</v>
      </c>
      <c r="H312" s="16">
        <v>0.72000211700000005</v>
      </c>
      <c r="I312" s="17">
        <v>1950</v>
      </c>
      <c r="J312" s="17">
        <v>2000</v>
      </c>
      <c r="K312" s="16">
        <v>0.32637075700000001</v>
      </c>
      <c r="L312" s="16" t="s">
        <v>78</v>
      </c>
      <c r="M312" s="17">
        <v>1</v>
      </c>
      <c r="N312" s="17">
        <v>0</v>
      </c>
      <c r="O312" s="16" t="s">
        <v>79</v>
      </c>
      <c r="P312" s="16" t="s">
        <v>80</v>
      </c>
      <c r="Q312" s="18">
        <v>0.14087092256119713</v>
      </c>
      <c r="R312" s="16" t="s">
        <v>3066</v>
      </c>
      <c r="S312" s="16" t="s">
        <v>3067</v>
      </c>
      <c r="T312" s="16" t="s">
        <v>347</v>
      </c>
      <c r="U312" s="16" t="s">
        <v>3068</v>
      </c>
      <c r="V312" s="16" t="s">
        <v>3069</v>
      </c>
      <c r="W312" s="16" t="s">
        <v>129</v>
      </c>
      <c r="X312" s="16" t="s">
        <v>3059</v>
      </c>
      <c r="Y312" s="16" t="s">
        <v>3060</v>
      </c>
      <c r="Z312" s="16" t="s">
        <v>3070</v>
      </c>
      <c r="AA312" s="16"/>
      <c r="AB312" s="16"/>
      <c r="AC312" s="16" t="s">
        <v>3071</v>
      </c>
      <c r="AD312" s="16" t="s">
        <v>105</v>
      </c>
      <c r="AE312" s="16"/>
      <c r="AF312" s="16" t="s">
        <v>91</v>
      </c>
      <c r="AG312" s="16" t="s">
        <v>92</v>
      </c>
      <c r="AH312" s="16" t="s">
        <v>1334</v>
      </c>
      <c r="AI312" s="17">
        <v>1</v>
      </c>
      <c r="AJ312" s="17">
        <v>2</v>
      </c>
      <c r="AK312" s="16" t="s">
        <v>245</v>
      </c>
      <c r="AL312" s="16"/>
      <c r="AM312" s="17">
        <v>35</v>
      </c>
      <c r="AN312" s="16" t="s">
        <v>246</v>
      </c>
      <c r="AO312" s="16" t="s">
        <v>247</v>
      </c>
      <c r="AP312" s="17">
        <v>0</v>
      </c>
      <c r="AQ312" s="17">
        <v>0</v>
      </c>
      <c r="AR312" s="17">
        <v>0</v>
      </c>
      <c r="AS312" s="16">
        <v>6136.3091831399997</v>
      </c>
      <c r="AT312" s="19">
        <v>14.197459319580762</v>
      </c>
      <c r="AU312" s="19">
        <v>0</v>
      </c>
      <c r="AV312" s="19">
        <v>0</v>
      </c>
      <c r="AW312" s="19">
        <v>7098.7296597903814</v>
      </c>
      <c r="AX312" s="20">
        <v>4</v>
      </c>
      <c r="AY312" s="19">
        <v>0</v>
      </c>
      <c r="AZ312" s="20">
        <v>35</v>
      </c>
      <c r="BA312" s="19">
        <v>0</v>
      </c>
      <c r="BB312" s="19">
        <v>0.5</v>
      </c>
      <c r="BC312" s="20">
        <v>17500</v>
      </c>
      <c r="BD312" s="16"/>
      <c r="BE312" s="16"/>
      <c r="BF312" s="21" t="s">
        <v>96</v>
      </c>
      <c r="BG312" s="22">
        <v>35</v>
      </c>
      <c r="BH312" s="23">
        <v>0.85</v>
      </c>
      <c r="BI312" s="23">
        <v>30</v>
      </c>
      <c r="BJ312" s="16">
        <v>345.4164351015587</v>
      </c>
      <c r="BK312" s="16">
        <v>6136.3128414407438</v>
      </c>
      <c r="BL312" s="23">
        <v>0.15</v>
      </c>
      <c r="BM312" s="22">
        <f t="shared" si="51"/>
        <v>4.2261276768359135</v>
      </c>
      <c r="BN312" s="22">
        <f t="shared" si="46"/>
        <v>2.2261276768359135</v>
      </c>
      <c r="BO312" s="22">
        <f t="shared" si="52"/>
        <v>0.33391915152538704</v>
      </c>
      <c r="BP312" s="22">
        <f t="shared" si="53"/>
        <v>0.18922085253105267</v>
      </c>
      <c r="BQ312" s="22">
        <f t="shared" si="54"/>
        <v>1.7029876727794739</v>
      </c>
    </row>
    <row r="313" spans="1:69" ht="12.75" customHeight="1" x14ac:dyDescent="0.25">
      <c r="A313" s="15">
        <v>15844033</v>
      </c>
      <c r="B313" s="16" t="s">
        <v>75</v>
      </c>
      <c r="C313" s="16"/>
      <c r="D313" s="16"/>
      <c r="E313" s="16"/>
      <c r="F313" s="16" t="s">
        <v>1264</v>
      </c>
      <c r="G313" s="16" t="s">
        <v>238</v>
      </c>
      <c r="H313" s="16">
        <v>0.63326558099999997</v>
      </c>
      <c r="I313" s="17">
        <v>1924</v>
      </c>
      <c r="J313" s="17">
        <v>1064</v>
      </c>
      <c r="K313" s="16">
        <v>0.17462662100000001</v>
      </c>
      <c r="L313" s="16" t="s">
        <v>78</v>
      </c>
      <c r="M313" s="17">
        <v>1</v>
      </c>
      <c r="N313" s="17">
        <v>0</v>
      </c>
      <c r="O313" s="16" t="s">
        <v>79</v>
      </c>
      <c r="P313" s="16" t="s">
        <v>80</v>
      </c>
      <c r="Q313" s="18">
        <v>0.13998889368077125</v>
      </c>
      <c r="R313" s="16" t="s">
        <v>1330</v>
      </c>
      <c r="S313" s="16" t="s">
        <v>1331</v>
      </c>
      <c r="T313" s="16" t="s">
        <v>83</v>
      </c>
      <c r="U313" s="16" t="s">
        <v>84</v>
      </c>
      <c r="V313" s="16" t="s">
        <v>1332</v>
      </c>
      <c r="W313" s="16" t="s">
        <v>129</v>
      </c>
      <c r="X313" s="16" t="s">
        <v>1267</v>
      </c>
      <c r="Y313" s="16" t="s">
        <v>1268</v>
      </c>
      <c r="Z313" s="16" t="s">
        <v>1043</v>
      </c>
      <c r="AA313" s="16"/>
      <c r="AB313" s="16"/>
      <c r="AC313" s="16" t="s">
        <v>1333</v>
      </c>
      <c r="AD313" s="16" t="s">
        <v>152</v>
      </c>
      <c r="AE313" s="16"/>
      <c r="AF313" s="16" t="s">
        <v>91</v>
      </c>
      <c r="AG313" s="16" t="s">
        <v>92</v>
      </c>
      <c r="AH313" s="16" t="s">
        <v>1334</v>
      </c>
      <c r="AI313" s="17">
        <v>1</v>
      </c>
      <c r="AJ313" s="17">
        <v>1</v>
      </c>
      <c r="AK313" s="16" t="s">
        <v>245</v>
      </c>
      <c r="AL313" s="16"/>
      <c r="AM313" s="17">
        <v>35</v>
      </c>
      <c r="AN313" s="16" t="s">
        <v>246</v>
      </c>
      <c r="AO313" s="16" t="s">
        <v>247</v>
      </c>
      <c r="AP313" s="17">
        <v>0</v>
      </c>
      <c r="AQ313" s="17">
        <v>0</v>
      </c>
      <c r="AR313" s="17">
        <v>0</v>
      </c>
      <c r="AS313" s="16">
        <v>6097.9017066300003</v>
      </c>
      <c r="AT313" s="19">
        <v>7.1434408253316031</v>
      </c>
      <c r="AU313" s="19">
        <v>0</v>
      </c>
      <c r="AV313" s="19">
        <v>0</v>
      </c>
      <c r="AW313" s="19">
        <v>3571.7204126658016</v>
      </c>
      <c r="AX313" s="20">
        <v>4</v>
      </c>
      <c r="AY313" s="19">
        <v>0</v>
      </c>
      <c r="AZ313" s="20">
        <v>35</v>
      </c>
      <c r="BA313" s="19">
        <v>0</v>
      </c>
      <c r="BB313" s="19">
        <v>0.5</v>
      </c>
      <c r="BC313" s="20">
        <v>17500</v>
      </c>
      <c r="BD313" s="16"/>
      <c r="BE313" s="16"/>
      <c r="BF313" s="21" t="s">
        <v>96</v>
      </c>
      <c r="BG313" s="22">
        <v>35</v>
      </c>
      <c r="BH313" s="23">
        <v>0.85</v>
      </c>
      <c r="BI313" s="23">
        <v>30</v>
      </c>
      <c r="BJ313" s="16">
        <v>313.83108620669952</v>
      </c>
      <c r="BK313" s="16">
        <v>6097.8918170939505</v>
      </c>
      <c r="BL313" s="23">
        <v>0.15</v>
      </c>
      <c r="BM313" s="22">
        <f t="shared" si="51"/>
        <v>4.1996668104231372</v>
      </c>
      <c r="BN313" s="22">
        <f t="shared" si="46"/>
        <v>3.1996668104231372</v>
      </c>
      <c r="BO313" s="22">
        <f t="shared" si="52"/>
        <v>0.47995002156347055</v>
      </c>
      <c r="BP313" s="22">
        <f t="shared" si="53"/>
        <v>0.27197167888596668</v>
      </c>
      <c r="BQ313" s="22">
        <f t="shared" si="54"/>
        <v>2.4477451099736998</v>
      </c>
    </row>
    <row r="314" spans="1:69" ht="12.75" customHeight="1" x14ac:dyDescent="0.25">
      <c r="A314" s="15">
        <v>15801015</v>
      </c>
      <c r="B314" s="16" t="s">
        <v>228</v>
      </c>
      <c r="C314" s="16" t="s">
        <v>110</v>
      </c>
      <c r="D314" s="16" t="s">
        <v>581</v>
      </c>
      <c r="E314" s="16"/>
      <c r="F314" s="16" t="s">
        <v>288</v>
      </c>
      <c r="G314" s="16" t="s">
        <v>205</v>
      </c>
      <c r="H314" s="16">
        <v>0</v>
      </c>
      <c r="I314" s="17">
        <v>1900</v>
      </c>
      <c r="J314" s="16"/>
      <c r="K314" s="16">
        <v>0</v>
      </c>
      <c r="L314" s="16" t="s">
        <v>78</v>
      </c>
      <c r="M314" s="17">
        <v>1</v>
      </c>
      <c r="N314" s="17">
        <v>0</v>
      </c>
      <c r="O314" s="16" t="s">
        <v>79</v>
      </c>
      <c r="P314" s="16" t="s">
        <v>80</v>
      </c>
      <c r="Q314" s="18">
        <v>0.13994580308872584</v>
      </c>
      <c r="R314" s="16" t="s">
        <v>1600</v>
      </c>
      <c r="S314" s="16" t="s">
        <v>1601</v>
      </c>
      <c r="T314" s="16" t="s">
        <v>347</v>
      </c>
      <c r="U314" s="16" t="s">
        <v>348</v>
      </c>
      <c r="V314" s="16" t="s">
        <v>1602</v>
      </c>
      <c r="W314" s="16" t="s">
        <v>470</v>
      </c>
      <c r="X314" s="16" t="s">
        <v>3419</v>
      </c>
      <c r="Y314" s="16" t="s">
        <v>3420</v>
      </c>
      <c r="Z314" s="16"/>
      <c r="AA314" s="16"/>
      <c r="AB314" s="16"/>
      <c r="AC314" s="16" t="s">
        <v>1594</v>
      </c>
      <c r="AD314" s="16" t="s">
        <v>105</v>
      </c>
      <c r="AE314" s="16"/>
      <c r="AF314" s="16" t="s">
        <v>91</v>
      </c>
      <c r="AG314" s="16" t="s">
        <v>92</v>
      </c>
      <c r="AH314" s="16" t="s">
        <v>3421</v>
      </c>
      <c r="AI314" s="17">
        <v>1</v>
      </c>
      <c r="AJ314" s="17">
        <v>0</v>
      </c>
      <c r="AK314" s="16" t="s">
        <v>136</v>
      </c>
      <c r="AL314" s="16"/>
      <c r="AM314" s="17">
        <v>25</v>
      </c>
      <c r="AN314" s="16" t="s">
        <v>137</v>
      </c>
      <c r="AO314" s="16" t="s">
        <v>138</v>
      </c>
      <c r="AP314" s="17">
        <v>0</v>
      </c>
      <c r="AQ314" s="17">
        <v>0</v>
      </c>
      <c r="AR314" s="17">
        <v>0</v>
      </c>
      <c r="AS314" s="16">
        <v>6096.0011871500001</v>
      </c>
      <c r="AT314" s="19">
        <v>0</v>
      </c>
      <c r="AU314" s="19">
        <v>0</v>
      </c>
      <c r="AV314" s="19">
        <v>0</v>
      </c>
      <c r="AW314" s="19">
        <v>0</v>
      </c>
      <c r="AX314" s="20">
        <v>7</v>
      </c>
      <c r="AY314" s="19">
        <v>0</v>
      </c>
      <c r="AZ314" s="20">
        <v>25</v>
      </c>
      <c r="BA314" s="19">
        <v>0</v>
      </c>
      <c r="BB314" s="19">
        <v>0.5</v>
      </c>
      <c r="BC314" s="20">
        <v>12500</v>
      </c>
      <c r="BD314" s="16"/>
      <c r="BE314" s="16"/>
      <c r="BF314" s="21" t="s">
        <v>96</v>
      </c>
      <c r="BG314" s="22">
        <v>25</v>
      </c>
      <c r="BH314" s="23">
        <v>0.7</v>
      </c>
      <c r="BI314" s="23">
        <v>18</v>
      </c>
      <c r="BJ314" s="16">
        <v>391.27280756144421</v>
      </c>
      <c r="BK314" s="16">
        <v>6096.0147984125506</v>
      </c>
      <c r="BL314" s="23">
        <v>0.15</v>
      </c>
      <c r="BM314" s="22">
        <f t="shared" si="51"/>
        <v>2.5190244555970649</v>
      </c>
      <c r="BN314" s="22">
        <f t="shared" si="46"/>
        <v>2.5190244555970649</v>
      </c>
      <c r="BO314" s="22">
        <f t="shared" si="52"/>
        <v>0.37785366833955975</v>
      </c>
      <c r="BP314" s="22">
        <f t="shared" si="53"/>
        <v>0.21411707872575053</v>
      </c>
      <c r="BQ314" s="22">
        <f t="shared" si="54"/>
        <v>1.9270537085317547</v>
      </c>
    </row>
    <row r="315" spans="1:69" ht="12.75" customHeight="1" x14ac:dyDescent="0.25">
      <c r="A315" s="15">
        <v>17006040</v>
      </c>
      <c r="B315" s="16" t="s">
        <v>237</v>
      </c>
      <c r="C315" s="16"/>
      <c r="D315" s="16"/>
      <c r="E315" s="16"/>
      <c r="F315" s="16" t="s">
        <v>256</v>
      </c>
      <c r="G315" s="16" t="s">
        <v>238</v>
      </c>
      <c r="H315" s="16">
        <v>0.66644558099999995</v>
      </c>
      <c r="I315" s="17">
        <v>1959</v>
      </c>
      <c r="J315" s="16"/>
      <c r="K315" s="16">
        <v>0</v>
      </c>
      <c r="L315" s="16" t="s">
        <v>78</v>
      </c>
      <c r="M315" s="17">
        <v>1</v>
      </c>
      <c r="N315" s="17">
        <v>0</v>
      </c>
      <c r="O315" s="16" t="s">
        <v>79</v>
      </c>
      <c r="P315" s="16" t="s">
        <v>80</v>
      </c>
      <c r="Q315" s="18">
        <v>0.13970321880826048</v>
      </c>
      <c r="R315" s="16" t="s">
        <v>272</v>
      </c>
      <c r="S315" s="16" t="s">
        <v>273</v>
      </c>
      <c r="T315" s="16" t="s">
        <v>274</v>
      </c>
      <c r="U315" s="16" t="s">
        <v>275</v>
      </c>
      <c r="V315" s="16" t="s">
        <v>276</v>
      </c>
      <c r="W315" s="16" t="s">
        <v>129</v>
      </c>
      <c r="X315" s="16" t="s">
        <v>262</v>
      </c>
      <c r="Y315" s="16" t="s">
        <v>263</v>
      </c>
      <c r="Z315" s="16"/>
      <c r="AA315" s="16"/>
      <c r="AB315" s="16"/>
      <c r="AC315" s="16"/>
      <c r="AD315" s="16"/>
      <c r="AE315" s="16"/>
      <c r="AF315" s="16"/>
      <c r="AG315" s="16"/>
      <c r="AH315" s="16"/>
      <c r="AI315" s="17">
        <v>0</v>
      </c>
      <c r="AJ315" s="17">
        <v>0</v>
      </c>
      <c r="AK315" s="16" t="s">
        <v>245</v>
      </c>
      <c r="AL315" s="16"/>
      <c r="AM315" s="17">
        <v>35</v>
      </c>
      <c r="AN315" s="16" t="s">
        <v>246</v>
      </c>
      <c r="AO315" s="16" t="s">
        <v>247</v>
      </c>
      <c r="AP315" s="17">
        <v>0</v>
      </c>
      <c r="AQ315" s="17">
        <v>0</v>
      </c>
      <c r="AR315" s="17">
        <v>0</v>
      </c>
      <c r="AS315" s="16">
        <v>6085.4415203199997</v>
      </c>
      <c r="AT315" s="19">
        <v>0</v>
      </c>
      <c r="AU315" s="19">
        <v>0</v>
      </c>
      <c r="AV315" s="19">
        <v>0</v>
      </c>
      <c r="AW315" s="19">
        <v>0</v>
      </c>
      <c r="AX315" s="20">
        <v>4</v>
      </c>
      <c r="AY315" s="19">
        <v>0</v>
      </c>
      <c r="AZ315" s="20">
        <v>35</v>
      </c>
      <c r="BA315" s="19">
        <v>0</v>
      </c>
      <c r="BB315" s="19">
        <v>0.5</v>
      </c>
      <c r="BC315" s="20">
        <v>17500</v>
      </c>
      <c r="BD315" s="16"/>
      <c r="BE315" s="16"/>
      <c r="BF315" s="21" t="s">
        <v>96</v>
      </c>
      <c r="BG315" s="22">
        <v>35</v>
      </c>
      <c r="BH315" s="23">
        <v>0.85</v>
      </c>
      <c r="BI315" s="23">
        <v>30</v>
      </c>
      <c r="BJ315" s="16">
        <v>315.90392184010142</v>
      </c>
      <c r="BK315" s="16">
        <v>6085.4478694233221</v>
      </c>
      <c r="BL315" s="23">
        <v>0.15</v>
      </c>
      <c r="BM315" s="22">
        <f t="shared" si="51"/>
        <v>4.1910965642478146</v>
      </c>
      <c r="BN315" s="22">
        <f t="shared" si="46"/>
        <v>4.1910965642478146</v>
      </c>
      <c r="BO315" s="22">
        <f t="shared" si="52"/>
        <v>0.62866448463717217</v>
      </c>
      <c r="BP315" s="22">
        <f t="shared" si="53"/>
        <v>0.35624320796106423</v>
      </c>
      <c r="BQ315" s="22">
        <f t="shared" si="54"/>
        <v>3.2061888716495783</v>
      </c>
    </row>
    <row r="316" spans="1:69" ht="12.75" customHeight="1" x14ac:dyDescent="0.25">
      <c r="A316" s="15">
        <v>19313009</v>
      </c>
      <c r="B316" s="16" t="s">
        <v>237</v>
      </c>
      <c r="C316" s="16" t="s">
        <v>110</v>
      </c>
      <c r="D316" s="16" t="s">
        <v>581</v>
      </c>
      <c r="E316" s="16"/>
      <c r="F316" s="16"/>
      <c r="G316" s="16" t="s">
        <v>111</v>
      </c>
      <c r="H316" s="16">
        <v>0</v>
      </c>
      <c r="I316" s="17"/>
      <c r="J316" s="17"/>
      <c r="K316" s="16">
        <v>0</v>
      </c>
      <c r="L316" s="16" t="s">
        <v>377</v>
      </c>
      <c r="M316" s="17">
        <v>1</v>
      </c>
      <c r="N316" s="17">
        <v>0</v>
      </c>
      <c r="O316" s="16" t="s">
        <v>3518</v>
      </c>
      <c r="P316" s="16" t="s">
        <v>3508</v>
      </c>
      <c r="Q316" s="18">
        <v>0.139433</v>
      </c>
      <c r="R316" s="16" t="s">
        <v>3472</v>
      </c>
      <c r="S316" s="16" t="s">
        <v>3476</v>
      </c>
      <c r="T316" s="16" t="s">
        <v>83</v>
      </c>
      <c r="U316" s="16">
        <v>94043</v>
      </c>
      <c r="V316" s="16"/>
      <c r="W316" s="16"/>
      <c r="X316" s="16"/>
      <c r="Y316" s="16"/>
      <c r="Z316" s="16"/>
      <c r="AA316" s="16"/>
      <c r="AB316" s="16"/>
      <c r="AC316" s="16"/>
      <c r="AD316" s="16"/>
      <c r="AE316" s="16"/>
      <c r="AF316" s="16"/>
      <c r="AG316" s="16" t="s">
        <v>92</v>
      </c>
      <c r="AH316" s="16"/>
      <c r="AI316" s="17"/>
      <c r="AJ316" s="17"/>
      <c r="AK316" s="16" t="s">
        <v>119</v>
      </c>
      <c r="AL316" s="16">
        <v>1.85</v>
      </c>
      <c r="AM316" s="17"/>
      <c r="AN316" s="16" t="s">
        <v>120</v>
      </c>
      <c r="AO316" s="16"/>
      <c r="AP316" s="17"/>
      <c r="AQ316" s="17"/>
      <c r="AR316" s="17"/>
      <c r="AS316" s="16"/>
      <c r="AT316" s="19"/>
      <c r="AU316" s="19"/>
      <c r="AV316" s="19"/>
      <c r="AW316" s="19"/>
      <c r="AX316" s="20"/>
      <c r="AY316" s="19"/>
      <c r="AZ316" s="20"/>
      <c r="BA316" s="19"/>
      <c r="BB316" s="19"/>
      <c r="BC316" s="20"/>
      <c r="BD316" s="16"/>
      <c r="BE316" s="16"/>
      <c r="BF316" s="21"/>
      <c r="BG316" s="22">
        <v>70</v>
      </c>
      <c r="BH316" s="23">
        <v>0.95</v>
      </c>
      <c r="BI316" s="23">
        <v>67</v>
      </c>
      <c r="BJ316" s="16"/>
      <c r="BK316" s="16"/>
      <c r="BL316" s="23">
        <v>0.2</v>
      </c>
      <c r="BM316" s="22">
        <v>9.3420109999999994</v>
      </c>
      <c r="BN316" s="22">
        <f t="shared" si="46"/>
        <v>9.3420109999999994</v>
      </c>
      <c r="BO316" s="22">
        <v>1.8684022</v>
      </c>
      <c r="BP316" s="22">
        <v>0.74736088000000001</v>
      </c>
      <c r="BQ316" s="22">
        <v>6.7262479199999996</v>
      </c>
    </row>
    <row r="317" spans="1:69" ht="12.75" customHeight="1" x14ac:dyDescent="0.25">
      <c r="A317" s="15">
        <v>15842035</v>
      </c>
      <c r="B317" s="16" t="s">
        <v>75</v>
      </c>
      <c r="C317" s="16"/>
      <c r="D317" s="16"/>
      <c r="E317" s="16"/>
      <c r="F317" s="16" t="s">
        <v>1264</v>
      </c>
      <c r="G317" s="16" t="s">
        <v>139</v>
      </c>
      <c r="H317" s="16">
        <v>0.85653493300000005</v>
      </c>
      <c r="I317" s="17">
        <v>1978</v>
      </c>
      <c r="J317" s="17">
        <v>1389</v>
      </c>
      <c r="K317" s="16">
        <v>0.228191227</v>
      </c>
      <c r="L317" s="16" t="s">
        <v>78</v>
      </c>
      <c r="M317" s="17">
        <v>1</v>
      </c>
      <c r="N317" s="17">
        <v>0</v>
      </c>
      <c r="O317" s="16" t="s">
        <v>79</v>
      </c>
      <c r="P317" s="16" t="s">
        <v>80</v>
      </c>
      <c r="Q317" s="18">
        <v>0.1389317076340906</v>
      </c>
      <c r="R317" s="16" t="s">
        <v>1399</v>
      </c>
      <c r="S317" s="16" t="s">
        <v>1400</v>
      </c>
      <c r="T317" s="16" t="s">
        <v>83</v>
      </c>
      <c r="U317" s="16" t="s">
        <v>84</v>
      </c>
      <c r="V317" s="16" t="s">
        <v>1321</v>
      </c>
      <c r="W317" s="16" t="s">
        <v>129</v>
      </c>
      <c r="X317" s="16" t="s">
        <v>1267</v>
      </c>
      <c r="Y317" s="16" t="s">
        <v>1268</v>
      </c>
      <c r="Z317" s="16" t="s">
        <v>1401</v>
      </c>
      <c r="AA317" s="16"/>
      <c r="AB317" s="16"/>
      <c r="AC317" s="16" t="s">
        <v>1304</v>
      </c>
      <c r="AD317" s="16" t="s">
        <v>382</v>
      </c>
      <c r="AE317" s="16"/>
      <c r="AF317" s="16" t="s">
        <v>91</v>
      </c>
      <c r="AG317" s="16" t="s">
        <v>92</v>
      </c>
      <c r="AH317" s="16" t="s">
        <v>1323</v>
      </c>
      <c r="AI317" s="17">
        <v>1</v>
      </c>
      <c r="AJ317" s="17">
        <v>1</v>
      </c>
      <c r="AK317" s="16" t="s">
        <v>136</v>
      </c>
      <c r="AL317" s="16"/>
      <c r="AM317" s="17">
        <v>25</v>
      </c>
      <c r="AN317" s="16" t="s">
        <v>137</v>
      </c>
      <c r="AO317" s="16" t="s">
        <v>138</v>
      </c>
      <c r="AP317" s="17">
        <v>0</v>
      </c>
      <c r="AQ317" s="17">
        <v>0</v>
      </c>
      <c r="AR317" s="17">
        <v>0</v>
      </c>
      <c r="AS317" s="16">
        <v>6051.8445592099997</v>
      </c>
      <c r="AT317" s="19">
        <v>7.1978054911718132</v>
      </c>
      <c r="AU317" s="19">
        <v>0</v>
      </c>
      <c r="AV317" s="19">
        <v>0</v>
      </c>
      <c r="AW317" s="19">
        <v>3598.9027455859068</v>
      </c>
      <c r="AX317" s="20">
        <v>7</v>
      </c>
      <c r="AY317" s="19">
        <v>0</v>
      </c>
      <c r="AZ317" s="20">
        <v>25</v>
      </c>
      <c r="BA317" s="19">
        <v>0</v>
      </c>
      <c r="BB317" s="19">
        <v>0.5</v>
      </c>
      <c r="BC317" s="20">
        <v>12500</v>
      </c>
      <c r="BD317" s="16"/>
      <c r="BE317" s="16"/>
      <c r="BF317" s="21" t="s">
        <v>96</v>
      </c>
      <c r="BG317" s="22">
        <v>25</v>
      </c>
      <c r="BH317" s="23">
        <v>0.7</v>
      </c>
      <c r="BI317" s="23">
        <v>18</v>
      </c>
      <c r="BJ317" s="16">
        <v>354.97112145134201</v>
      </c>
      <c r="BK317" s="16">
        <v>6051.8409771044544</v>
      </c>
      <c r="BL317" s="23">
        <v>0.15</v>
      </c>
      <c r="BM317" s="22">
        <f t="shared" ref="BM317:BM380" si="55">BI317*Q317</f>
        <v>2.5007707374136308</v>
      </c>
      <c r="BN317" s="22">
        <f t="shared" si="46"/>
        <v>1.5007707374136308</v>
      </c>
      <c r="BO317" s="22">
        <f t="shared" ref="BO317:BO380" si="56">BN317*BL317</f>
        <v>0.2251156106120446</v>
      </c>
      <c r="BP317" s="22">
        <f t="shared" ref="BP317:BP380" si="57">(BN317-BO317)*0.1</f>
        <v>0.12756551268015862</v>
      </c>
      <c r="BQ317" s="22">
        <f t="shared" ref="BQ317:BQ380" si="58">(BN317-BO317)*0.9</f>
        <v>1.1480896141214276</v>
      </c>
    </row>
    <row r="318" spans="1:69" ht="12.75" customHeight="1" x14ac:dyDescent="0.25">
      <c r="A318" s="15">
        <v>16032013</v>
      </c>
      <c r="B318" s="16" t="s">
        <v>75</v>
      </c>
      <c r="C318" s="16"/>
      <c r="D318" s="16"/>
      <c r="E318" s="16"/>
      <c r="F318" s="16" t="s">
        <v>1264</v>
      </c>
      <c r="G318" s="16" t="s">
        <v>238</v>
      </c>
      <c r="H318" s="16">
        <v>0.39383235999999999</v>
      </c>
      <c r="I318" s="17">
        <v>2014</v>
      </c>
      <c r="J318" s="17">
        <v>2208</v>
      </c>
      <c r="K318" s="16">
        <v>0.36538143299999998</v>
      </c>
      <c r="L318" s="16" t="s">
        <v>78</v>
      </c>
      <c r="M318" s="17">
        <v>1</v>
      </c>
      <c r="N318" s="17">
        <v>0</v>
      </c>
      <c r="O318" s="16" t="s">
        <v>79</v>
      </c>
      <c r="P318" s="16" t="s">
        <v>80</v>
      </c>
      <c r="Q318" s="18">
        <v>0.13873019372043849</v>
      </c>
      <c r="R318" s="16" t="s">
        <v>2393</v>
      </c>
      <c r="S318" s="16" t="s">
        <v>2394</v>
      </c>
      <c r="T318" s="16" t="s">
        <v>83</v>
      </c>
      <c r="U318" s="16" t="s">
        <v>84</v>
      </c>
      <c r="V318" s="16" t="s">
        <v>1326</v>
      </c>
      <c r="W318" s="16" t="s">
        <v>129</v>
      </c>
      <c r="X318" s="16" t="s">
        <v>1267</v>
      </c>
      <c r="Y318" s="16" t="s">
        <v>1268</v>
      </c>
      <c r="Z318" s="16" t="s">
        <v>2395</v>
      </c>
      <c r="AA318" s="16"/>
      <c r="AB318" s="16"/>
      <c r="AC318" s="16" t="s">
        <v>1328</v>
      </c>
      <c r="AD318" s="16" t="s">
        <v>152</v>
      </c>
      <c r="AE318" s="16"/>
      <c r="AF318" s="16" t="s">
        <v>91</v>
      </c>
      <c r="AG318" s="16" t="s">
        <v>92</v>
      </c>
      <c r="AH318" s="16" t="s">
        <v>1329</v>
      </c>
      <c r="AI318" s="17">
        <v>1</v>
      </c>
      <c r="AJ318" s="17">
        <v>1</v>
      </c>
      <c r="AK318" s="16" t="s">
        <v>245</v>
      </c>
      <c r="AL318" s="16"/>
      <c r="AM318" s="17">
        <v>35</v>
      </c>
      <c r="AN318" s="16" t="s">
        <v>246</v>
      </c>
      <c r="AO318" s="16" t="s">
        <v>247</v>
      </c>
      <c r="AP318" s="16"/>
      <c r="AQ318" s="16"/>
      <c r="AR318" s="16"/>
      <c r="AS318" s="16"/>
      <c r="AT318" s="19"/>
      <c r="AU318" s="19"/>
      <c r="AV318" s="19"/>
      <c r="AW318" s="19"/>
      <c r="AX318" s="19"/>
      <c r="AY318" s="19"/>
      <c r="AZ318" s="19"/>
      <c r="BA318" s="19"/>
      <c r="BB318" s="19"/>
      <c r="BC318" s="19"/>
      <c r="BD318" s="16">
        <v>321.99491066472297</v>
      </c>
      <c r="BE318" s="16">
        <v>6043.063066137518</v>
      </c>
      <c r="BF318" s="21"/>
      <c r="BG318" s="22">
        <v>35</v>
      </c>
      <c r="BH318" s="23">
        <v>0.85</v>
      </c>
      <c r="BI318" s="23">
        <v>30</v>
      </c>
      <c r="BJ318" s="16">
        <v>321.99491066472297</v>
      </c>
      <c r="BK318" s="16">
        <v>6043.063066137518</v>
      </c>
      <c r="BL318" s="23">
        <v>0.15</v>
      </c>
      <c r="BM318" s="22">
        <f t="shared" si="55"/>
        <v>4.1619058116131544</v>
      </c>
      <c r="BN318" s="22">
        <f t="shared" si="46"/>
        <v>3.1619058116131544</v>
      </c>
      <c r="BO318" s="22">
        <f t="shared" si="56"/>
        <v>0.47428587174197312</v>
      </c>
      <c r="BP318" s="22">
        <f t="shared" si="57"/>
        <v>0.26876199398711814</v>
      </c>
      <c r="BQ318" s="22">
        <f t="shared" si="58"/>
        <v>2.4188579458840636</v>
      </c>
    </row>
    <row r="319" spans="1:69" ht="12.75" customHeight="1" x14ac:dyDescent="0.25">
      <c r="A319" s="15">
        <v>15022015</v>
      </c>
      <c r="B319" s="16" t="s">
        <v>154</v>
      </c>
      <c r="C319" s="16"/>
      <c r="D319" s="16"/>
      <c r="E319" s="16"/>
      <c r="F319" s="16" t="s">
        <v>1264</v>
      </c>
      <c r="G319" s="16" t="s">
        <v>205</v>
      </c>
      <c r="H319" s="16">
        <v>0.17646826299999999</v>
      </c>
      <c r="I319" s="17">
        <v>1984</v>
      </c>
      <c r="J319" s="17">
        <v>1394</v>
      </c>
      <c r="K319" s="16">
        <v>0.23125414699999999</v>
      </c>
      <c r="L319" s="16" t="s">
        <v>78</v>
      </c>
      <c r="M319" s="17">
        <v>1</v>
      </c>
      <c r="N319" s="17">
        <v>0</v>
      </c>
      <c r="O319" s="16" t="s">
        <v>79</v>
      </c>
      <c r="P319" s="16" t="s">
        <v>80</v>
      </c>
      <c r="Q319" s="18">
        <v>0.13840594863659314</v>
      </c>
      <c r="R319" s="16" t="s">
        <v>1502</v>
      </c>
      <c r="S319" s="16" t="s">
        <v>1503</v>
      </c>
      <c r="T319" s="16" t="s">
        <v>83</v>
      </c>
      <c r="U319" s="16" t="s">
        <v>84</v>
      </c>
      <c r="V319" s="16" t="s">
        <v>355</v>
      </c>
      <c r="W319" s="16" t="s">
        <v>129</v>
      </c>
      <c r="X319" s="16" t="s">
        <v>1267</v>
      </c>
      <c r="Y319" s="16" t="s">
        <v>1268</v>
      </c>
      <c r="Z319" s="16" t="s">
        <v>1504</v>
      </c>
      <c r="AA319" s="16"/>
      <c r="AB319" s="16"/>
      <c r="AC319" s="16" t="s">
        <v>210</v>
      </c>
      <c r="AD319" s="16" t="s">
        <v>123</v>
      </c>
      <c r="AE319" s="16"/>
      <c r="AF319" s="16" t="s">
        <v>91</v>
      </c>
      <c r="AG319" s="16" t="s">
        <v>92</v>
      </c>
      <c r="AH319" s="16" t="s">
        <v>1505</v>
      </c>
      <c r="AI319" s="17">
        <v>1</v>
      </c>
      <c r="AJ319" s="17">
        <v>1</v>
      </c>
      <c r="AK319" s="16" t="s">
        <v>136</v>
      </c>
      <c r="AL319" s="16"/>
      <c r="AM319" s="17">
        <v>25</v>
      </c>
      <c r="AN319" s="16" t="s">
        <v>137</v>
      </c>
      <c r="AO319" s="16" t="s">
        <v>138</v>
      </c>
      <c r="AP319" s="17">
        <v>0</v>
      </c>
      <c r="AQ319" s="17">
        <v>0</v>
      </c>
      <c r="AR319" s="17">
        <v>0</v>
      </c>
      <c r="AS319" s="16">
        <v>6028.9565892399996</v>
      </c>
      <c r="AT319" s="19">
        <v>7.2251308091589861</v>
      </c>
      <c r="AU319" s="19">
        <v>0</v>
      </c>
      <c r="AV319" s="19">
        <v>0</v>
      </c>
      <c r="AW319" s="19">
        <v>3612.5654045794931</v>
      </c>
      <c r="AX319" s="20">
        <v>7</v>
      </c>
      <c r="AY319" s="19">
        <v>0</v>
      </c>
      <c r="AZ319" s="20">
        <v>25</v>
      </c>
      <c r="BA319" s="19">
        <v>0</v>
      </c>
      <c r="BB319" s="19">
        <v>0.5</v>
      </c>
      <c r="BC319" s="20">
        <v>12500</v>
      </c>
      <c r="BD319" s="16"/>
      <c r="BE319" s="16"/>
      <c r="BF319" s="21" t="s">
        <v>96</v>
      </c>
      <c r="BG319" s="22">
        <v>25</v>
      </c>
      <c r="BH319" s="23">
        <v>0.7</v>
      </c>
      <c r="BI319" s="23">
        <v>18</v>
      </c>
      <c r="BJ319" s="16">
        <v>316.14452156209347</v>
      </c>
      <c r="BK319" s="16">
        <v>6028.9390067816212</v>
      </c>
      <c r="BL319" s="23">
        <v>0.15</v>
      </c>
      <c r="BM319" s="22">
        <f t="shared" si="55"/>
        <v>2.4913070754586766</v>
      </c>
      <c r="BN319" s="22">
        <f t="shared" si="46"/>
        <v>1.4913070754586766</v>
      </c>
      <c r="BO319" s="22">
        <f t="shared" si="56"/>
        <v>0.22369606131880149</v>
      </c>
      <c r="BP319" s="22">
        <f t="shared" si="57"/>
        <v>0.12676110141398753</v>
      </c>
      <c r="BQ319" s="22">
        <f t="shared" si="58"/>
        <v>1.1408499127258875</v>
      </c>
    </row>
    <row r="320" spans="1:69" ht="12.75" customHeight="1" x14ac:dyDescent="0.25">
      <c r="A320" s="15">
        <v>15823062</v>
      </c>
      <c r="B320" s="16" t="s">
        <v>228</v>
      </c>
      <c r="C320" s="16"/>
      <c r="D320" s="16"/>
      <c r="E320" s="16"/>
      <c r="F320" s="16" t="s">
        <v>1264</v>
      </c>
      <c r="G320" s="16" t="s">
        <v>139</v>
      </c>
      <c r="H320" s="16">
        <v>0.42856792999999999</v>
      </c>
      <c r="I320" s="17">
        <v>1945</v>
      </c>
      <c r="J320" s="17">
        <v>2114</v>
      </c>
      <c r="K320" s="16">
        <v>0.353039412</v>
      </c>
      <c r="L320" s="16" t="s">
        <v>78</v>
      </c>
      <c r="M320" s="17">
        <v>1</v>
      </c>
      <c r="N320" s="17">
        <v>0</v>
      </c>
      <c r="O320" s="16" t="s">
        <v>79</v>
      </c>
      <c r="P320" s="16" t="s">
        <v>80</v>
      </c>
      <c r="Q320" s="18">
        <v>0.13747244102070727</v>
      </c>
      <c r="R320" s="16" t="s">
        <v>1641</v>
      </c>
      <c r="S320" s="16" t="s">
        <v>1642</v>
      </c>
      <c r="T320" s="16" t="s">
        <v>83</v>
      </c>
      <c r="U320" s="16" t="s">
        <v>232</v>
      </c>
      <c r="V320" s="16"/>
      <c r="W320" s="16" t="s">
        <v>129</v>
      </c>
      <c r="X320" s="16" t="s">
        <v>1267</v>
      </c>
      <c r="Y320" s="16" t="s">
        <v>1268</v>
      </c>
      <c r="Z320" s="16" t="s">
        <v>596</v>
      </c>
      <c r="AA320" s="16"/>
      <c r="AB320" s="16"/>
      <c r="AC320" s="16" t="s">
        <v>521</v>
      </c>
      <c r="AD320" s="16" t="s">
        <v>105</v>
      </c>
      <c r="AE320" s="16"/>
      <c r="AF320" s="16" t="s">
        <v>91</v>
      </c>
      <c r="AG320" s="16" t="s">
        <v>92</v>
      </c>
      <c r="AH320" s="16" t="s">
        <v>1643</v>
      </c>
      <c r="AI320" s="17">
        <v>2</v>
      </c>
      <c r="AJ320" s="17">
        <v>1</v>
      </c>
      <c r="AK320" s="16" t="s">
        <v>136</v>
      </c>
      <c r="AL320" s="16"/>
      <c r="AM320" s="17">
        <v>25</v>
      </c>
      <c r="AN320" s="16" t="s">
        <v>137</v>
      </c>
      <c r="AO320" s="16" t="s">
        <v>138</v>
      </c>
      <c r="AP320" s="17">
        <v>0</v>
      </c>
      <c r="AQ320" s="17">
        <v>0</v>
      </c>
      <c r="AR320" s="17">
        <v>0</v>
      </c>
      <c r="AS320" s="16">
        <v>5988.2928230099997</v>
      </c>
      <c r="AT320" s="19">
        <v>7.2741933782230577</v>
      </c>
      <c r="AU320" s="19">
        <v>0</v>
      </c>
      <c r="AV320" s="19">
        <v>0</v>
      </c>
      <c r="AW320" s="19">
        <v>3637.096689111529</v>
      </c>
      <c r="AX320" s="20">
        <v>7</v>
      </c>
      <c r="AY320" s="19">
        <v>0</v>
      </c>
      <c r="AZ320" s="20">
        <v>25</v>
      </c>
      <c r="BA320" s="19">
        <v>0</v>
      </c>
      <c r="BB320" s="19">
        <v>0.5</v>
      </c>
      <c r="BC320" s="20">
        <v>12500</v>
      </c>
      <c r="BD320" s="16"/>
      <c r="BE320" s="16"/>
      <c r="BF320" s="21" t="s">
        <v>96</v>
      </c>
      <c r="BG320" s="22">
        <v>25</v>
      </c>
      <c r="BH320" s="23">
        <v>0.7</v>
      </c>
      <c r="BI320" s="23">
        <v>18</v>
      </c>
      <c r="BJ320" s="16">
        <v>340.02963657636002</v>
      </c>
      <c r="BK320" s="16">
        <v>5988.2755776878366</v>
      </c>
      <c r="BL320" s="23">
        <v>0.15</v>
      </c>
      <c r="BM320" s="22">
        <f t="shared" si="55"/>
        <v>2.474503938372731</v>
      </c>
      <c r="BN320" s="22">
        <f t="shared" si="46"/>
        <v>1.474503938372731</v>
      </c>
      <c r="BO320" s="22">
        <f t="shared" si="56"/>
        <v>0.22117559075590965</v>
      </c>
      <c r="BP320" s="22">
        <f t="shared" si="57"/>
        <v>0.12533283476168214</v>
      </c>
      <c r="BQ320" s="22">
        <f t="shared" si="58"/>
        <v>1.1279955128551393</v>
      </c>
    </row>
    <row r="321" spans="1:69" ht="12.75" customHeight="1" x14ac:dyDescent="0.25">
      <c r="A321" s="15">
        <v>15822040</v>
      </c>
      <c r="B321" s="16" t="s">
        <v>228</v>
      </c>
      <c r="C321" s="16"/>
      <c r="D321" s="16"/>
      <c r="E321" s="16"/>
      <c r="F321" s="16" t="s">
        <v>1264</v>
      </c>
      <c r="G321" s="16" t="s">
        <v>126</v>
      </c>
      <c r="H321" s="16">
        <v>0.53870963199999999</v>
      </c>
      <c r="I321" s="17">
        <v>1979</v>
      </c>
      <c r="J321" s="17">
        <v>2006</v>
      </c>
      <c r="K321" s="16">
        <v>0.33511526899999999</v>
      </c>
      <c r="L321" s="16" t="s">
        <v>78</v>
      </c>
      <c r="M321" s="17">
        <v>1</v>
      </c>
      <c r="N321" s="17">
        <v>0</v>
      </c>
      <c r="O321" s="16" t="s">
        <v>79</v>
      </c>
      <c r="P321" s="16" t="s">
        <v>80</v>
      </c>
      <c r="Q321" s="18">
        <v>0.13743799380228072</v>
      </c>
      <c r="R321" s="16" t="s">
        <v>1992</v>
      </c>
      <c r="S321" s="16" t="s">
        <v>1993</v>
      </c>
      <c r="T321" s="16" t="s">
        <v>83</v>
      </c>
      <c r="U321" s="16" t="s">
        <v>232</v>
      </c>
      <c r="V321" s="16"/>
      <c r="W321" s="16" t="s">
        <v>129</v>
      </c>
      <c r="X321" s="16"/>
      <c r="Y321" s="16" t="s">
        <v>1268</v>
      </c>
      <c r="Z321" s="16" t="s">
        <v>1994</v>
      </c>
      <c r="AA321" s="16"/>
      <c r="AB321" s="16" t="s">
        <v>473</v>
      </c>
      <c r="AC321" s="16" t="s">
        <v>864</v>
      </c>
      <c r="AD321" s="16" t="s">
        <v>105</v>
      </c>
      <c r="AE321" s="16"/>
      <c r="AF321" s="16" t="s">
        <v>91</v>
      </c>
      <c r="AG321" s="16" t="s">
        <v>92</v>
      </c>
      <c r="AH321" s="16" t="s">
        <v>1995</v>
      </c>
      <c r="AI321" s="17">
        <v>1</v>
      </c>
      <c r="AJ321" s="17">
        <v>1</v>
      </c>
      <c r="AK321" s="16" t="s">
        <v>136</v>
      </c>
      <c r="AL321" s="16"/>
      <c r="AM321" s="17">
        <v>25</v>
      </c>
      <c r="AN321" s="16" t="s">
        <v>137</v>
      </c>
      <c r="AO321" s="16" t="s">
        <v>138</v>
      </c>
      <c r="AP321" s="17">
        <v>0</v>
      </c>
      <c r="AQ321" s="17">
        <v>0</v>
      </c>
      <c r="AR321" s="17">
        <v>0</v>
      </c>
      <c r="AS321" s="16">
        <v>5986.7692494900002</v>
      </c>
      <c r="AT321" s="19">
        <v>7.2760445884415503</v>
      </c>
      <c r="AU321" s="19">
        <v>0</v>
      </c>
      <c r="AV321" s="19">
        <v>0</v>
      </c>
      <c r="AW321" s="19">
        <v>3638.0222942207752</v>
      </c>
      <c r="AX321" s="20">
        <v>7</v>
      </c>
      <c r="AY321" s="19">
        <v>0</v>
      </c>
      <c r="AZ321" s="20">
        <v>25</v>
      </c>
      <c r="BA321" s="19">
        <v>0</v>
      </c>
      <c r="BB321" s="19">
        <v>0.5</v>
      </c>
      <c r="BC321" s="20">
        <v>12500</v>
      </c>
      <c r="BD321" s="16">
        <v>310.11045309359827</v>
      </c>
      <c r="BE321" s="16">
        <v>5986.775062855254</v>
      </c>
      <c r="BF321" s="21" t="s">
        <v>96</v>
      </c>
      <c r="BG321" s="22">
        <v>25</v>
      </c>
      <c r="BH321" s="23">
        <v>0.7</v>
      </c>
      <c r="BI321" s="23">
        <v>18</v>
      </c>
      <c r="BJ321" s="16">
        <v>310.11045309359827</v>
      </c>
      <c r="BK321" s="16">
        <v>5986.775062855254</v>
      </c>
      <c r="BL321" s="23">
        <v>0.15</v>
      </c>
      <c r="BM321" s="22">
        <f t="shared" si="55"/>
        <v>2.473883888441053</v>
      </c>
      <c r="BN321" s="22">
        <f t="shared" si="46"/>
        <v>1.473883888441053</v>
      </c>
      <c r="BO321" s="22">
        <f t="shared" si="56"/>
        <v>0.22108258326615796</v>
      </c>
      <c r="BP321" s="22">
        <f t="shared" si="57"/>
        <v>0.12528013051748951</v>
      </c>
      <c r="BQ321" s="22">
        <f t="shared" si="58"/>
        <v>1.1275211746574054</v>
      </c>
    </row>
    <row r="322" spans="1:69" ht="12.75" customHeight="1" x14ac:dyDescent="0.25">
      <c r="A322" s="15">
        <v>15401006</v>
      </c>
      <c r="B322" s="16" t="s">
        <v>97</v>
      </c>
      <c r="C322" s="16"/>
      <c r="D322" s="16"/>
      <c r="E322" s="16"/>
      <c r="F322" s="16" t="s">
        <v>1264</v>
      </c>
      <c r="G322" s="16" t="s">
        <v>1831</v>
      </c>
      <c r="H322" s="16">
        <v>0.32998885500000003</v>
      </c>
      <c r="I322" s="17">
        <v>1949</v>
      </c>
      <c r="J322" s="17">
        <v>824</v>
      </c>
      <c r="K322" s="16">
        <v>0.137861804</v>
      </c>
      <c r="L322" s="16" t="s">
        <v>78</v>
      </c>
      <c r="M322" s="17">
        <v>1</v>
      </c>
      <c r="N322" s="17">
        <v>0</v>
      </c>
      <c r="O322" s="16" t="s">
        <v>79</v>
      </c>
      <c r="P322" s="16" t="s">
        <v>80</v>
      </c>
      <c r="Q322" s="18">
        <v>0.13721495058624023</v>
      </c>
      <c r="R322" s="16" t="s">
        <v>2201</v>
      </c>
      <c r="S322" s="16" t="s">
        <v>2202</v>
      </c>
      <c r="T322" s="16" t="s">
        <v>114</v>
      </c>
      <c r="U322" s="16" t="s">
        <v>326</v>
      </c>
      <c r="V322" s="16" t="s">
        <v>2203</v>
      </c>
      <c r="W322" s="16" t="s">
        <v>129</v>
      </c>
      <c r="X322" s="16"/>
      <c r="Y322" s="16" t="s">
        <v>1268</v>
      </c>
      <c r="Z322" s="16" t="s">
        <v>2204</v>
      </c>
      <c r="AA322" s="16"/>
      <c r="AB322" s="16"/>
      <c r="AC322" s="16" t="s">
        <v>529</v>
      </c>
      <c r="AD322" s="16" t="s">
        <v>152</v>
      </c>
      <c r="AE322" s="16"/>
      <c r="AF322" s="16" t="s">
        <v>91</v>
      </c>
      <c r="AG322" s="16" t="s">
        <v>92</v>
      </c>
      <c r="AH322" s="16" t="s">
        <v>2205</v>
      </c>
      <c r="AI322" s="17">
        <v>1</v>
      </c>
      <c r="AJ322" s="17">
        <v>1</v>
      </c>
      <c r="AK322" s="16" t="s">
        <v>245</v>
      </c>
      <c r="AL322" s="16"/>
      <c r="AM322" s="17">
        <v>35</v>
      </c>
      <c r="AN322" s="16" t="s">
        <v>246</v>
      </c>
      <c r="AO322" s="16" t="s">
        <v>247</v>
      </c>
      <c r="AP322" s="17">
        <v>0</v>
      </c>
      <c r="AQ322" s="17">
        <v>0</v>
      </c>
      <c r="AR322" s="17">
        <v>0</v>
      </c>
      <c r="AS322" s="16">
        <v>5977.0412752499997</v>
      </c>
      <c r="AT322" s="19">
        <v>7.2878867643720646</v>
      </c>
      <c r="AU322" s="19">
        <v>0</v>
      </c>
      <c r="AV322" s="19">
        <v>0</v>
      </c>
      <c r="AW322" s="19">
        <v>3643.9433821860325</v>
      </c>
      <c r="AX322" s="20">
        <v>4</v>
      </c>
      <c r="AY322" s="19">
        <v>0</v>
      </c>
      <c r="AZ322" s="20">
        <v>35</v>
      </c>
      <c r="BA322" s="19">
        <v>0</v>
      </c>
      <c r="BB322" s="19">
        <v>0.5</v>
      </c>
      <c r="BC322" s="20">
        <v>17500</v>
      </c>
      <c r="BD322" s="16">
        <v>333.57826031790972</v>
      </c>
      <c r="BE322" s="16">
        <v>5977.0593392275405</v>
      </c>
      <c r="BF322" s="21" t="s">
        <v>96</v>
      </c>
      <c r="BG322" s="22">
        <v>35</v>
      </c>
      <c r="BH322" s="23">
        <v>0.85</v>
      </c>
      <c r="BI322" s="23">
        <v>30</v>
      </c>
      <c r="BJ322" s="16">
        <v>333.57826031790972</v>
      </c>
      <c r="BK322" s="16">
        <v>5977.0593392275405</v>
      </c>
      <c r="BL322" s="23">
        <v>0.15</v>
      </c>
      <c r="BM322" s="22">
        <f t="shared" si="55"/>
        <v>4.116448517587207</v>
      </c>
      <c r="BN322" s="22">
        <f t="shared" si="46"/>
        <v>3.116448517587207</v>
      </c>
      <c r="BO322" s="22">
        <f t="shared" si="56"/>
        <v>0.46746727763808105</v>
      </c>
      <c r="BP322" s="22">
        <f t="shared" si="57"/>
        <v>0.26489812399491258</v>
      </c>
      <c r="BQ322" s="22">
        <f t="shared" si="58"/>
        <v>2.3840831159542133</v>
      </c>
    </row>
    <row r="323" spans="1:69" ht="12.75" customHeight="1" x14ac:dyDescent="0.25">
      <c r="A323" s="15">
        <v>18932081</v>
      </c>
      <c r="B323" s="16" t="s">
        <v>237</v>
      </c>
      <c r="C323" s="16" t="s">
        <v>110</v>
      </c>
      <c r="D323" s="16"/>
      <c r="E323" s="16"/>
      <c r="F323" s="16" t="s">
        <v>781</v>
      </c>
      <c r="G323" s="16" t="s">
        <v>111</v>
      </c>
      <c r="H323" s="16">
        <v>0.64835695900000001</v>
      </c>
      <c r="I323" s="17">
        <v>1946</v>
      </c>
      <c r="J323" s="17">
        <v>1300</v>
      </c>
      <c r="K323" s="16">
        <v>0.21786492399999999</v>
      </c>
      <c r="L323" s="16" t="s">
        <v>78</v>
      </c>
      <c r="M323" s="17">
        <v>1</v>
      </c>
      <c r="N323" s="17">
        <v>0</v>
      </c>
      <c r="O323" s="16" t="s">
        <v>79</v>
      </c>
      <c r="P323" s="16" t="s">
        <v>80</v>
      </c>
      <c r="Q323" s="18">
        <v>0.13700024473861958</v>
      </c>
      <c r="R323" s="16" t="s">
        <v>1145</v>
      </c>
      <c r="S323" s="16" t="s">
        <v>1146</v>
      </c>
      <c r="T323" s="16" t="s">
        <v>83</v>
      </c>
      <c r="U323" s="16" t="s">
        <v>106</v>
      </c>
      <c r="V323" s="16"/>
      <c r="W323" s="16" t="s">
        <v>507</v>
      </c>
      <c r="X323" s="16"/>
      <c r="Y323" s="16" t="s">
        <v>786</v>
      </c>
      <c r="Z323" s="16" t="s">
        <v>1147</v>
      </c>
      <c r="AA323" s="16"/>
      <c r="AB323" s="16" t="s">
        <v>473</v>
      </c>
      <c r="AC323" s="16" t="s">
        <v>117</v>
      </c>
      <c r="AD323" s="16"/>
      <c r="AE323" s="16"/>
      <c r="AF323" s="16" t="s">
        <v>91</v>
      </c>
      <c r="AG323" s="16" t="s">
        <v>92</v>
      </c>
      <c r="AH323" s="16" t="s">
        <v>1148</v>
      </c>
      <c r="AI323" s="17">
        <v>1</v>
      </c>
      <c r="AJ323" s="17">
        <v>0</v>
      </c>
      <c r="AK323" s="16" t="s">
        <v>119</v>
      </c>
      <c r="AL323" s="16">
        <v>1.35</v>
      </c>
      <c r="AM323" s="16"/>
      <c r="AN323" s="16" t="s">
        <v>579</v>
      </c>
      <c r="AO323" s="16" t="s">
        <v>580</v>
      </c>
      <c r="AP323" s="17">
        <v>0</v>
      </c>
      <c r="AQ323" s="17">
        <v>1300</v>
      </c>
      <c r="AR323" s="17">
        <v>0</v>
      </c>
      <c r="AS323" s="16">
        <v>5967.7058119100002</v>
      </c>
      <c r="AT323" s="19">
        <v>0</v>
      </c>
      <c r="AU323" s="19">
        <v>0</v>
      </c>
      <c r="AV323" s="19">
        <v>0.21783915644861976</v>
      </c>
      <c r="AW323" s="19">
        <v>9489.0736549018766</v>
      </c>
      <c r="AX323" s="20">
        <v>13</v>
      </c>
      <c r="AY323" s="19">
        <v>0.5</v>
      </c>
      <c r="AZ323" s="20">
        <v>60</v>
      </c>
      <c r="BA323" s="19">
        <v>0.05</v>
      </c>
      <c r="BB323" s="19">
        <v>0.5</v>
      </c>
      <c r="BC323" s="20">
        <v>30000</v>
      </c>
      <c r="BD323" s="16">
        <v>486.66270380457547</v>
      </c>
      <c r="BE323" s="16">
        <v>5967.7067899154954</v>
      </c>
      <c r="BF323" s="21" t="s">
        <v>96</v>
      </c>
      <c r="BG323" s="23">
        <v>43</v>
      </c>
      <c r="BH323" s="23">
        <v>0.8</v>
      </c>
      <c r="BI323" s="23">
        <v>34</v>
      </c>
      <c r="BJ323" s="16">
        <v>486.66270380457547</v>
      </c>
      <c r="BK323" s="16">
        <v>5967.7067899154954</v>
      </c>
      <c r="BL323" s="23">
        <v>0.15</v>
      </c>
      <c r="BM323" s="22">
        <f t="shared" si="55"/>
        <v>4.6580083211130656</v>
      </c>
      <c r="BN323" s="22">
        <f t="shared" ref="BN323:BN386" si="59">BM323-AJ323</f>
        <v>4.6580083211130656</v>
      </c>
      <c r="BO323" s="22">
        <f t="shared" si="56"/>
        <v>0.69870124816695978</v>
      </c>
      <c r="BP323" s="22">
        <f t="shared" si="57"/>
        <v>0.39593070729461061</v>
      </c>
      <c r="BQ323" s="22">
        <f t="shared" si="58"/>
        <v>3.5633763656514956</v>
      </c>
    </row>
    <row r="324" spans="1:69" ht="12.75" customHeight="1" x14ac:dyDescent="0.25">
      <c r="A324" s="15">
        <v>15844032</v>
      </c>
      <c r="B324" s="16" t="s">
        <v>75</v>
      </c>
      <c r="C324" s="16"/>
      <c r="D324" s="16"/>
      <c r="E324" s="16"/>
      <c r="F324" s="16" t="s">
        <v>2964</v>
      </c>
      <c r="G324" s="16" t="s">
        <v>238</v>
      </c>
      <c r="H324" s="16">
        <v>0.12218649500000001</v>
      </c>
      <c r="I324" s="17">
        <v>1963</v>
      </c>
      <c r="J324" s="17">
        <v>1428</v>
      </c>
      <c r="K324" s="16">
        <v>0.23959731500000001</v>
      </c>
      <c r="L324" s="16" t="s">
        <v>78</v>
      </c>
      <c r="M324" s="17">
        <v>1</v>
      </c>
      <c r="N324" s="17">
        <v>0</v>
      </c>
      <c r="O324" s="16" t="s">
        <v>79</v>
      </c>
      <c r="P324" s="16" t="s">
        <v>80</v>
      </c>
      <c r="Q324" s="18">
        <v>0.13682569250123364</v>
      </c>
      <c r="R324" s="16" t="s">
        <v>3072</v>
      </c>
      <c r="S324" s="16" t="s">
        <v>3073</v>
      </c>
      <c r="T324" s="16" t="s">
        <v>83</v>
      </c>
      <c r="U324" s="16" t="s">
        <v>84</v>
      </c>
      <c r="V324" s="16"/>
      <c r="W324" s="16" t="s">
        <v>129</v>
      </c>
      <c r="X324" s="16" t="s">
        <v>3059</v>
      </c>
      <c r="Y324" s="16" t="s">
        <v>3060</v>
      </c>
      <c r="Z324" s="16" t="s">
        <v>3074</v>
      </c>
      <c r="AA324" s="16"/>
      <c r="AB324" s="16"/>
      <c r="AC324" s="16" t="s">
        <v>1333</v>
      </c>
      <c r="AD324" s="16" t="s">
        <v>152</v>
      </c>
      <c r="AE324" s="16"/>
      <c r="AF324" s="16" t="s">
        <v>91</v>
      </c>
      <c r="AG324" s="16" t="s">
        <v>92</v>
      </c>
      <c r="AH324" s="16" t="s">
        <v>1334</v>
      </c>
      <c r="AI324" s="17">
        <v>1</v>
      </c>
      <c r="AJ324" s="17">
        <v>2</v>
      </c>
      <c r="AK324" s="16" t="s">
        <v>245</v>
      </c>
      <c r="AL324" s="16"/>
      <c r="AM324" s="17">
        <v>35</v>
      </c>
      <c r="AN324" s="16" t="s">
        <v>246</v>
      </c>
      <c r="AO324" s="16" t="s">
        <v>247</v>
      </c>
      <c r="AP324" s="17">
        <v>0</v>
      </c>
      <c r="AQ324" s="17">
        <v>0</v>
      </c>
      <c r="AR324" s="17">
        <v>0</v>
      </c>
      <c r="AS324" s="16">
        <v>5960.0880018600001</v>
      </c>
      <c r="AT324" s="19">
        <v>14.61723383493867</v>
      </c>
      <c r="AU324" s="19">
        <v>0</v>
      </c>
      <c r="AV324" s="19">
        <v>0</v>
      </c>
      <c r="AW324" s="19">
        <v>7308.616917469335</v>
      </c>
      <c r="AX324" s="20">
        <v>4</v>
      </c>
      <c r="AY324" s="19">
        <v>0</v>
      </c>
      <c r="AZ324" s="20">
        <v>35</v>
      </c>
      <c r="BA324" s="19">
        <v>0</v>
      </c>
      <c r="BB324" s="19">
        <v>0.5</v>
      </c>
      <c r="BC324" s="20">
        <v>17500</v>
      </c>
      <c r="BD324" s="16"/>
      <c r="BE324" s="16"/>
      <c r="BF324" s="21" t="s">
        <v>96</v>
      </c>
      <c r="BG324" s="22">
        <v>35</v>
      </c>
      <c r="BH324" s="23">
        <v>0.85</v>
      </c>
      <c r="BI324" s="23">
        <v>30</v>
      </c>
      <c r="BJ324" s="16">
        <v>341.54812901442165</v>
      </c>
      <c r="BK324" s="16">
        <v>5960.1033248689155</v>
      </c>
      <c r="BL324" s="23">
        <v>0.15</v>
      </c>
      <c r="BM324" s="22">
        <f t="shared" si="55"/>
        <v>4.104770775037009</v>
      </c>
      <c r="BN324" s="22">
        <f t="shared" si="59"/>
        <v>2.104770775037009</v>
      </c>
      <c r="BO324" s="22">
        <f t="shared" si="56"/>
        <v>0.31571561625555133</v>
      </c>
      <c r="BP324" s="22">
        <f t="shared" si="57"/>
        <v>0.17890551587814577</v>
      </c>
      <c r="BQ324" s="22">
        <f t="shared" si="58"/>
        <v>1.610149642903312</v>
      </c>
    </row>
    <row r="325" spans="1:69" ht="12.75" customHeight="1" x14ac:dyDescent="0.25">
      <c r="A325" s="15">
        <v>16006071</v>
      </c>
      <c r="B325" s="16" t="s">
        <v>75</v>
      </c>
      <c r="C325" s="16"/>
      <c r="D325" s="16"/>
      <c r="E325" s="16"/>
      <c r="F325" s="16" t="s">
        <v>1264</v>
      </c>
      <c r="G325" s="16" t="s">
        <v>126</v>
      </c>
      <c r="H325" s="16">
        <v>0.111109916</v>
      </c>
      <c r="I325" s="17">
        <v>1939</v>
      </c>
      <c r="J325" s="17">
        <v>1232</v>
      </c>
      <c r="K325" s="16">
        <v>0.20698924699999999</v>
      </c>
      <c r="L325" s="16" t="s">
        <v>78</v>
      </c>
      <c r="M325" s="17">
        <v>1</v>
      </c>
      <c r="N325" s="17">
        <v>0</v>
      </c>
      <c r="O325" s="16" t="s">
        <v>79</v>
      </c>
      <c r="P325" s="16" t="s">
        <v>80</v>
      </c>
      <c r="Q325" s="18">
        <v>0.13664358767385679</v>
      </c>
      <c r="R325" s="16" t="s">
        <v>1295</v>
      </c>
      <c r="S325" s="16" t="s">
        <v>1296</v>
      </c>
      <c r="T325" s="16" t="s">
        <v>83</v>
      </c>
      <c r="U325" s="16" t="s">
        <v>84</v>
      </c>
      <c r="V325" s="16" t="s">
        <v>1297</v>
      </c>
      <c r="W325" s="16" t="s">
        <v>129</v>
      </c>
      <c r="X325" s="16" t="s">
        <v>1267</v>
      </c>
      <c r="Y325" s="16" t="s">
        <v>1268</v>
      </c>
      <c r="Z325" s="16" t="s">
        <v>1298</v>
      </c>
      <c r="AA325" s="16"/>
      <c r="AB325" s="16"/>
      <c r="AC325" s="16" t="s">
        <v>185</v>
      </c>
      <c r="AD325" s="16" t="s">
        <v>152</v>
      </c>
      <c r="AE325" s="16"/>
      <c r="AF325" s="16" t="s">
        <v>91</v>
      </c>
      <c r="AG325" s="16" t="s">
        <v>92</v>
      </c>
      <c r="AH325" s="16" t="s">
        <v>1299</v>
      </c>
      <c r="AI325" s="17">
        <v>1</v>
      </c>
      <c r="AJ325" s="17">
        <v>1</v>
      </c>
      <c r="AK325" s="16" t="s">
        <v>136</v>
      </c>
      <c r="AL325" s="16"/>
      <c r="AM325" s="17">
        <v>25</v>
      </c>
      <c r="AN325" s="16" t="s">
        <v>137</v>
      </c>
      <c r="AO325" s="16" t="s">
        <v>138</v>
      </c>
      <c r="AP325" s="17">
        <v>0</v>
      </c>
      <c r="AQ325" s="17">
        <v>0</v>
      </c>
      <c r="AR325" s="17">
        <v>0</v>
      </c>
      <c r="AS325" s="16">
        <v>5952.15905217</v>
      </c>
      <c r="AT325" s="19">
        <v>7.3183528225979062</v>
      </c>
      <c r="AU325" s="19">
        <v>0</v>
      </c>
      <c r="AV325" s="19">
        <v>0</v>
      </c>
      <c r="AW325" s="19">
        <v>3659.1764112989531</v>
      </c>
      <c r="AX325" s="20">
        <v>7</v>
      </c>
      <c r="AY325" s="19">
        <v>0</v>
      </c>
      <c r="AZ325" s="20">
        <v>25</v>
      </c>
      <c r="BA325" s="19">
        <v>0</v>
      </c>
      <c r="BB325" s="19">
        <v>0.5</v>
      </c>
      <c r="BC325" s="20">
        <v>12500</v>
      </c>
      <c r="BD325" s="16"/>
      <c r="BE325" s="16"/>
      <c r="BF325" s="21" t="s">
        <v>96</v>
      </c>
      <c r="BG325" s="22">
        <v>25</v>
      </c>
      <c r="BH325" s="23">
        <v>0.7</v>
      </c>
      <c r="BI325" s="23">
        <v>18</v>
      </c>
      <c r="BJ325" s="16">
        <v>309.94676413262829</v>
      </c>
      <c r="BK325" s="16">
        <v>5952.1708703182921</v>
      </c>
      <c r="BL325" s="23">
        <v>0.15</v>
      </c>
      <c r="BM325" s="22">
        <f t="shared" si="55"/>
        <v>2.4595845781294221</v>
      </c>
      <c r="BN325" s="22">
        <f t="shared" si="59"/>
        <v>1.4595845781294221</v>
      </c>
      <c r="BO325" s="22">
        <f t="shared" si="56"/>
        <v>0.2189376867194133</v>
      </c>
      <c r="BP325" s="22">
        <f t="shared" si="57"/>
        <v>0.12406468914100088</v>
      </c>
      <c r="BQ325" s="22">
        <f t="shared" si="58"/>
        <v>1.116582202269008</v>
      </c>
    </row>
    <row r="326" spans="1:69" ht="12.75" customHeight="1" x14ac:dyDescent="0.25">
      <c r="A326" s="15">
        <v>15422035</v>
      </c>
      <c r="B326" s="16" t="s">
        <v>228</v>
      </c>
      <c r="C326" s="16" t="s">
        <v>110</v>
      </c>
      <c r="D326" s="16"/>
      <c r="E326" s="16"/>
      <c r="F326" s="16" t="s">
        <v>2964</v>
      </c>
      <c r="G326" s="16" t="s">
        <v>238</v>
      </c>
      <c r="H326" s="16">
        <v>0.57542119599999997</v>
      </c>
      <c r="I326" s="17">
        <v>1948</v>
      </c>
      <c r="J326" s="17">
        <v>1729</v>
      </c>
      <c r="K326" s="16">
        <v>0.29191288199999998</v>
      </c>
      <c r="L326" s="16" t="s">
        <v>78</v>
      </c>
      <c r="M326" s="17">
        <v>1</v>
      </c>
      <c r="N326" s="17">
        <v>0</v>
      </c>
      <c r="O326" s="16" t="s">
        <v>79</v>
      </c>
      <c r="P326" s="16" t="s">
        <v>80</v>
      </c>
      <c r="Q326" s="18">
        <v>0.13597601823079555</v>
      </c>
      <c r="R326" s="16" t="s">
        <v>3213</v>
      </c>
      <c r="S326" s="16" t="s">
        <v>3214</v>
      </c>
      <c r="T326" s="16" t="s">
        <v>83</v>
      </c>
      <c r="U326" s="16" t="s">
        <v>106</v>
      </c>
      <c r="V326" s="16" t="s">
        <v>3215</v>
      </c>
      <c r="W326" s="16" t="s">
        <v>129</v>
      </c>
      <c r="X326" s="16"/>
      <c r="Y326" s="16" t="s">
        <v>3060</v>
      </c>
      <c r="Z326" s="16" t="s">
        <v>3216</v>
      </c>
      <c r="AA326" s="16"/>
      <c r="AB326" s="16"/>
      <c r="AC326" s="16" t="s">
        <v>529</v>
      </c>
      <c r="AD326" s="16" t="s">
        <v>152</v>
      </c>
      <c r="AE326" s="16"/>
      <c r="AF326" s="16" t="s">
        <v>91</v>
      </c>
      <c r="AG326" s="16" t="s">
        <v>92</v>
      </c>
      <c r="AH326" s="16" t="s">
        <v>3217</v>
      </c>
      <c r="AI326" s="17">
        <v>2</v>
      </c>
      <c r="AJ326" s="17">
        <v>2</v>
      </c>
      <c r="AK326" s="16" t="s">
        <v>245</v>
      </c>
      <c r="AL326" s="16"/>
      <c r="AM326" s="17">
        <v>35</v>
      </c>
      <c r="AN326" s="16" t="s">
        <v>246</v>
      </c>
      <c r="AO326" s="16" t="s">
        <v>247</v>
      </c>
      <c r="AP326" s="17">
        <v>0</v>
      </c>
      <c r="AQ326" s="17">
        <v>0</v>
      </c>
      <c r="AR326" s="17">
        <v>0</v>
      </c>
      <c r="AS326" s="16">
        <v>5923.0914789300004</v>
      </c>
      <c r="AT326" s="19">
        <v>14.708535282615308</v>
      </c>
      <c r="AU326" s="19">
        <v>0</v>
      </c>
      <c r="AV326" s="19">
        <v>0</v>
      </c>
      <c r="AW326" s="19">
        <v>7354.2676413076542</v>
      </c>
      <c r="AX326" s="20">
        <v>4</v>
      </c>
      <c r="AY326" s="19">
        <v>0</v>
      </c>
      <c r="AZ326" s="20">
        <v>35</v>
      </c>
      <c r="BA326" s="19">
        <v>0</v>
      </c>
      <c r="BB326" s="19">
        <v>0.5</v>
      </c>
      <c r="BC326" s="20">
        <v>17500</v>
      </c>
      <c r="BD326" s="16">
        <v>314.7325001348197</v>
      </c>
      <c r="BE326" s="16">
        <v>5923.0916616957284</v>
      </c>
      <c r="BF326" s="21" t="s">
        <v>96</v>
      </c>
      <c r="BG326" s="22">
        <v>35</v>
      </c>
      <c r="BH326" s="23">
        <v>0.85</v>
      </c>
      <c r="BI326" s="23">
        <v>30</v>
      </c>
      <c r="BJ326" s="16">
        <v>314.7325001348197</v>
      </c>
      <c r="BK326" s="16">
        <v>5923.0916616957284</v>
      </c>
      <c r="BL326" s="23">
        <v>0.15</v>
      </c>
      <c r="BM326" s="22">
        <f t="shared" si="55"/>
        <v>4.0792805469238669</v>
      </c>
      <c r="BN326" s="22">
        <f t="shared" si="59"/>
        <v>2.0792805469238669</v>
      </c>
      <c r="BO326" s="22">
        <f t="shared" si="56"/>
        <v>0.31189208203858004</v>
      </c>
      <c r="BP326" s="22">
        <f t="shared" si="57"/>
        <v>0.17673884648852869</v>
      </c>
      <c r="BQ326" s="22">
        <f t="shared" si="58"/>
        <v>1.5906496183967582</v>
      </c>
    </row>
    <row r="327" spans="1:69" ht="12.75" customHeight="1" x14ac:dyDescent="0.25">
      <c r="A327" s="15">
        <v>19304014</v>
      </c>
      <c r="B327" s="16" t="s">
        <v>237</v>
      </c>
      <c r="C327" s="16"/>
      <c r="D327" s="16"/>
      <c r="E327" s="16"/>
      <c r="F327" s="16" t="s">
        <v>2964</v>
      </c>
      <c r="G327" s="16" t="s">
        <v>238</v>
      </c>
      <c r="H327" s="16">
        <v>0.86999389400000005</v>
      </c>
      <c r="I327" s="17">
        <v>1954</v>
      </c>
      <c r="J327" s="17">
        <v>1785</v>
      </c>
      <c r="K327" s="16">
        <v>0.30274762599999999</v>
      </c>
      <c r="L327" s="16" t="s">
        <v>78</v>
      </c>
      <c r="M327" s="17">
        <v>1</v>
      </c>
      <c r="N327" s="17">
        <v>0</v>
      </c>
      <c r="O327" s="16" t="s">
        <v>79</v>
      </c>
      <c r="P327" s="16" t="s">
        <v>80</v>
      </c>
      <c r="Q327" s="18">
        <v>0.13535532148464963</v>
      </c>
      <c r="R327" s="16" t="s">
        <v>3173</v>
      </c>
      <c r="S327" s="16" t="s">
        <v>3174</v>
      </c>
      <c r="T327" s="16" t="s">
        <v>181</v>
      </c>
      <c r="U327" s="16" t="s">
        <v>182</v>
      </c>
      <c r="V327" s="16" t="s">
        <v>3175</v>
      </c>
      <c r="W327" s="16" t="s">
        <v>129</v>
      </c>
      <c r="X327" s="16" t="s">
        <v>3059</v>
      </c>
      <c r="Y327" s="16" t="s">
        <v>3060</v>
      </c>
      <c r="Z327" s="16" t="s">
        <v>907</v>
      </c>
      <c r="AA327" s="16"/>
      <c r="AB327" s="16"/>
      <c r="AC327" s="16" t="s">
        <v>2879</v>
      </c>
      <c r="AD327" s="16" t="s">
        <v>161</v>
      </c>
      <c r="AE327" s="16"/>
      <c r="AF327" s="16" t="s">
        <v>91</v>
      </c>
      <c r="AG327" s="16" t="s">
        <v>92</v>
      </c>
      <c r="AH327" s="16" t="s">
        <v>2880</v>
      </c>
      <c r="AI327" s="17">
        <v>1</v>
      </c>
      <c r="AJ327" s="17">
        <v>2</v>
      </c>
      <c r="AK327" s="16" t="s">
        <v>245</v>
      </c>
      <c r="AL327" s="16"/>
      <c r="AM327" s="17">
        <v>35</v>
      </c>
      <c r="AN327" s="16" t="s">
        <v>246</v>
      </c>
      <c r="AO327" s="16" t="s">
        <v>247</v>
      </c>
      <c r="AP327" s="17">
        <v>0</v>
      </c>
      <c r="AQ327" s="17">
        <v>0</v>
      </c>
      <c r="AR327" s="17">
        <v>0</v>
      </c>
      <c r="AS327" s="16">
        <v>5896.05897714</v>
      </c>
      <c r="AT327" s="19">
        <v>14.775971600314501</v>
      </c>
      <c r="AU327" s="19">
        <v>0</v>
      </c>
      <c r="AV327" s="19">
        <v>0</v>
      </c>
      <c r="AW327" s="19">
        <v>7387.9858001572502</v>
      </c>
      <c r="AX327" s="20">
        <v>4</v>
      </c>
      <c r="AY327" s="19">
        <v>0</v>
      </c>
      <c r="AZ327" s="20">
        <v>35</v>
      </c>
      <c r="BA327" s="19">
        <v>0</v>
      </c>
      <c r="BB327" s="19">
        <v>0.5</v>
      </c>
      <c r="BC327" s="20">
        <v>17500</v>
      </c>
      <c r="BD327" s="16"/>
      <c r="BE327" s="16"/>
      <c r="BF327" s="21" t="s">
        <v>96</v>
      </c>
      <c r="BG327" s="22">
        <v>35</v>
      </c>
      <c r="BH327" s="23">
        <v>0.85</v>
      </c>
      <c r="BI327" s="23">
        <v>30</v>
      </c>
      <c r="BJ327" s="16">
        <v>319.84214737244105</v>
      </c>
      <c r="BK327" s="16">
        <v>5896.0542195837052</v>
      </c>
      <c r="BL327" s="23">
        <v>0.15</v>
      </c>
      <c r="BM327" s="22">
        <f t="shared" si="55"/>
        <v>4.0606596445394887</v>
      </c>
      <c r="BN327" s="22">
        <f t="shared" si="59"/>
        <v>2.0606596445394887</v>
      </c>
      <c r="BO327" s="22">
        <f t="shared" si="56"/>
        <v>0.3090989466809233</v>
      </c>
      <c r="BP327" s="22">
        <f t="shared" si="57"/>
        <v>0.17515606978585654</v>
      </c>
      <c r="BQ327" s="22">
        <f t="shared" si="58"/>
        <v>1.5764046280727089</v>
      </c>
    </row>
    <row r="328" spans="1:69" ht="12.75" customHeight="1" x14ac:dyDescent="0.25">
      <c r="A328" s="15">
        <v>15302070</v>
      </c>
      <c r="B328" s="16" t="s">
        <v>154</v>
      </c>
      <c r="C328" s="16"/>
      <c r="D328" s="16"/>
      <c r="E328" s="16"/>
      <c r="F328" s="16" t="s">
        <v>1264</v>
      </c>
      <c r="G328" s="16" t="s">
        <v>126</v>
      </c>
      <c r="H328" s="16">
        <v>0.34766081900000001</v>
      </c>
      <c r="I328" s="17">
        <v>2020</v>
      </c>
      <c r="J328" s="17">
        <v>2155</v>
      </c>
      <c r="K328" s="16">
        <v>0.36850205200000002</v>
      </c>
      <c r="L328" s="16" t="s">
        <v>377</v>
      </c>
      <c r="M328" s="17">
        <v>1</v>
      </c>
      <c r="N328" s="17">
        <v>0</v>
      </c>
      <c r="O328" s="16" t="s">
        <v>79</v>
      </c>
      <c r="P328" s="16" t="s">
        <v>80</v>
      </c>
      <c r="Q328" s="18">
        <v>0.13425395110165972</v>
      </c>
      <c r="R328" s="16" t="s">
        <v>2600</v>
      </c>
      <c r="S328" s="16" t="s">
        <v>2605</v>
      </c>
      <c r="T328" s="16" t="s">
        <v>83</v>
      </c>
      <c r="U328" s="16" t="s">
        <v>84</v>
      </c>
      <c r="V328" s="16" t="s">
        <v>2525</v>
      </c>
      <c r="W328" s="16" t="s">
        <v>129</v>
      </c>
      <c r="X328" s="16" t="s">
        <v>1267</v>
      </c>
      <c r="Y328" s="16" t="s">
        <v>1268</v>
      </c>
      <c r="Z328" s="16" t="s">
        <v>2606</v>
      </c>
      <c r="AA328" s="16"/>
      <c r="AB328" s="16"/>
      <c r="AC328" s="16" t="s">
        <v>1473</v>
      </c>
      <c r="AD328" s="16" t="s">
        <v>152</v>
      </c>
      <c r="AE328" s="16"/>
      <c r="AF328" s="16" t="s">
        <v>91</v>
      </c>
      <c r="AG328" s="16" t="s">
        <v>92</v>
      </c>
      <c r="AH328" s="16" t="s">
        <v>2527</v>
      </c>
      <c r="AI328" s="17">
        <v>1</v>
      </c>
      <c r="AJ328" s="17">
        <v>1</v>
      </c>
      <c r="AK328" s="16" t="s">
        <v>136</v>
      </c>
      <c r="AL328" s="16"/>
      <c r="AM328" s="17">
        <v>25</v>
      </c>
      <c r="AN328" s="16" t="s">
        <v>137</v>
      </c>
      <c r="AO328" s="16" t="s">
        <v>138</v>
      </c>
      <c r="AP328" s="16"/>
      <c r="AQ328" s="16"/>
      <c r="AR328" s="16"/>
      <c r="AS328" s="16"/>
      <c r="AT328" s="19"/>
      <c r="AU328" s="19"/>
      <c r="AV328" s="19"/>
      <c r="AW328" s="19"/>
      <c r="AX328" s="19"/>
      <c r="AY328" s="19"/>
      <c r="AZ328" s="19"/>
      <c r="BA328" s="19"/>
      <c r="BB328" s="19"/>
      <c r="BC328" s="19"/>
      <c r="BD328" s="16">
        <v>316.16961526725299</v>
      </c>
      <c r="BE328" s="16">
        <v>5848.0787176032482</v>
      </c>
      <c r="BF328" s="21"/>
      <c r="BG328" s="22">
        <v>25</v>
      </c>
      <c r="BH328" s="23">
        <v>0.7</v>
      </c>
      <c r="BI328" s="23">
        <v>18</v>
      </c>
      <c r="BJ328" s="16">
        <v>316.16961526725299</v>
      </c>
      <c r="BK328" s="16">
        <v>5848.0787176032482</v>
      </c>
      <c r="BL328" s="23">
        <v>0.15</v>
      </c>
      <c r="BM328" s="22">
        <f t="shared" si="55"/>
        <v>2.4165711198298752</v>
      </c>
      <c r="BN328" s="22">
        <f t="shared" si="59"/>
        <v>1.4165711198298752</v>
      </c>
      <c r="BO328" s="22">
        <f t="shared" si="56"/>
        <v>0.21248566797448126</v>
      </c>
      <c r="BP328" s="22">
        <f t="shared" si="57"/>
        <v>0.1204085451855394</v>
      </c>
      <c r="BQ328" s="22">
        <f t="shared" si="58"/>
        <v>1.0836769066698544</v>
      </c>
    </row>
    <row r="329" spans="1:69" ht="12.75" customHeight="1" x14ac:dyDescent="0.25">
      <c r="A329" s="15">
        <v>15022017</v>
      </c>
      <c r="B329" s="16" t="s">
        <v>154</v>
      </c>
      <c r="C329" s="16"/>
      <c r="D329" s="16"/>
      <c r="E329" s="16"/>
      <c r="F329" s="16" t="s">
        <v>1264</v>
      </c>
      <c r="G329" s="16" t="s">
        <v>205</v>
      </c>
      <c r="H329" s="16">
        <v>0.176463177</v>
      </c>
      <c r="I329" s="17">
        <v>1940</v>
      </c>
      <c r="J329" s="17">
        <v>930</v>
      </c>
      <c r="K329" s="16">
        <v>0.159410353</v>
      </c>
      <c r="L329" s="16" t="s">
        <v>78</v>
      </c>
      <c r="M329" s="17">
        <v>1</v>
      </c>
      <c r="N329" s="17">
        <v>0</v>
      </c>
      <c r="O329" s="16" t="s">
        <v>79</v>
      </c>
      <c r="P329" s="16" t="s">
        <v>80</v>
      </c>
      <c r="Q329" s="18">
        <v>0.1339412728344006</v>
      </c>
      <c r="R329" s="16" t="s">
        <v>1506</v>
      </c>
      <c r="S329" s="16" t="s">
        <v>1507</v>
      </c>
      <c r="T329" s="16" t="s">
        <v>83</v>
      </c>
      <c r="U329" s="16" t="s">
        <v>84</v>
      </c>
      <c r="V329" s="16" t="s">
        <v>1508</v>
      </c>
      <c r="W329" s="16" t="s">
        <v>129</v>
      </c>
      <c r="X329" s="16" t="s">
        <v>1267</v>
      </c>
      <c r="Y329" s="16" t="s">
        <v>1268</v>
      </c>
      <c r="Z329" s="16" t="s">
        <v>1389</v>
      </c>
      <c r="AA329" s="16"/>
      <c r="AB329" s="16"/>
      <c r="AC329" s="16" t="s">
        <v>210</v>
      </c>
      <c r="AD329" s="16" t="s">
        <v>123</v>
      </c>
      <c r="AE329" s="16"/>
      <c r="AF329" s="16" t="s">
        <v>91</v>
      </c>
      <c r="AG329" s="16" t="s">
        <v>92</v>
      </c>
      <c r="AH329" s="16" t="s">
        <v>1509</v>
      </c>
      <c r="AI329" s="17">
        <v>1</v>
      </c>
      <c r="AJ329" s="17">
        <v>1</v>
      </c>
      <c r="AK329" s="16" t="s">
        <v>136</v>
      </c>
      <c r="AL329" s="16"/>
      <c r="AM329" s="17">
        <v>25</v>
      </c>
      <c r="AN329" s="16" t="s">
        <v>137</v>
      </c>
      <c r="AO329" s="16" t="s">
        <v>138</v>
      </c>
      <c r="AP329" s="17">
        <v>0</v>
      </c>
      <c r="AQ329" s="17">
        <v>0</v>
      </c>
      <c r="AR329" s="17">
        <v>0</v>
      </c>
      <c r="AS329" s="16">
        <v>5834.4760762300002</v>
      </c>
      <c r="AT329" s="19">
        <v>7.4659659977810193</v>
      </c>
      <c r="AU329" s="19">
        <v>0</v>
      </c>
      <c r="AV329" s="19">
        <v>0</v>
      </c>
      <c r="AW329" s="19">
        <v>3732.9829988905099</v>
      </c>
      <c r="AX329" s="20">
        <v>7</v>
      </c>
      <c r="AY329" s="19">
        <v>0</v>
      </c>
      <c r="AZ329" s="20">
        <v>25</v>
      </c>
      <c r="BA329" s="19">
        <v>0</v>
      </c>
      <c r="BB329" s="19">
        <v>0.5</v>
      </c>
      <c r="BC329" s="20">
        <v>12500</v>
      </c>
      <c r="BD329" s="16"/>
      <c r="BE329" s="16"/>
      <c r="BF329" s="21" t="s">
        <v>96</v>
      </c>
      <c r="BG329" s="22">
        <v>25</v>
      </c>
      <c r="BH329" s="23">
        <v>0.7</v>
      </c>
      <c r="BI329" s="23">
        <v>18</v>
      </c>
      <c r="BJ329" s="16">
        <v>311.5241384369462</v>
      </c>
      <c r="BK329" s="16">
        <v>5834.4585067624485</v>
      </c>
      <c r="BL329" s="23">
        <v>0.15</v>
      </c>
      <c r="BM329" s="22">
        <f t="shared" si="55"/>
        <v>2.4109429110192107</v>
      </c>
      <c r="BN329" s="22">
        <f t="shared" si="59"/>
        <v>1.4109429110192107</v>
      </c>
      <c r="BO329" s="22">
        <f t="shared" si="56"/>
        <v>0.2116414366528816</v>
      </c>
      <c r="BP329" s="22">
        <f t="shared" si="57"/>
        <v>0.11993014743663291</v>
      </c>
      <c r="BQ329" s="22">
        <f t="shared" si="58"/>
        <v>1.0793713269296963</v>
      </c>
    </row>
    <row r="330" spans="1:69" ht="12.75" customHeight="1" x14ac:dyDescent="0.25">
      <c r="A330" s="15">
        <v>15327027</v>
      </c>
      <c r="B330" s="16" t="s">
        <v>154</v>
      </c>
      <c r="C330" s="16"/>
      <c r="D330" s="16"/>
      <c r="E330" s="16"/>
      <c r="F330" s="16" t="s">
        <v>1264</v>
      </c>
      <c r="G330" s="16" t="s">
        <v>139</v>
      </c>
      <c r="H330" s="16">
        <v>0.94285632699999999</v>
      </c>
      <c r="I330" s="17">
        <v>1988</v>
      </c>
      <c r="J330" s="17">
        <v>1538</v>
      </c>
      <c r="K330" s="16">
        <v>0.264352011</v>
      </c>
      <c r="L330" s="16" t="s">
        <v>78</v>
      </c>
      <c r="M330" s="17">
        <v>1</v>
      </c>
      <c r="N330" s="17">
        <v>0</v>
      </c>
      <c r="O330" s="16" t="s">
        <v>79</v>
      </c>
      <c r="P330" s="16" t="s">
        <v>80</v>
      </c>
      <c r="Q330" s="18">
        <v>0.13368601212633574</v>
      </c>
      <c r="R330" s="16" t="s">
        <v>2323</v>
      </c>
      <c r="S330" s="16" t="s">
        <v>2324</v>
      </c>
      <c r="T330" s="16" t="s">
        <v>83</v>
      </c>
      <c r="U330" s="16" t="s">
        <v>84</v>
      </c>
      <c r="V330" s="16" t="s">
        <v>2108</v>
      </c>
      <c r="W330" s="16" t="s">
        <v>129</v>
      </c>
      <c r="X330" s="16"/>
      <c r="Y330" s="16" t="s">
        <v>1268</v>
      </c>
      <c r="Z330" s="16" t="s">
        <v>2325</v>
      </c>
      <c r="AA330" s="16"/>
      <c r="AB330" s="16"/>
      <c r="AC330" s="16" t="s">
        <v>2109</v>
      </c>
      <c r="AD330" s="16" t="s">
        <v>2110</v>
      </c>
      <c r="AE330" s="16"/>
      <c r="AF330" s="16" t="s">
        <v>91</v>
      </c>
      <c r="AG330" s="16" t="s">
        <v>92</v>
      </c>
      <c r="AH330" s="16" t="s">
        <v>2111</v>
      </c>
      <c r="AI330" s="17">
        <v>1</v>
      </c>
      <c r="AJ330" s="17">
        <v>1</v>
      </c>
      <c r="AK330" s="16" t="s">
        <v>136</v>
      </c>
      <c r="AL330" s="16"/>
      <c r="AM330" s="17">
        <v>25</v>
      </c>
      <c r="AN330" s="16" t="s">
        <v>137</v>
      </c>
      <c r="AO330" s="16" t="s">
        <v>138</v>
      </c>
      <c r="AP330" s="17">
        <v>0</v>
      </c>
      <c r="AQ330" s="17">
        <v>0</v>
      </c>
      <c r="AR330" s="17">
        <v>0</v>
      </c>
      <c r="AS330" s="16">
        <v>5823.3358258600001</v>
      </c>
      <c r="AT330" s="19">
        <v>7.4802486586057375</v>
      </c>
      <c r="AU330" s="19">
        <v>0</v>
      </c>
      <c r="AV330" s="19">
        <v>0</v>
      </c>
      <c r="AW330" s="19">
        <v>3740.1243293028688</v>
      </c>
      <c r="AX330" s="20">
        <v>7</v>
      </c>
      <c r="AY330" s="19">
        <v>0</v>
      </c>
      <c r="AZ330" s="20">
        <v>25</v>
      </c>
      <c r="BA330" s="19">
        <v>0</v>
      </c>
      <c r="BB330" s="19">
        <v>0.5</v>
      </c>
      <c r="BC330" s="20">
        <v>12500</v>
      </c>
      <c r="BD330" s="16">
        <v>299.77167173965012</v>
      </c>
      <c r="BE330" s="16">
        <v>5823.3393947957238</v>
      </c>
      <c r="BF330" s="21" t="s">
        <v>96</v>
      </c>
      <c r="BG330" s="22">
        <v>25</v>
      </c>
      <c r="BH330" s="23">
        <v>0.7</v>
      </c>
      <c r="BI330" s="23">
        <v>18</v>
      </c>
      <c r="BJ330" s="16">
        <v>299.77167173965012</v>
      </c>
      <c r="BK330" s="16">
        <v>5823.3393947957238</v>
      </c>
      <c r="BL330" s="23">
        <v>0.15</v>
      </c>
      <c r="BM330" s="22">
        <f t="shared" si="55"/>
        <v>2.4063482182740432</v>
      </c>
      <c r="BN330" s="22">
        <f t="shared" si="59"/>
        <v>1.4063482182740432</v>
      </c>
      <c r="BO330" s="22">
        <f t="shared" si="56"/>
        <v>0.21095223274110647</v>
      </c>
      <c r="BP330" s="22">
        <f t="shared" si="57"/>
        <v>0.11953959855329369</v>
      </c>
      <c r="BQ330" s="22">
        <f t="shared" si="58"/>
        <v>1.0758563869796431</v>
      </c>
    </row>
    <row r="331" spans="1:69" ht="12.75" customHeight="1" x14ac:dyDescent="0.25">
      <c r="A331" s="15">
        <v>15822029</v>
      </c>
      <c r="B331" s="16" t="s">
        <v>228</v>
      </c>
      <c r="C331" s="16"/>
      <c r="D331" s="16"/>
      <c r="E331" s="16"/>
      <c r="F331" s="16" t="s">
        <v>1264</v>
      </c>
      <c r="G331" s="16" t="s">
        <v>126</v>
      </c>
      <c r="H331" s="16">
        <v>0.111111111</v>
      </c>
      <c r="I331" s="17">
        <v>1945</v>
      </c>
      <c r="J331" s="17">
        <v>1216</v>
      </c>
      <c r="K331" s="16">
        <v>0.20889881499999999</v>
      </c>
      <c r="L331" s="16" t="s">
        <v>78</v>
      </c>
      <c r="M331" s="17">
        <v>1</v>
      </c>
      <c r="N331" s="17">
        <v>0</v>
      </c>
      <c r="O331" s="16" t="s">
        <v>79</v>
      </c>
      <c r="P331" s="16" t="s">
        <v>80</v>
      </c>
      <c r="Q331" s="18">
        <v>0.13365228352300518</v>
      </c>
      <c r="R331" s="16" t="s">
        <v>1581</v>
      </c>
      <c r="S331" s="16" t="s">
        <v>1582</v>
      </c>
      <c r="T331" s="16" t="s">
        <v>83</v>
      </c>
      <c r="U331" s="16" t="s">
        <v>232</v>
      </c>
      <c r="V331" s="16" t="s">
        <v>1583</v>
      </c>
      <c r="W331" s="16" t="s">
        <v>129</v>
      </c>
      <c r="X331" s="16" t="s">
        <v>1267</v>
      </c>
      <c r="Y331" s="16" t="s">
        <v>1268</v>
      </c>
      <c r="Z331" s="16" t="s">
        <v>1317</v>
      </c>
      <c r="AA331" s="16"/>
      <c r="AB331" s="16"/>
      <c r="AC331" s="16" t="s">
        <v>235</v>
      </c>
      <c r="AD331" s="16" t="s">
        <v>105</v>
      </c>
      <c r="AE331" s="16"/>
      <c r="AF331" s="16" t="s">
        <v>91</v>
      </c>
      <c r="AG331" s="16" t="s">
        <v>92</v>
      </c>
      <c r="AH331" s="16" t="s">
        <v>236</v>
      </c>
      <c r="AI331" s="17">
        <v>1</v>
      </c>
      <c r="AJ331" s="17">
        <v>1</v>
      </c>
      <c r="AK331" s="16" t="s">
        <v>136</v>
      </c>
      <c r="AL331" s="16"/>
      <c r="AM331" s="17">
        <v>25</v>
      </c>
      <c r="AN331" s="16" t="s">
        <v>137</v>
      </c>
      <c r="AO331" s="16" t="s">
        <v>138</v>
      </c>
      <c r="AP331" s="17">
        <v>0</v>
      </c>
      <c r="AQ331" s="17">
        <v>0</v>
      </c>
      <c r="AR331" s="17">
        <v>0</v>
      </c>
      <c r="AS331" s="16">
        <v>5821.8633385900002</v>
      </c>
      <c r="AT331" s="19">
        <v>7.4821405908421434</v>
      </c>
      <c r="AU331" s="19">
        <v>0</v>
      </c>
      <c r="AV331" s="19">
        <v>0</v>
      </c>
      <c r="AW331" s="19">
        <v>3741.0702954210719</v>
      </c>
      <c r="AX331" s="20">
        <v>7</v>
      </c>
      <c r="AY331" s="19">
        <v>0</v>
      </c>
      <c r="AZ331" s="20">
        <v>25</v>
      </c>
      <c r="BA331" s="19">
        <v>0</v>
      </c>
      <c r="BB331" s="19">
        <v>0.5</v>
      </c>
      <c r="BC331" s="20">
        <v>12500</v>
      </c>
      <c r="BD331" s="16"/>
      <c r="BE331" s="16"/>
      <c r="BF331" s="21" t="s">
        <v>96</v>
      </c>
      <c r="BG331" s="22">
        <v>25</v>
      </c>
      <c r="BH331" s="23">
        <v>0.7</v>
      </c>
      <c r="BI331" s="23">
        <v>18</v>
      </c>
      <c r="BJ331" s="16">
        <v>314.09193588986795</v>
      </c>
      <c r="BK331" s="16">
        <v>5821.870182711511</v>
      </c>
      <c r="BL331" s="23">
        <v>0.15</v>
      </c>
      <c r="BM331" s="22">
        <f t="shared" si="55"/>
        <v>2.4057411034140932</v>
      </c>
      <c r="BN331" s="22">
        <f t="shared" si="59"/>
        <v>1.4057411034140932</v>
      </c>
      <c r="BO331" s="22">
        <f t="shared" si="56"/>
        <v>0.21086116551211398</v>
      </c>
      <c r="BP331" s="22">
        <f t="shared" si="57"/>
        <v>0.11948799379019792</v>
      </c>
      <c r="BQ331" s="22">
        <f t="shared" si="58"/>
        <v>1.0753919441117814</v>
      </c>
    </row>
    <row r="332" spans="1:69" ht="12.75" customHeight="1" x14ac:dyDescent="0.25">
      <c r="A332" s="15">
        <v>15020002</v>
      </c>
      <c r="B332" s="16" t="s">
        <v>154</v>
      </c>
      <c r="C332" s="16"/>
      <c r="D332" s="16"/>
      <c r="E332" s="16"/>
      <c r="F332" s="16" t="s">
        <v>1264</v>
      </c>
      <c r="G332" s="16" t="s">
        <v>205</v>
      </c>
      <c r="H332" s="16">
        <v>0.57897602699999995</v>
      </c>
      <c r="I332" s="17">
        <v>1955</v>
      </c>
      <c r="J332" s="17">
        <v>980</v>
      </c>
      <c r="K332" s="16">
        <v>0.16937435200000001</v>
      </c>
      <c r="L332" s="16" t="s">
        <v>78</v>
      </c>
      <c r="M332" s="17">
        <v>1</v>
      </c>
      <c r="N332" s="17">
        <v>0</v>
      </c>
      <c r="O332" s="16" t="s">
        <v>79</v>
      </c>
      <c r="P332" s="16" t="s">
        <v>80</v>
      </c>
      <c r="Q332" s="18">
        <v>0.13283757905991614</v>
      </c>
      <c r="R332" s="16" t="s">
        <v>1902</v>
      </c>
      <c r="S332" s="16" t="s">
        <v>1903</v>
      </c>
      <c r="T332" s="16" t="s">
        <v>83</v>
      </c>
      <c r="U332" s="16" t="s">
        <v>84</v>
      </c>
      <c r="V332" s="16" t="s">
        <v>1904</v>
      </c>
      <c r="W332" s="16" t="s">
        <v>129</v>
      </c>
      <c r="X332" s="16"/>
      <c r="Y332" s="16" t="s">
        <v>1268</v>
      </c>
      <c r="Z332" s="16" t="s">
        <v>1905</v>
      </c>
      <c r="AA332" s="16"/>
      <c r="AB332" s="16"/>
      <c r="AC332" s="16" t="s">
        <v>1531</v>
      </c>
      <c r="AD332" s="16" t="s">
        <v>152</v>
      </c>
      <c r="AE332" s="16"/>
      <c r="AF332" s="16" t="s">
        <v>91</v>
      </c>
      <c r="AG332" s="16" t="s">
        <v>92</v>
      </c>
      <c r="AH332" s="16" t="s">
        <v>1906</v>
      </c>
      <c r="AI332" s="17">
        <v>1</v>
      </c>
      <c r="AJ332" s="17">
        <v>1</v>
      </c>
      <c r="AK332" s="16" t="s">
        <v>136</v>
      </c>
      <c r="AL332" s="16"/>
      <c r="AM332" s="17">
        <v>25</v>
      </c>
      <c r="AN332" s="16" t="s">
        <v>137</v>
      </c>
      <c r="AO332" s="16" t="s">
        <v>138</v>
      </c>
      <c r="AP332" s="17">
        <v>0</v>
      </c>
      <c r="AQ332" s="17">
        <v>0</v>
      </c>
      <c r="AR332" s="17">
        <v>0</v>
      </c>
      <c r="AS332" s="16">
        <v>5786.3716838</v>
      </c>
      <c r="AT332" s="19">
        <v>7.5280335208943008</v>
      </c>
      <c r="AU332" s="19">
        <v>0</v>
      </c>
      <c r="AV332" s="19">
        <v>0</v>
      </c>
      <c r="AW332" s="19">
        <v>3764.0167604471503</v>
      </c>
      <c r="AX332" s="20">
        <v>7</v>
      </c>
      <c r="AY332" s="19">
        <v>0</v>
      </c>
      <c r="AZ332" s="20">
        <v>25</v>
      </c>
      <c r="BA332" s="19">
        <v>0</v>
      </c>
      <c r="BB332" s="19">
        <v>0.5</v>
      </c>
      <c r="BC332" s="20">
        <v>12500</v>
      </c>
      <c r="BD332" s="16">
        <v>325.66739215615632</v>
      </c>
      <c r="BE332" s="16">
        <v>5786.3817982533164</v>
      </c>
      <c r="BF332" s="21" t="s">
        <v>96</v>
      </c>
      <c r="BG332" s="22">
        <v>25</v>
      </c>
      <c r="BH332" s="23">
        <v>0.7</v>
      </c>
      <c r="BI332" s="23">
        <v>18</v>
      </c>
      <c r="BJ332" s="16">
        <v>325.66739215615632</v>
      </c>
      <c r="BK332" s="16">
        <v>5786.3817982533164</v>
      </c>
      <c r="BL332" s="23">
        <v>0.15</v>
      </c>
      <c r="BM332" s="22">
        <f t="shared" si="55"/>
        <v>2.3910764230784904</v>
      </c>
      <c r="BN332" s="22">
        <f t="shared" si="59"/>
        <v>1.3910764230784904</v>
      </c>
      <c r="BO332" s="22">
        <f t="shared" si="56"/>
        <v>0.20866146346177356</v>
      </c>
      <c r="BP332" s="22">
        <f t="shared" si="57"/>
        <v>0.11824149596167169</v>
      </c>
      <c r="BQ332" s="22">
        <f t="shared" si="58"/>
        <v>1.0641734636550453</v>
      </c>
    </row>
    <row r="333" spans="1:69" ht="12.75" customHeight="1" x14ac:dyDescent="0.25">
      <c r="A333" s="15">
        <v>16103037</v>
      </c>
      <c r="B333" s="16" t="s">
        <v>109</v>
      </c>
      <c r="C333" s="16"/>
      <c r="D333" s="16"/>
      <c r="E333" s="16"/>
      <c r="F333" s="16" t="s">
        <v>1264</v>
      </c>
      <c r="G333" s="16" t="s">
        <v>238</v>
      </c>
      <c r="H333" s="16">
        <v>0.66666666699999999</v>
      </c>
      <c r="I333" s="17">
        <v>1989</v>
      </c>
      <c r="J333" s="17">
        <v>2240</v>
      </c>
      <c r="K333" s="16">
        <v>0.38828219800000002</v>
      </c>
      <c r="L333" s="16" t="s">
        <v>78</v>
      </c>
      <c r="M333" s="17">
        <v>1</v>
      </c>
      <c r="N333" s="17">
        <v>0</v>
      </c>
      <c r="O333" s="16" t="s">
        <v>79</v>
      </c>
      <c r="P333" s="16" t="s">
        <v>80</v>
      </c>
      <c r="Q333" s="18">
        <v>0.13245944462552817</v>
      </c>
      <c r="R333" s="16" t="s">
        <v>1276</v>
      </c>
      <c r="S333" s="16" t="s">
        <v>1277</v>
      </c>
      <c r="T333" s="16" t="s">
        <v>83</v>
      </c>
      <c r="U333" s="16" t="s">
        <v>232</v>
      </c>
      <c r="V333" s="16" t="s">
        <v>1278</v>
      </c>
      <c r="W333" s="16" t="s">
        <v>129</v>
      </c>
      <c r="X333" s="16" t="s">
        <v>1267</v>
      </c>
      <c r="Y333" s="16" t="s">
        <v>1268</v>
      </c>
      <c r="Z333" s="16" t="s">
        <v>1279</v>
      </c>
      <c r="AA333" s="16"/>
      <c r="AB333" s="16"/>
      <c r="AC333" s="16" t="s">
        <v>381</v>
      </c>
      <c r="AD333" s="16" t="s">
        <v>382</v>
      </c>
      <c r="AE333" s="16"/>
      <c r="AF333" s="16" t="s">
        <v>91</v>
      </c>
      <c r="AG333" s="16" t="s">
        <v>92</v>
      </c>
      <c r="AH333" s="16" t="s">
        <v>1280</v>
      </c>
      <c r="AI333" s="17">
        <v>1</v>
      </c>
      <c r="AJ333" s="17">
        <v>1</v>
      </c>
      <c r="AK333" s="16" t="s">
        <v>245</v>
      </c>
      <c r="AL333" s="16"/>
      <c r="AM333" s="17">
        <v>35</v>
      </c>
      <c r="AN333" s="16" t="s">
        <v>246</v>
      </c>
      <c r="AO333" s="16" t="s">
        <v>247</v>
      </c>
      <c r="AP333" s="17">
        <v>0</v>
      </c>
      <c r="AQ333" s="17">
        <v>0</v>
      </c>
      <c r="AR333" s="17">
        <v>0</v>
      </c>
      <c r="AS333" s="16">
        <v>5769.8996390000002</v>
      </c>
      <c r="AT333" s="19">
        <v>7.5495247275305335</v>
      </c>
      <c r="AU333" s="19">
        <v>0</v>
      </c>
      <c r="AV333" s="19">
        <v>0</v>
      </c>
      <c r="AW333" s="19">
        <v>3774.7623637652669</v>
      </c>
      <c r="AX333" s="20">
        <v>4</v>
      </c>
      <c r="AY333" s="19">
        <v>0</v>
      </c>
      <c r="AZ333" s="20">
        <v>35</v>
      </c>
      <c r="BA333" s="19">
        <v>0</v>
      </c>
      <c r="BB333" s="19">
        <v>0.5</v>
      </c>
      <c r="BC333" s="20">
        <v>17500</v>
      </c>
      <c r="BD333" s="16"/>
      <c r="BE333" s="16"/>
      <c r="BF333" s="21" t="s">
        <v>96</v>
      </c>
      <c r="BG333" s="22">
        <v>35</v>
      </c>
      <c r="BH333" s="23">
        <v>0.85</v>
      </c>
      <c r="BI333" s="23">
        <v>30</v>
      </c>
      <c r="BJ333" s="16">
        <v>378.58328092012243</v>
      </c>
      <c r="BK333" s="16">
        <v>5769.9103281774533</v>
      </c>
      <c r="BL333" s="23">
        <v>0.15</v>
      </c>
      <c r="BM333" s="22">
        <f t="shared" si="55"/>
        <v>3.9737833387658448</v>
      </c>
      <c r="BN333" s="22">
        <f t="shared" si="59"/>
        <v>2.9737833387658448</v>
      </c>
      <c r="BO333" s="22">
        <f t="shared" si="56"/>
        <v>0.44606750081487673</v>
      </c>
      <c r="BP333" s="22">
        <f t="shared" si="57"/>
        <v>0.25277158379509679</v>
      </c>
      <c r="BQ333" s="22">
        <f t="shared" si="58"/>
        <v>2.2749442541558711</v>
      </c>
    </row>
    <row r="334" spans="1:69" ht="12.75" customHeight="1" x14ac:dyDescent="0.25">
      <c r="A334" s="15">
        <v>15434002</v>
      </c>
      <c r="B334" s="16" t="s">
        <v>228</v>
      </c>
      <c r="C334" s="16"/>
      <c r="D334" s="16"/>
      <c r="E334" s="16"/>
      <c r="F334" s="16" t="s">
        <v>1264</v>
      </c>
      <c r="G334" s="16" t="s">
        <v>178</v>
      </c>
      <c r="H334" s="16">
        <v>0.41999507899999999</v>
      </c>
      <c r="I334" s="17">
        <v>1999</v>
      </c>
      <c r="J334" s="17">
        <v>1722</v>
      </c>
      <c r="K334" s="16">
        <v>0.299166088</v>
      </c>
      <c r="L334" s="16" t="s">
        <v>78</v>
      </c>
      <c r="M334" s="17">
        <v>1</v>
      </c>
      <c r="N334" s="17">
        <v>0</v>
      </c>
      <c r="O334" s="16" t="s">
        <v>79</v>
      </c>
      <c r="P334" s="16" t="s">
        <v>80</v>
      </c>
      <c r="Q334" s="18">
        <v>0.13233638731783134</v>
      </c>
      <c r="R334" s="16" t="s">
        <v>2645</v>
      </c>
      <c r="S334" s="16" t="s">
        <v>2646</v>
      </c>
      <c r="T334" s="16" t="s">
        <v>83</v>
      </c>
      <c r="U334" s="16" t="s">
        <v>232</v>
      </c>
      <c r="V334" s="16" t="s">
        <v>183</v>
      </c>
      <c r="W334" s="16" t="s">
        <v>129</v>
      </c>
      <c r="X334" s="16" t="s">
        <v>1267</v>
      </c>
      <c r="Y334" s="16" t="s">
        <v>1268</v>
      </c>
      <c r="Z334" s="16" t="s">
        <v>2647</v>
      </c>
      <c r="AA334" s="16"/>
      <c r="AB334" s="16"/>
      <c r="AC334" s="16" t="s">
        <v>104</v>
      </c>
      <c r="AD334" s="16" t="s">
        <v>105</v>
      </c>
      <c r="AE334" s="16"/>
      <c r="AF334" s="16" t="s">
        <v>91</v>
      </c>
      <c r="AG334" s="16" t="s">
        <v>92</v>
      </c>
      <c r="AH334" s="16" t="s">
        <v>232</v>
      </c>
      <c r="AI334" s="17">
        <v>1</v>
      </c>
      <c r="AJ334" s="17">
        <v>1</v>
      </c>
      <c r="AK334" s="16" t="s">
        <v>136</v>
      </c>
      <c r="AL334" s="16"/>
      <c r="AM334" s="17">
        <v>25</v>
      </c>
      <c r="AN334" s="16" t="s">
        <v>137</v>
      </c>
      <c r="AO334" s="16" t="s">
        <v>138</v>
      </c>
      <c r="AP334" s="16"/>
      <c r="AQ334" s="16"/>
      <c r="AR334" s="16"/>
      <c r="AS334" s="16"/>
      <c r="AT334" s="19"/>
      <c r="AU334" s="19"/>
      <c r="AV334" s="19"/>
      <c r="AW334" s="19"/>
      <c r="AX334" s="19"/>
      <c r="AY334" s="19"/>
      <c r="AZ334" s="19"/>
      <c r="BA334" s="19"/>
      <c r="BB334" s="19"/>
      <c r="BC334" s="19"/>
      <c r="BD334" s="16">
        <v>370.53216117590938</v>
      </c>
      <c r="BE334" s="16">
        <v>5764.5499732956641</v>
      </c>
      <c r="BF334" s="21"/>
      <c r="BG334" s="22">
        <v>25</v>
      </c>
      <c r="BH334" s="23">
        <v>0.7</v>
      </c>
      <c r="BI334" s="23">
        <v>18</v>
      </c>
      <c r="BJ334" s="16">
        <v>370.53216117590938</v>
      </c>
      <c r="BK334" s="16">
        <v>5764.5499732956641</v>
      </c>
      <c r="BL334" s="23">
        <v>0.15</v>
      </c>
      <c r="BM334" s="22">
        <f t="shared" si="55"/>
        <v>2.3820549717209643</v>
      </c>
      <c r="BN334" s="22">
        <f t="shared" si="59"/>
        <v>1.3820549717209643</v>
      </c>
      <c r="BO334" s="22">
        <f t="shared" si="56"/>
        <v>0.20730824575814463</v>
      </c>
      <c r="BP334" s="22">
        <f t="shared" si="57"/>
        <v>0.11747467259628197</v>
      </c>
      <c r="BQ334" s="22">
        <f t="shared" si="58"/>
        <v>1.0572720533665378</v>
      </c>
    </row>
    <row r="335" spans="1:69" ht="12.75" customHeight="1" x14ac:dyDescent="0.25">
      <c r="A335" s="15">
        <v>17006037</v>
      </c>
      <c r="B335" s="16" t="s">
        <v>237</v>
      </c>
      <c r="C335" s="16"/>
      <c r="D335" s="16"/>
      <c r="E335" s="16"/>
      <c r="F335" s="16" t="s">
        <v>256</v>
      </c>
      <c r="G335" s="16" t="s">
        <v>238</v>
      </c>
      <c r="H335" s="16">
        <v>0.24982702500000001</v>
      </c>
      <c r="I335" s="17">
        <v>1959</v>
      </c>
      <c r="J335" s="16"/>
      <c r="K335" s="16">
        <v>0</v>
      </c>
      <c r="L335" s="16" t="s">
        <v>78</v>
      </c>
      <c r="M335" s="17">
        <v>1</v>
      </c>
      <c r="N335" s="17">
        <v>0</v>
      </c>
      <c r="O335" s="16" t="s">
        <v>79</v>
      </c>
      <c r="P335" s="16" t="s">
        <v>80</v>
      </c>
      <c r="Q335" s="18">
        <v>0.13220194183813089</v>
      </c>
      <c r="R335" s="16" t="s">
        <v>267</v>
      </c>
      <c r="S335" s="16" t="s">
        <v>268</v>
      </c>
      <c r="T335" s="16" t="s">
        <v>269</v>
      </c>
      <c r="U335" s="16" t="s">
        <v>270</v>
      </c>
      <c r="V335" s="16" t="s">
        <v>271</v>
      </c>
      <c r="W335" s="16" t="s">
        <v>129</v>
      </c>
      <c r="X335" s="16" t="s">
        <v>262</v>
      </c>
      <c r="Y335" s="16" t="s">
        <v>263</v>
      </c>
      <c r="Z335" s="16"/>
      <c r="AA335" s="16"/>
      <c r="AB335" s="16"/>
      <c r="AC335" s="16"/>
      <c r="AD335" s="16"/>
      <c r="AE335" s="16"/>
      <c r="AF335" s="16"/>
      <c r="AG335" s="16"/>
      <c r="AH335" s="16"/>
      <c r="AI335" s="17">
        <v>0</v>
      </c>
      <c r="AJ335" s="17">
        <v>0</v>
      </c>
      <c r="AK335" s="16" t="s">
        <v>245</v>
      </c>
      <c r="AL335" s="16"/>
      <c r="AM335" s="17">
        <v>35</v>
      </c>
      <c r="AN335" s="16" t="s">
        <v>246</v>
      </c>
      <c r="AO335" s="16" t="s">
        <v>247</v>
      </c>
      <c r="AP335" s="17">
        <v>0</v>
      </c>
      <c r="AQ335" s="17">
        <v>0</v>
      </c>
      <c r="AR335" s="17">
        <v>0</v>
      </c>
      <c r="AS335" s="16">
        <v>5758.7011306100003</v>
      </c>
      <c r="AT335" s="19">
        <v>0</v>
      </c>
      <c r="AU335" s="19">
        <v>0</v>
      </c>
      <c r="AV335" s="19">
        <v>0</v>
      </c>
      <c r="AW335" s="19">
        <v>0</v>
      </c>
      <c r="AX335" s="20">
        <v>4</v>
      </c>
      <c r="AY335" s="19">
        <v>0</v>
      </c>
      <c r="AZ335" s="20">
        <v>35</v>
      </c>
      <c r="BA335" s="19">
        <v>0</v>
      </c>
      <c r="BB335" s="19">
        <v>0.5</v>
      </c>
      <c r="BC335" s="20">
        <v>17500</v>
      </c>
      <c r="BD335" s="16"/>
      <c r="BE335" s="16"/>
      <c r="BF335" s="21" t="s">
        <v>96</v>
      </c>
      <c r="BG335" s="22">
        <v>35</v>
      </c>
      <c r="BH335" s="23">
        <v>0.85</v>
      </c>
      <c r="BI335" s="23">
        <v>30</v>
      </c>
      <c r="BJ335" s="16">
        <v>306.59361620533434</v>
      </c>
      <c r="BK335" s="16">
        <v>5758.693551625669</v>
      </c>
      <c r="BL335" s="23">
        <v>0.15</v>
      </c>
      <c r="BM335" s="22">
        <f t="shared" si="55"/>
        <v>3.9660582551439267</v>
      </c>
      <c r="BN335" s="22">
        <f t="shared" si="59"/>
        <v>3.9660582551439267</v>
      </c>
      <c r="BO335" s="22">
        <f t="shared" si="56"/>
        <v>0.59490873827158897</v>
      </c>
      <c r="BP335" s="22">
        <f t="shared" si="57"/>
        <v>0.33711495168723382</v>
      </c>
      <c r="BQ335" s="22">
        <f t="shared" si="58"/>
        <v>3.0340345651851042</v>
      </c>
    </row>
    <row r="336" spans="1:69" ht="12.75" customHeight="1" x14ac:dyDescent="0.25">
      <c r="A336" s="15">
        <v>15401004</v>
      </c>
      <c r="B336" s="16" t="s">
        <v>97</v>
      </c>
      <c r="C336" s="16"/>
      <c r="D336" s="16"/>
      <c r="E336" s="16"/>
      <c r="F336" s="16" t="s">
        <v>2964</v>
      </c>
      <c r="G336" s="16" t="s">
        <v>1831</v>
      </c>
      <c r="H336" s="16">
        <v>0.13043422399999999</v>
      </c>
      <c r="I336" s="17">
        <v>1953</v>
      </c>
      <c r="J336" s="17">
        <v>1600</v>
      </c>
      <c r="K336" s="16">
        <v>0.27879421500000001</v>
      </c>
      <c r="L336" s="16" t="s">
        <v>78</v>
      </c>
      <c r="M336" s="17">
        <v>1</v>
      </c>
      <c r="N336" s="17">
        <v>0</v>
      </c>
      <c r="O336" s="16" t="s">
        <v>79</v>
      </c>
      <c r="P336" s="16" t="s">
        <v>80</v>
      </c>
      <c r="Q336" s="18">
        <v>0.13176870454823775</v>
      </c>
      <c r="R336" s="16" t="s">
        <v>3176</v>
      </c>
      <c r="S336" s="16" t="s">
        <v>3177</v>
      </c>
      <c r="T336" s="16" t="s">
        <v>3178</v>
      </c>
      <c r="U336" s="16" t="s">
        <v>3179</v>
      </c>
      <c r="V336" s="16"/>
      <c r="W336" s="16" t="s">
        <v>129</v>
      </c>
      <c r="X336" s="16" t="s">
        <v>3059</v>
      </c>
      <c r="Y336" s="16" t="s">
        <v>3060</v>
      </c>
      <c r="Z336" s="16" t="s">
        <v>1885</v>
      </c>
      <c r="AA336" s="16"/>
      <c r="AB336" s="16"/>
      <c r="AC336" s="16" t="s">
        <v>529</v>
      </c>
      <c r="AD336" s="16" t="s">
        <v>152</v>
      </c>
      <c r="AE336" s="16"/>
      <c r="AF336" s="16" t="s">
        <v>91</v>
      </c>
      <c r="AG336" s="16" t="s">
        <v>92</v>
      </c>
      <c r="AH336" s="16" t="s">
        <v>1836</v>
      </c>
      <c r="AI336" s="17">
        <v>1</v>
      </c>
      <c r="AJ336" s="17">
        <v>2</v>
      </c>
      <c r="AK336" s="16" t="s">
        <v>245</v>
      </c>
      <c r="AL336" s="16"/>
      <c r="AM336" s="17">
        <v>35</v>
      </c>
      <c r="AN336" s="16" t="s">
        <v>246</v>
      </c>
      <c r="AO336" s="16" t="s">
        <v>247</v>
      </c>
      <c r="AP336" s="17">
        <v>0</v>
      </c>
      <c r="AQ336" s="17">
        <v>0</v>
      </c>
      <c r="AR336" s="17">
        <v>0</v>
      </c>
      <c r="AS336" s="16">
        <v>5739.8292326600003</v>
      </c>
      <c r="AT336" s="19">
        <v>15.178151904638828</v>
      </c>
      <c r="AU336" s="19">
        <v>0</v>
      </c>
      <c r="AV336" s="19">
        <v>0</v>
      </c>
      <c r="AW336" s="19">
        <v>7589.0759523194138</v>
      </c>
      <c r="AX336" s="20">
        <v>4</v>
      </c>
      <c r="AY336" s="19">
        <v>0</v>
      </c>
      <c r="AZ336" s="20">
        <v>35</v>
      </c>
      <c r="BA336" s="19">
        <v>0</v>
      </c>
      <c r="BB336" s="19">
        <v>0.5</v>
      </c>
      <c r="BC336" s="20">
        <v>17500</v>
      </c>
      <c r="BD336" s="16"/>
      <c r="BE336" s="16"/>
      <c r="BF336" s="21" t="s">
        <v>96</v>
      </c>
      <c r="BG336" s="22">
        <v>35</v>
      </c>
      <c r="BH336" s="23">
        <v>0.85</v>
      </c>
      <c r="BI336" s="23">
        <v>30</v>
      </c>
      <c r="BJ336" s="16">
        <v>329.61708878598478</v>
      </c>
      <c r="BK336" s="16">
        <v>5739.8218107651137</v>
      </c>
      <c r="BL336" s="23">
        <v>0.15</v>
      </c>
      <c r="BM336" s="22">
        <f t="shared" si="55"/>
        <v>3.9530611364471326</v>
      </c>
      <c r="BN336" s="22">
        <f t="shared" si="59"/>
        <v>1.9530611364471326</v>
      </c>
      <c r="BO336" s="22">
        <f t="shared" si="56"/>
        <v>0.29295917046706987</v>
      </c>
      <c r="BP336" s="22">
        <f t="shared" si="57"/>
        <v>0.16601019659800628</v>
      </c>
      <c r="BQ336" s="22">
        <f t="shared" si="58"/>
        <v>1.4940917693820563</v>
      </c>
    </row>
    <row r="337" spans="1:69" ht="12.75" customHeight="1" x14ac:dyDescent="0.25">
      <c r="A337" s="15">
        <v>15424002</v>
      </c>
      <c r="B337" s="16" t="s">
        <v>228</v>
      </c>
      <c r="C337" s="16"/>
      <c r="D337" s="16"/>
      <c r="E337" s="16"/>
      <c r="F337" s="16" t="s">
        <v>1264</v>
      </c>
      <c r="G337" s="16" t="s">
        <v>178</v>
      </c>
      <c r="H337" s="16">
        <v>0.88233545700000005</v>
      </c>
      <c r="I337" s="17">
        <v>1950</v>
      </c>
      <c r="J337" s="17">
        <v>1095</v>
      </c>
      <c r="K337" s="16">
        <v>0.191066132</v>
      </c>
      <c r="L337" s="16" t="s">
        <v>78</v>
      </c>
      <c r="M337" s="17">
        <v>1</v>
      </c>
      <c r="N337" s="17">
        <v>0</v>
      </c>
      <c r="O337" s="16" t="s">
        <v>79</v>
      </c>
      <c r="P337" s="16" t="s">
        <v>80</v>
      </c>
      <c r="Q337" s="18">
        <v>0.13158246992268036</v>
      </c>
      <c r="R337" s="16" t="s">
        <v>1615</v>
      </c>
      <c r="S337" s="16" t="s">
        <v>1616</v>
      </c>
      <c r="T337" s="16" t="s">
        <v>83</v>
      </c>
      <c r="U337" s="16" t="s">
        <v>232</v>
      </c>
      <c r="V337" s="16" t="s">
        <v>1617</v>
      </c>
      <c r="W337" s="16" t="s">
        <v>129</v>
      </c>
      <c r="X337" s="16" t="s">
        <v>1267</v>
      </c>
      <c r="Y337" s="16" t="s">
        <v>1268</v>
      </c>
      <c r="Z337" s="16" t="s">
        <v>1618</v>
      </c>
      <c r="AA337" s="16"/>
      <c r="AB337" s="16"/>
      <c r="AC337" s="16" t="s">
        <v>336</v>
      </c>
      <c r="AD337" s="16" t="s">
        <v>105</v>
      </c>
      <c r="AE337" s="16"/>
      <c r="AF337" s="16" t="s">
        <v>91</v>
      </c>
      <c r="AG337" s="16" t="s">
        <v>92</v>
      </c>
      <c r="AH337" s="16" t="s">
        <v>1619</v>
      </c>
      <c r="AI337" s="17">
        <v>1</v>
      </c>
      <c r="AJ337" s="17">
        <v>1</v>
      </c>
      <c r="AK337" s="16" t="s">
        <v>136</v>
      </c>
      <c r="AL337" s="16"/>
      <c r="AM337" s="17">
        <v>25</v>
      </c>
      <c r="AN337" s="16" t="s">
        <v>137</v>
      </c>
      <c r="AO337" s="16" t="s">
        <v>138</v>
      </c>
      <c r="AP337" s="17">
        <v>0</v>
      </c>
      <c r="AQ337" s="17">
        <v>0</v>
      </c>
      <c r="AR337" s="17">
        <v>0</v>
      </c>
      <c r="AS337" s="16">
        <v>5731.7003925400004</v>
      </c>
      <c r="AT337" s="19">
        <v>7.5998389686758223</v>
      </c>
      <c r="AU337" s="19">
        <v>0</v>
      </c>
      <c r="AV337" s="19">
        <v>0</v>
      </c>
      <c r="AW337" s="19">
        <v>3799.9194843379109</v>
      </c>
      <c r="AX337" s="20">
        <v>7</v>
      </c>
      <c r="AY337" s="19">
        <v>0</v>
      </c>
      <c r="AZ337" s="20">
        <v>25</v>
      </c>
      <c r="BA337" s="19">
        <v>0</v>
      </c>
      <c r="BB337" s="19">
        <v>0.5</v>
      </c>
      <c r="BC337" s="20">
        <v>12500</v>
      </c>
      <c r="BD337" s="16"/>
      <c r="BE337" s="16"/>
      <c r="BF337" s="21" t="s">
        <v>96</v>
      </c>
      <c r="BG337" s="22">
        <v>25</v>
      </c>
      <c r="BH337" s="23">
        <v>0.7</v>
      </c>
      <c r="BI337" s="23">
        <v>18</v>
      </c>
      <c r="BJ337" s="16">
        <v>329.27238038876806</v>
      </c>
      <c r="BK337" s="16">
        <v>5731.7094629253224</v>
      </c>
      <c r="BL337" s="23">
        <v>0.15</v>
      </c>
      <c r="BM337" s="22">
        <f t="shared" si="55"/>
        <v>2.3684844586082465</v>
      </c>
      <c r="BN337" s="22">
        <f t="shared" si="59"/>
        <v>1.3684844586082465</v>
      </c>
      <c r="BO337" s="22">
        <f t="shared" si="56"/>
        <v>0.20527266879123698</v>
      </c>
      <c r="BP337" s="22">
        <f t="shared" si="57"/>
        <v>0.11632117898170097</v>
      </c>
      <c r="BQ337" s="22">
        <f t="shared" si="58"/>
        <v>1.0468906108353087</v>
      </c>
    </row>
    <row r="338" spans="1:69" ht="12.75" customHeight="1" x14ac:dyDescent="0.25">
      <c r="A338" s="15">
        <v>15438014</v>
      </c>
      <c r="B338" s="16" t="s">
        <v>228</v>
      </c>
      <c r="C338" s="16" t="s">
        <v>110</v>
      </c>
      <c r="D338" s="16"/>
      <c r="E338" s="16"/>
      <c r="F338" s="16" t="s">
        <v>781</v>
      </c>
      <c r="G338" s="16" t="s">
        <v>111</v>
      </c>
      <c r="H338" s="16">
        <v>0.87394723600000002</v>
      </c>
      <c r="I338" s="17">
        <v>1978</v>
      </c>
      <c r="J338" s="17">
        <v>1744</v>
      </c>
      <c r="K338" s="16">
        <v>0.30446927400000001</v>
      </c>
      <c r="L338" s="16" t="s">
        <v>78</v>
      </c>
      <c r="M338" s="17">
        <v>1</v>
      </c>
      <c r="N338" s="17">
        <v>0</v>
      </c>
      <c r="O338" s="16" t="s">
        <v>79</v>
      </c>
      <c r="P338" s="16" t="s">
        <v>80</v>
      </c>
      <c r="Q338" s="18">
        <v>0.13151706128315321</v>
      </c>
      <c r="R338" s="16" t="s">
        <v>923</v>
      </c>
      <c r="S338" s="16" t="s">
        <v>924</v>
      </c>
      <c r="T338" s="16" t="s">
        <v>280</v>
      </c>
      <c r="U338" s="16" t="s">
        <v>925</v>
      </c>
      <c r="V338" s="16" t="s">
        <v>926</v>
      </c>
      <c r="W338" s="16" t="s">
        <v>507</v>
      </c>
      <c r="X338" s="16"/>
      <c r="Y338" s="16" t="s">
        <v>786</v>
      </c>
      <c r="Z338" s="16" t="s">
        <v>927</v>
      </c>
      <c r="AA338" s="16"/>
      <c r="AB338" s="16" t="s">
        <v>473</v>
      </c>
      <c r="AC338" s="16" t="s">
        <v>117</v>
      </c>
      <c r="AD338" s="16"/>
      <c r="AE338" s="16"/>
      <c r="AF338" s="16" t="s">
        <v>91</v>
      </c>
      <c r="AG338" s="16" t="s">
        <v>92</v>
      </c>
      <c r="AH338" s="16" t="s">
        <v>928</v>
      </c>
      <c r="AI338" s="17">
        <v>1</v>
      </c>
      <c r="AJ338" s="17">
        <v>0</v>
      </c>
      <c r="AK338" s="16" t="s">
        <v>119</v>
      </c>
      <c r="AL338" s="16">
        <v>1.85</v>
      </c>
      <c r="AM338" s="16"/>
      <c r="AN338" s="16" t="s">
        <v>120</v>
      </c>
      <c r="AO338" s="16"/>
      <c r="AP338" s="17">
        <v>0</v>
      </c>
      <c r="AQ338" s="17">
        <v>1744</v>
      </c>
      <c r="AR338" s="17">
        <v>0</v>
      </c>
      <c r="AS338" s="16">
        <v>5728.8635436499999</v>
      </c>
      <c r="AT338" s="19">
        <v>0</v>
      </c>
      <c r="AU338" s="19">
        <v>0</v>
      </c>
      <c r="AV338" s="19">
        <v>0.30442337938614167</v>
      </c>
      <c r="AW338" s="19">
        <v>13260.68240606033</v>
      </c>
      <c r="AX338" s="20">
        <v>13</v>
      </c>
      <c r="AY338" s="19">
        <v>0.5</v>
      </c>
      <c r="AZ338" s="20">
        <v>60</v>
      </c>
      <c r="BA338" s="19">
        <v>0.05</v>
      </c>
      <c r="BB338" s="19">
        <v>0.5</v>
      </c>
      <c r="BC338" s="20">
        <v>30000</v>
      </c>
      <c r="BD338" s="16">
        <v>297.47611509933438</v>
      </c>
      <c r="BE338" s="16">
        <v>5728.86027398431</v>
      </c>
      <c r="BF338" s="21" t="s">
        <v>96</v>
      </c>
      <c r="BG338" s="23">
        <v>70</v>
      </c>
      <c r="BH338" s="23">
        <v>0.95</v>
      </c>
      <c r="BI338" s="23">
        <v>67</v>
      </c>
      <c r="BJ338" s="16">
        <v>297.47611509933438</v>
      </c>
      <c r="BK338" s="16">
        <v>5728.86027398431</v>
      </c>
      <c r="BL338" s="23">
        <v>0.15</v>
      </c>
      <c r="BM338" s="22">
        <f t="shared" si="55"/>
        <v>8.8116431059712657</v>
      </c>
      <c r="BN338" s="22">
        <f t="shared" si="59"/>
        <v>8.8116431059712657</v>
      </c>
      <c r="BO338" s="22">
        <f t="shared" si="56"/>
        <v>1.3217464658956899</v>
      </c>
      <c r="BP338" s="22">
        <f t="shared" si="57"/>
        <v>0.74898966400755762</v>
      </c>
      <c r="BQ338" s="22">
        <f t="shared" si="58"/>
        <v>6.7409069760680183</v>
      </c>
    </row>
    <row r="339" spans="1:69" ht="12.75" customHeight="1" x14ac:dyDescent="0.25">
      <c r="A339" s="15">
        <v>15842044</v>
      </c>
      <c r="B339" s="16" t="s">
        <v>75</v>
      </c>
      <c r="C339" s="16"/>
      <c r="D339" s="16"/>
      <c r="E339" s="16"/>
      <c r="F339" s="16" t="s">
        <v>1264</v>
      </c>
      <c r="G339" s="16" t="s">
        <v>139</v>
      </c>
      <c r="H339" s="16">
        <v>0.106870229</v>
      </c>
      <c r="I339" s="17">
        <v>1978</v>
      </c>
      <c r="J339" s="17">
        <v>1389</v>
      </c>
      <c r="K339" s="16">
        <v>0.24262008700000001</v>
      </c>
      <c r="L339" s="16" t="s">
        <v>78</v>
      </c>
      <c r="M339" s="17">
        <v>1</v>
      </c>
      <c r="N339" s="17">
        <v>0</v>
      </c>
      <c r="O339" s="16" t="s">
        <v>79</v>
      </c>
      <c r="P339" s="16" t="s">
        <v>80</v>
      </c>
      <c r="Q339" s="18">
        <v>0.13144054148687115</v>
      </c>
      <c r="R339" s="16" t="s">
        <v>1351</v>
      </c>
      <c r="S339" s="16" t="s">
        <v>1352</v>
      </c>
      <c r="T339" s="16" t="s">
        <v>1160</v>
      </c>
      <c r="U339" s="16" t="s">
        <v>1353</v>
      </c>
      <c r="V339" s="16"/>
      <c r="W339" s="16" t="s">
        <v>129</v>
      </c>
      <c r="X339" s="16" t="s">
        <v>1267</v>
      </c>
      <c r="Y339" s="16" t="s">
        <v>1268</v>
      </c>
      <c r="Z339" s="16" t="s">
        <v>1354</v>
      </c>
      <c r="AA339" s="16"/>
      <c r="AB339" s="16"/>
      <c r="AC339" s="16" t="s">
        <v>1304</v>
      </c>
      <c r="AD339" s="16" t="s">
        <v>382</v>
      </c>
      <c r="AE339" s="16"/>
      <c r="AF339" s="16" t="s">
        <v>91</v>
      </c>
      <c r="AG339" s="16" t="s">
        <v>92</v>
      </c>
      <c r="AH339" s="16" t="s">
        <v>1323</v>
      </c>
      <c r="AI339" s="17">
        <v>1</v>
      </c>
      <c r="AJ339" s="17">
        <v>1</v>
      </c>
      <c r="AK339" s="16" t="s">
        <v>136</v>
      </c>
      <c r="AL339" s="16"/>
      <c r="AM339" s="17">
        <v>25</v>
      </c>
      <c r="AN339" s="16" t="s">
        <v>137</v>
      </c>
      <c r="AO339" s="16" t="s">
        <v>138</v>
      </c>
      <c r="AP339" s="17">
        <v>0</v>
      </c>
      <c r="AQ339" s="17">
        <v>0</v>
      </c>
      <c r="AR339" s="17">
        <v>0</v>
      </c>
      <c r="AS339" s="16">
        <v>5725.5411619799997</v>
      </c>
      <c r="AT339" s="19">
        <v>7.6080144684412909</v>
      </c>
      <c r="AU339" s="19">
        <v>0</v>
      </c>
      <c r="AV339" s="19">
        <v>0</v>
      </c>
      <c r="AW339" s="19">
        <v>3804.0072342206454</v>
      </c>
      <c r="AX339" s="20">
        <v>7</v>
      </c>
      <c r="AY339" s="19">
        <v>0</v>
      </c>
      <c r="AZ339" s="20">
        <v>25</v>
      </c>
      <c r="BA339" s="19">
        <v>0</v>
      </c>
      <c r="BB339" s="19">
        <v>0.5</v>
      </c>
      <c r="BC339" s="20">
        <v>12500</v>
      </c>
      <c r="BD339" s="16"/>
      <c r="BE339" s="16"/>
      <c r="BF339" s="21" t="s">
        <v>96</v>
      </c>
      <c r="BG339" s="22">
        <v>25</v>
      </c>
      <c r="BH339" s="23">
        <v>0.7</v>
      </c>
      <c r="BI339" s="23">
        <v>18</v>
      </c>
      <c r="BJ339" s="16">
        <v>346.13511054327466</v>
      </c>
      <c r="BK339" s="16">
        <v>5725.5270849910594</v>
      </c>
      <c r="BL339" s="23">
        <v>0.15</v>
      </c>
      <c r="BM339" s="22">
        <f t="shared" si="55"/>
        <v>2.3659297467636806</v>
      </c>
      <c r="BN339" s="22">
        <f t="shared" si="59"/>
        <v>1.3659297467636806</v>
      </c>
      <c r="BO339" s="22">
        <f t="shared" si="56"/>
        <v>0.20488946201455208</v>
      </c>
      <c r="BP339" s="22">
        <f t="shared" si="57"/>
        <v>0.11610402847491286</v>
      </c>
      <c r="BQ339" s="22">
        <f t="shared" si="58"/>
        <v>1.0449362562742157</v>
      </c>
    </row>
    <row r="340" spans="1:69" ht="12.75" customHeight="1" x14ac:dyDescent="0.25">
      <c r="A340" s="15">
        <v>19306049</v>
      </c>
      <c r="B340" s="16" t="s">
        <v>237</v>
      </c>
      <c r="C340" s="16"/>
      <c r="D340" s="16"/>
      <c r="E340" s="16"/>
      <c r="F340" s="16" t="s">
        <v>1264</v>
      </c>
      <c r="G340" s="16" t="s">
        <v>126</v>
      </c>
      <c r="H340" s="16">
        <v>0.62814696400000003</v>
      </c>
      <c r="I340" s="17">
        <v>2006</v>
      </c>
      <c r="J340" s="17">
        <v>1673</v>
      </c>
      <c r="K340" s="16">
        <v>0.29309740699999998</v>
      </c>
      <c r="L340" s="16" t="s">
        <v>78</v>
      </c>
      <c r="M340" s="17">
        <v>1</v>
      </c>
      <c r="N340" s="17">
        <v>0</v>
      </c>
      <c r="O340" s="16" t="s">
        <v>79</v>
      </c>
      <c r="P340" s="16" t="s">
        <v>80</v>
      </c>
      <c r="Q340" s="18">
        <v>0.13103996615246219</v>
      </c>
      <c r="R340" s="16" t="s">
        <v>2758</v>
      </c>
      <c r="S340" s="16" t="s">
        <v>2759</v>
      </c>
      <c r="T340" s="16" t="s">
        <v>83</v>
      </c>
      <c r="U340" s="16" t="s">
        <v>106</v>
      </c>
      <c r="V340" s="16" t="s">
        <v>1799</v>
      </c>
      <c r="W340" s="16" t="s">
        <v>129</v>
      </c>
      <c r="X340" s="16" t="s">
        <v>1267</v>
      </c>
      <c r="Y340" s="16" t="s">
        <v>1268</v>
      </c>
      <c r="Z340" s="16" t="s">
        <v>2760</v>
      </c>
      <c r="AA340" s="16"/>
      <c r="AB340" s="16"/>
      <c r="AC340" s="16" t="s">
        <v>322</v>
      </c>
      <c r="AD340" s="16" t="s">
        <v>152</v>
      </c>
      <c r="AE340" s="16"/>
      <c r="AF340" s="16" t="s">
        <v>91</v>
      </c>
      <c r="AG340" s="16" t="s">
        <v>92</v>
      </c>
      <c r="AH340" s="16" t="s">
        <v>1796</v>
      </c>
      <c r="AI340" s="17">
        <v>1</v>
      </c>
      <c r="AJ340" s="17">
        <v>1</v>
      </c>
      <c r="AK340" s="16" t="s">
        <v>136</v>
      </c>
      <c r="AL340" s="16"/>
      <c r="AM340" s="17">
        <v>25</v>
      </c>
      <c r="AN340" s="16" t="s">
        <v>137</v>
      </c>
      <c r="AO340" s="16" t="s">
        <v>138</v>
      </c>
      <c r="AP340" s="16"/>
      <c r="AQ340" s="16"/>
      <c r="AR340" s="16"/>
      <c r="AS340" s="16"/>
      <c r="AT340" s="19"/>
      <c r="AU340" s="19"/>
      <c r="AV340" s="19"/>
      <c r="AW340" s="19"/>
      <c r="AX340" s="19"/>
      <c r="AY340" s="19"/>
      <c r="AZ340" s="19"/>
      <c r="BA340" s="19"/>
      <c r="BB340" s="19"/>
      <c r="BC340" s="19"/>
      <c r="BD340" s="16">
        <v>454.88320229860699</v>
      </c>
      <c r="BE340" s="16">
        <v>5708.0780932203816</v>
      </c>
      <c r="BF340" s="21"/>
      <c r="BG340" s="22">
        <v>25</v>
      </c>
      <c r="BH340" s="23">
        <v>0.7</v>
      </c>
      <c r="BI340" s="23">
        <v>18</v>
      </c>
      <c r="BJ340" s="16">
        <v>454.88320229860699</v>
      </c>
      <c r="BK340" s="16">
        <v>5708.0780932203816</v>
      </c>
      <c r="BL340" s="23">
        <v>0.15</v>
      </c>
      <c r="BM340" s="22">
        <f t="shared" si="55"/>
        <v>2.3587193907443194</v>
      </c>
      <c r="BN340" s="22">
        <f t="shared" si="59"/>
        <v>1.3587193907443194</v>
      </c>
      <c r="BO340" s="22">
        <f t="shared" si="56"/>
        <v>0.20380790861164791</v>
      </c>
      <c r="BP340" s="22">
        <f t="shared" si="57"/>
        <v>0.11549114821326714</v>
      </c>
      <c r="BQ340" s="22">
        <f t="shared" si="58"/>
        <v>1.0394203339194044</v>
      </c>
    </row>
    <row r="341" spans="1:69" ht="12.75" customHeight="1" x14ac:dyDescent="0.25">
      <c r="A341" s="15">
        <v>19307040</v>
      </c>
      <c r="B341" s="16" t="s">
        <v>237</v>
      </c>
      <c r="C341" s="16"/>
      <c r="D341" s="16"/>
      <c r="E341" s="16"/>
      <c r="F341" s="16" t="s">
        <v>1264</v>
      </c>
      <c r="G341" s="16" t="s">
        <v>197</v>
      </c>
      <c r="H341" s="16">
        <v>0.515625</v>
      </c>
      <c r="I341" s="17">
        <v>1999</v>
      </c>
      <c r="J341" s="17">
        <v>1896</v>
      </c>
      <c r="K341" s="16">
        <v>0.332398317</v>
      </c>
      <c r="L341" s="16" t="s">
        <v>78</v>
      </c>
      <c r="M341" s="17">
        <v>1</v>
      </c>
      <c r="N341" s="17">
        <v>0</v>
      </c>
      <c r="O341" s="16" t="s">
        <v>79</v>
      </c>
      <c r="P341" s="16" t="s">
        <v>80</v>
      </c>
      <c r="Q341" s="18">
        <v>0.13096528581552108</v>
      </c>
      <c r="R341" s="16" t="s">
        <v>2787</v>
      </c>
      <c r="S341" s="16" t="s">
        <v>2788</v>
      </c>
      <c r="T341" s="16" t="s">
        <v>83</v>
      </c>
      <c r="U341" s="16" t="s">
        <v>106</v>
      </c>
      <c r="V341" s="16" t="s">
        <v>2780</v>
      </c>
      <c r="W341" s="16" t="s">
        <v>129</v>
      </c>
      <c r="X341" s="16" t="s">
        <v>1267</v>
      </c>
      <c r="Y341" s="16" t="s">
        <v>1268</v>
      </c>
      <c r="Z341" s="16" t="s">
        <v>1548</v>
      </c>
      <c r="AA341" s="16"/>
      <c r="AB341" s="16"/>
      <c r="AC341" s="16" t="s">
        <v>1769</v>
      </c>
      <c r="AD341" s="16" t="s">
        <v>152</v>
      </c>
      <c r="AE341" s="16"/>
      <c r="AF341" s="16" t="s">
        <v>91</v>
      </c>
      <c r="AG341" s="16" t="s">
        <v>92</v>
      </c>
      <c r="AH341" s="16" t="s">
        <v>2781</v>
      </c>
      <c r="AI341" s="17">
        <v>1</v>
      </c>
      <c r="AJ341" s="17">
        <v>1</v>
      </c>
      <c r="AK341" s="16" t="s">
        <v>136</v>
      </c>
      <c r="AL341" s="16"/>
      <c r="AM341" s="17">
        <v>25</v>
      </c>
      <c r="AN341" s="16" t="s">
        <v>137</v>
      </c>
      <c r="AO341" s="16" t="s">
        <v>138</v>
      </c>
      <c r="AP341" s="16"/>
      <c r="AQ341" s="16"/>
      <c r="AR341" s="16"/>
      <c r="AS341" s="16"/>
      <c r="AT341" s="19"/>
      <c r="AU341" s="19"/>
      <c r="AV341" s="19"/>
      <c r="AW341" s="19"/>
      <c r="AX341" s="19"/>
      <c r="AY341" s="19"/>
      <c r="AZ341" s="19"/>
      <c r="BA341" s="19"/>
      <c r="BB341" s="19"/>
      <c r="BC341" s="19"/>
      <c r="BD341" s="16">
        <v>310.14991908744054</v>
      </c>
      <c r="BE341" s="16">
        <v>5704.8250307555163</v>
      </c>
      <c r="BF341" s="21"/>
      <c r="BG341" s="22">
        <v>25</v>
      </c>
      <c r="BH341" s="23">
        <v>0.7</v>
      </c>
      <c r="BI341" s="23">
        <v>18</v>
      </c>
      <c r="BJ341" s="16">
        <v>310.14991908744054</v>
      </c>
      <c r="BK341" s="16">
        <v>5704.8250307555163</v>
      </c>
      <c r="BL341" s="23">
        <v>0.15</v>
      </c>
      <c r="BM341" s="22">
        <f t="shared" si="55"/>
        <v>2.3573751446793794</v>
      </c>
      <c r="BN341" s="22">
        <f t="shared" si="59"/>
        <v>1.3573751446793794</v>
      </c>
      <c r="BO341" s="22">
        <f t="shared" si="56"/>
        <v>0.2036062717019069</v>
      </c>
      <c r="BP341" s="22">
        <f t="shared" si="57"/>
        <v>0.11537688729774725</v>
      </c>
      <c r="BQ341" s="22">
        <f t="shared" si="58"/>
        <v>1.0383919856797252</v>
      </c>
    </row>
    <row r="342" spans="1:69" ht="12.75" customHeight="1" x14ac:dyDescent="0.25">
      <c r="A342" s="15">
        <v>15823035</v>
      </c>
      <c r="B342" s="16" t="s">
        <v>228</v>
      </c>
      <c r="C342" s="16"/>
      <c r="D342" s="16"/>
      <c r="E342" s="16" t="s">
        <v>358</v>
      </c>
      <c r="F342" s="16" t="s">
        <v>781</v>
      </c>
      <c r="G342" s="16" t="s">
        <v>359</v>
      </c>
      <c r="H342" s="16">
        <v>0.65951859999999995</v>
      </c>
      <c r="I342" s="17">
        <v>1955</v>
      </c>
      <c r="J342" s="17">
        <v>4960</v>
      </c>
      <c r="K342" s="16">
        <v>0.87032812800000003</v>
      </c>
      <c r="L342" s="16" t="s">
        <v>78</v>
      </c>
      <c r="M342" s="17">
        <v>1</v>
      </c>
      <c r="N342" s="17">
        <v>0</v>
      </c>
      <c r="O342" s="16" t="s">
        <v>79</v>
      </c>
      <c r="P342" s="16" t="s">
        <v>80</v>
      </c>
      <c r="Q342" s="18">
        <v>0.13084449976603349</v>
      </c>
      <c r="R342" s="16" t="s">
        <v>1090</v>
      </c>
      <c r="S342" s="16" t="s">
        <v>1091</v>
      </c>
      <c r="T342" s="16" t="s">
        <v>83</v>
      </c>
      <c r="U342" s="16" t="s">
        <v>106</v>
      </c>
      <c r="V342" s="16" t="s">
        <v>1092</v>
      </c>
      <c r="W342" s="16" t="s">
        <v>507</v>
      </c>
      <c r="X342" s="16"/>
      <c r="Y342" s="16" t="s">
        <v>786</v>
      </c>
      <c r="Z342" s="16" t="s">
        <v>1093</v>
      </c>
      <c r="AA342" s="16"/>
      <c r="AB342" s="16"/>
      <c r="AC342" s="16" t="s">
        <v>547</v>
      </c>
      <c r="AD342" s="16" t="s">
        <v>105</v>
      </c>
      <c r="AE342" s="16"/>
      <c r="AF342" s="16" t="s">
        <v>91</v>
      </c>
      <c r="AG342" s="16" t="s">
        <v>92</v>
      </c>
      <c r="AH342" s="16" t="s">
        <v>552</v>
      </c>
      <c r="AI342" s="17">
        <v>3</v>
      </c>
      <c r="AJ342" s="17">
        <v>0</v>
      </c>
      <c r="AK342" s="16" t="s">
        <v>523</v>
      </c>
      <c r="AL342" s="16"/>
      <c r="AM342" s="17">
        <v>50</v>
      </c>
      <c r="AN342" s="16" t="s">
        <v>524</v>
      </c>
      <c r="AO342" s="16"/>
      <c r="AP342" s="17">
        <v>0</v>
      </c>
      <c r="AQ342" s="17">
        <v>0</v>
      </c>
      <c r="AR342" s="17">
        <v>4960</v>
      </c>
      <c r="AS342" s="16">
        <v>5699.55975855</v>
      </c>
      <c r="AT342" s="19">
        <v>0</v>
      </c>
      <c r="AU342" s="19">
        <v>0</v>
      </c>
      <c r="AV342" s="19">
        <v>0.87024265208543961</v>
      </c>
      <c r="AW342" s="19">
        <v>37907.769924841748</v>
      </c>
      <c r="AX342" s="20">
        <v>9</v>
      </c>
      <c r="AY342" s="19">
        <v>3</v>
      </c>
      <c r="AZ342" s="20">
        <v>0</v>
      </c>
      <c r="BA342" s="19">
        <v>0.1</v>
      </c>
      <c r="BB342" s="19">
        <v>0</v>
      </c>
      <c r="BC342" s="20">
        <v>130680</v>
      </c>
      <c r="BD342" s="16">
        <v>305.02096520753616</v>
      </c>
      <c r="BE342" s="16">
        <v>5699.5636114855761</v>
      </c>
      <c r="BF342" s="21" t="s">
        <v>96</v>
      </c>
      <c r="BG342" s="23">
        <v>50</v>
      </c>
      <c r="BH342" s="23">
        <v>0.5</v>
      </c>
      <c r="BI342" s="23">
        <f>BG342*BH342</f>
        <v>25</v>
      </c>
      <c r="BJ342" s="16">
        <v>305.02096520753616</v>
      </c>
      <c r="BK342" s="16">
        <v>5699.5636114855761</v>
      </c>
      <c r="BL342" s="23">
        <v>0.15</v>
      </c>
      <c r="BM342" s="22">
        <f t="shared" si="55"/>
        <v>3.2711124941508372</v>
      </c>
      <c r="BN342" s="22">
        <f t="shared" si="59"/>
        <v>3.2711124941508372</v>
      </c>
      <c r="BO342" s="22">
        <f t="shared" si="56"/>
        <v>0.49066687412262555</v>
      </c>
      <c r="BP342" s="22">
        <f t="shared" si="57"/>
        <v>0.27804456200282118</v>
      </c>
      <c r="BQ342" s="22">
        <f t="shared" si="58"/>
        <v>2.5024010580253906</v>
      </c>
    </row>
    <row r="343" spans="1:69" ht="12.75" customHeight="1" x14ac:dyDescent="0.25">
      <c r="A343" s="15">
        <v>15401003</v>
      </c>
      <c r="B343" s="16" t="s">
        <v>97</v>
      </c>
      <c r="C343" s="16"/>
      <c r="D343" s="16"/>
      <c r="E343" s="16"/>
      <c r="F343" s="16" t="s">
        <v>1264</v>
      </c>
      <c r="G343" s="16" t="s">
        <v>1831</v>
      </c>
      <c r="H343" s="16">
        <v>0.42856713899999999</v>
      </c>
      <c r="I343" s="17">
        <v>1960</v>
      </c>
      <c r="J343" s="17">
        <v>2043</v>
      </c>
      <c r="K343" s="16">
        <v>0.358546859</v>
      </c>
      <c r="L343" s="16" t="s">
        <v>78</v>
      </c>
      <c r="M343" s="17">
        <v>1</v>
      </c>
      <c r="N343" s="17">
        <v>0</v>
      </c>
      <c r="O343" s="16" t="s">
        <v>79</v>
      </c>
      <c r="P343" s="16" t="s">
        <v>80</v>
      </c>
      <c r="Q343" s="18">
        <v>0.13081540123634106</v>
      </c>
      <c r="R343" s="16" t="s">
        <v>1832</v>
      </c>
      <c r="S343" s="16" t="s">
        <v>1833</v>
      </c>
      <c r="T343" s="16" t="s">
        <v>83</v>
      </c>
      <c r="U343" s="16" t="s">
        <v>106</v>
      </c>
      <c r="V343" s="16" t="s">
        <v>1834</v>
      </c>
      <c r="W343" s="16" t="s">
        <v>129</v>
      </c>
      <c r="X343" s="16" t="s">
        <v>1267</v>
      </c>
      <c r="Y343" s="16" t="s">
        <v>1268</v>
      </c>
      <c r="Z343" s="16" t="s">
        <v>1835</v>
      </c>
      <c r="AA343" s="16"/>
      <c r="AB343" s="16"/>
      <c r="AC343" s="16" t="s">
        <v>529</v>
      </c>
      <c r="AD343" s="16" t="s">
        <v>152</v>
      </c>
      <c r="AE343" s="16"/>
      <c r="AF343" s="16" t="s">
        <v>91</v>
      </c>
      <c r="AG343" s="16" t="s">
        <v>92</v>
      </c>
      <c r="AH343" s="16" t="s">
        <v>1836</v>
      </c>
      <c r="AI343" s="17">
        <v>1</v>
      </c>
      <c r="AJ343" s="17">
        <v>1</v>
      </c>
      <c r="AK343" s="16" t="s">
        <v>245</v>
      </c>
      <c r="AL343" s="16"/>
      <c r="AM343" s="17">
        <v>35</v>
      </c>
      <c r="AN343" s="16" t="s">
        <v>246</v>
      </c>
      <c r="AO343" s="16" t="s">
        <v>247</v>
      </c>
      <c r="AP343" s="17">
        <v>0</v>
      </c>
      <c r="AQ343" s="17">
        <v>0</v>
      </c>
      <c r="AR343" s="17">
        <v>0</v>
      </c>
      <c r="AS343" s="16">
        <v>5698.2964320800002</v>
      </c>
      <c r="AT343" s="19">
        <v>7.6443899539462299</v>
      </c>
      <c r="AU343" s="19">
        <v>0</v>
      </c>
      <c r="AV343" s="19">
        <v>0</v>
      </c>
      <c r="AW343" s="19">
        <v>3822.194976973115</v>
      </c>
      <c r="AX343" s="20">
        <v>4</v>
      </c>
      <c r="AY343" s="19">
        <v>0</v>
      </c>
      <c r="AZ343" s="20">
        <v>35</v>
      </c>
      <c r="BA343" s="19">
        <v>0</v>
      </c>
      <c r="BB343" s="19">
        <v>0.5</v>
      </c>
      <c r="BC343" s="20">
        <v>17500</v>
      </c>
      <c r="BD343" s="16"/>
      <c r="BE343" s="16"/>
      <c r="BF343" s="21" t="s">
        <v>96</v>
      </c>
      <c r="BG343" s="22">
        <v>35</v>
      </c>
      <c r="BH343" s="23">
        <v>0.85</v>
      </c>
      <c r="BI343" s="23">
        <v>30</v>
      </c>
      <c r="BJ343" s="16">
        <v>328.12450524782088</v>
      </c>
      <c r="BK343" s="16">
        <v>5698.296084602297</v>
      </c>
      <c r="BL343" s="23">
        <v>0.15</v>
      </c>
      <c r="BM343" s="22">
        <f t="shared" si="55"/>
        <v>3.9244620370902314</v>
      </c>
      <c r="BN343" s="22">
        <f t="shared" si="59"/>
        <v>2.9244620370902314</v>
      </c>
      <c r="BO343" s="22">
        <f t="shared" si="56"/>
        <v>0.43866930556353473</v>
      </c>
      <c r="BP343" s="22">
        <f t="shared" si="57"/>
        <v>0.24857927315266967</v>
      </c>
      <c r="BQ343" s="22">
        <f t="shared" si="58"/>
        <v>2.2372134583740269</v>
      </c>
    </row>
    <row r="344" spans="1:69" ht="12.75" customHeight="1" x14ac:dyDescent="0.25">
      <c r="A344" s="15">
        <v>15424064</v>
      </c>
      <c r="B344" s="16" t="s">
        <v>228</v>
      </c>
      <c r="C344" s="16"/>
      <c r="D344" s="16"/>
      <c r="E344" s="16"/>
      <c r="F344" s="16" t="s">
        <v>1264</v>
      </c>
      <c r="G344" s="16" t="s">
        <v>178</v>
      </c>
      <c r="H344" s="16">
        <v>0.42856930799999998</v>
      </c>
      <c r="I344" s="17">
        <v>1994</v>
      </c>
      <c r="J344" s="17">
        <v>2028</v>
      </c>
      <c r="K344" s="16">
        <v>0.35628952899999999</v>
      </c>
      <c r="L344" s="16" t="s">
        <v>78</v>
      </c>
      <c r="M344" s="17">
        <v>1</v>
      </c>
      <c r="N344" s="17">
        <v>0</v>
      </c>
      <c r="O344" s="16" t="s">
        <v>79</v>
      </c>
      <c r="P344" s="16" t="s">
        <v>80</v>
      </c>
      <c r="Q344" s="18">
        <v>0.13068061610270001</v>
      </c>
      <c r="R344" s="16" t="s">
        <v>1686</v>
      </c>
      <c r="S344" s="16" t="s">
        <v>1687</v>
      </c>
      <c r="T344" s="16" t="s">
        <v>83</v>
      </c>
      <c r="U344" s="16" t="s">
        <v>232</v>
      </c>
      <c r="V344" s="16" t="s">
        <v>1688</v>
      </c>
      <c r="W344" s="16" t="s">
        <v>129</v>
      </c>
      <c r="X344" s="16" t="s">
        <v>1267</v>
      </c>
      <c r="Y344" s="16" t="s">
        <v>1268</v>
      </c>
      <c r="Z344" s="16" t="s">
        <v>1689</v>
      </c>
      <c r="AA344" s="16"/>
      <c r="AB344" s="16"/>
      <c r="AC344" s="16" t="s">
        <v>1589</v>
      </c>
      <c r="AD344" s="16" t="s">
        <v>152</v>
      </c>
      <c r="AE344" s="16"/>
      <c r="AF344" s="16" t="s">
        <v>91</v>
      </c>
      <c r="AG344" s="16" t="s">
        <v>92</v>
      </c>
      <c r="AH344" s="16" t="s">
        <v>1690</v>
      </c>
      <c r="AI344" s="17">
        <v>1</v>
      </c>
      <c r="AJ344" s="17">
        <v>1</v>
      </c>
      <c r="AK344" s="16" t="s">
        <v>136</v>
      </c>
      <c r="AL344" s="16"/>
      <c r="AM344" s="17">
        <v>25</v>
      </c>
      <c r="AN344" s="16" t="s">
        <v>137</v>
      </c>
      <c r="AO344" s="16" t="s">
        <v>138</v>
      </c>
      <c r="AP344" s="17">
        <v>0</v>
      </c>
      <c r="AQ344" s="17">
        <v>0</v>
      </c>
      <c r="AR344" s="17">
        <v>0</v>
      </c>
      <c r="AS344" s="16">
        <v>5692.4384700299997</v>
      </c>
      <c r="AT344" s="19">
        <v>7.6522566259324778</v>
      </c>
      <c r="AU344" s="19">
        <v>0</v>
      </c>
      <c r="AV344" s="19">
        <v>0</v>
      </c>
      <c r="AW344" s="19">
        <v>3826.1283129662388</v>
      </c>
      <c r="AX344" s="20">
        <v>7</v>
      </c>
      <c r="AY344" s="19">
        <v>0</v>
      </c>
      <c r="AZ344" s="20">
        <v>25</v>
      </c>
      <c r="BA344" s="19">
        <v>0</v>
      </c>
      <c r="BB344" s="19">
        <v>0.5</v>
      </c>
      <c r="BC344" s="20">
        <v>12500</v>
      </c>
      <c r="BD344" s="16"/>
      <c r="BE344" s="16"/>
      <c r="BF344" s="21" t="s">
        <v>96</v>
      </c>
      <c r="BG344" s="22">
        <v>25</v>
      </c>
      <c r="BH344" s="23">
        <v>0.7</v>
      </c>
      <c r="BI344" s="23">
        <v>18</v>
      </c>
      <c r="BJ344" s="16">
        <v>320.93210587794636</v>
      </c>
      <c r="BK344" s="16">
        <v>5692.4248676658317</v>
      </c>
      <c r="BL344" s="23">
        <v>0.15</v>
      </c>
      <c r="BM344" s="22">
        <f t="shared" si="55"/>
        <v>2.3522510898486004</v>
      </c>
      <c r="BN344" s="22">
        <f t="shared" si="59"/>
        <v>1.3522510898486004</v>
      </c>
      <c r="BO344" s="22">
        <f t="shared" si="56"/>
        <v>0.20283766347729007</v>
      </c>
      <c r="BP344" s="22">
        <f t="shared" si="57"/>
        <v>0.11494134263713103</v>
      </c>
      <c r="BQ344" s="22">
        <f t="shared" si="58"/>
        <v>1.0344720837341792</v>
      </c>
    </row>
    <row r="345" spans="1:69" ht="12.75" customHeight="1" x14ac:dyDescent="0.25">
      <c r="A345" s="15">
        <v>15410074</v>
      </c>
      <c r="B345" s="16" t="s">
        <v>228</v>
      </c>
      <c r="C345" s="16"/>
      <c r="D345" s="16"/>
      <c r="E345" s="16"/>
      <c r="F345" s="16" t="s">
        <v>1264</v>
      </c>
      <c r="G345" s="16" t="s">
        <v>197</v>
      </c>
      <c r="H345" s="16">
        <v>0.42856782900000001</v>
      </c>
      <c r="I345" s="17">
        <v>2000</v>
      </c>
      <c r="J345" s="17">
        <v>1887</v>
      </c>
      <c r="K345" s="16">
        <v>0.33351007399999999</v>
      </c>
      <c r="L345" s="16" t="s">
        <v>78</v>
      </c>
      <c r="M345" s="17">
        <v>1</v>
      </c>
      <c r="N345" s="17">
        <v>0</v>
      </c>
      <c r="O345" s="16" t="s">
        <v>79</v>
      </c>
      <c r="P345" s="16" t="s">
        <v>80</v>
      </c>
      <c r="Q345" s="18">
        <v>0.13017655634121278</v>
      </c>
      <c r="R345" s="16" t="s">
        <v>2735</v>
      </c>
      <c r="S345" s="16" t="s">
        <v>2736</v>
      </c>
      <c r="T345" s="16" t="s">
        <v>1240</v>
      </c>
      <c r="U345" s="16" t="s">
        <v>2737</v>
      </c>
      <c r="V345" s="16" t="s">
        <v>2738</v>
      </c>
      <c r="W345" s="16" t="s">
        <v>129</v>
      </c>
      <c r="X345" s="16" t="s">
        <v>1267</v>
      </c>
      <c r="Y345" s="16" t="s">
        <v>1268</v>
      </c>
      <c r="Z345" s="16" t="s">
        <v>2476</v>
      </c>
      <c r="AA345" s="16"/>
      <c r="AB345" s="16"/>
      <c r="AC345" s="16" t="s">
        <v>2698</v>
      </c>
      <c r="AD345" s="16" t="s">
        <v>2197</v>
      </c>
      <c r="AE345" s="16"/>
      <c r="AF345" s="16" t="s">
        <v>91</v>
      </c>
      <c r="AG345" s="16" t="s">
        <v>92</v>
      </c>
      <c r="AH345" s="16" t="s">
        <v>232</v>
      </c>
      <c r="AI345" s="17">
        <v>1</v>
      </c>
      <c r="AJ345" s="17">
        <v>1</v>
      </c>
      <c r="AK345" s="16" t="s">
        <v>136</v>
      </c>
      <c r="AL345" s="16"/>
      <c r="AM345" s="17">
        <v>25</v>
      </c>
      <c r="AN345" s="16" t="s">
        <v>137</v>
      </c>
      <c r="AO345" s="16" t="s">
        <v>138</v>
      </c>
      <c r="AP345" s="16"/>
      <c r="AQ345" s="16"/>
      <c r="AR345" s="16"/>
      <c r="AS345" s="16"/>
      <c r="AT345" s="19"/>
      <c r="AU345" s="19"/>
      <c r="AV345" s="19"/>
      <c r="AW345" s="19"/>
      <c r="AX345" s="19"/>
      <c r="AY345" s="19"/>
      <c r="AZ345" s="19"/>
      <c r="BA345" s="19"/>
      <c r="BB345" s="19"/>
      <c r="BC345" s="19"/>
      <c r="BD345" s="16">
        <v>319.91764351380493</v>
      </c>
      <c r="BE345" s="16">
        <v>5670.4681122827324</v>
      </c>
      <c r="BF345" s="21"/>
      <c r="BG345" s="22">
        <v>25</v>
      </c>
      <c r="BH345" s="23">
        <v>0.7</v>
      </c>
      <c r="BI345" s="23">
        <v>18</v>
      </c>
      <c r="BJ345" s="16">
        <v>319.91764351380493</v>
      </c>
      <c r="BK345" s="16">
        <v>5670.4681122827324</v>
      </c>
      <c r="BL345" s="23">
        <v>0.15</v>
      </c>
      <c r="BM345" s="22">
        <f t="shared" si="55"/>
        <v>2.3431780141418299</v>
      </c>
      <c r="BN345" s="22">
        <f t="shared" si="59"/>
        <v>1.3431780141418299</v>
      </c>
      <c r="BO345" s="22">
        <f t="shared" si="56"/>
        <v>0.20147670212127447</v>
      </c>
      <c r="BP345" s="22">
        <f t="shared" si="57"/>
        <v>0.11417013120205555</v>
      </c>
      <c r="BQ345" s="22">
        <f t="shared" si="58"/>
        <v>1.0275311808184999</v>
      </c>
    </row>
    <row r="346" spans="1:69" ht="12.75" customHeight="1" x14ac:dyDescent="0.25">
      <c r="A346" s="15">
        <v>18932094</v>
      </c>
      <c r="B346" s="16" t="s">
        <v>237</v>
      </c>
      <c r="C346" s="16"/>
      <c r="D346" s="16"/>
      <c r="E346" s="16"/>
      <c r="F346" s="16" t="s">
        <v>1264</v>
      </c>
      <c r="G346" s="16" t="s">
        <v>1679</v>
      </c>
      <c r="H346" s="16">
        <v>0.84615532400000004</v>
      </c>
      <c r="I346" s="17">
        <v>2013</v>
      </c>
      <c r="J346" s="17">
        <v>1773</v>
      </c>
      <c r="K346" s="16">
        <v>0.31286394899999997</v>
      </c>
      <c r="L346" s="16" t="s">
        <v>78</v>
      </c>
      <c r="M346" s="17">
        <v>1</v>
      </c>
      <c r="N346" s="17">
        <v>0</v>
      </c>
      <c r="O346" s="16" t="s">
        <v>79</v>
      </c>
      <c r="P346" s="16" t="s">
        <v>80</v>
      </c>
      <c r="Q346" s="18">
        <v>0.13010325325639333</v>
      </c>
      <c r="R346" s="16" t="s">
        <v>2774</v>
      </c>
      <c r="S346" s="16" t="s">
        <v>2771</v>
      </c>
      <c r="T346" s="16" t="s">
        <v>114</v>
      </c>
      <c r="U346" s="16" t="s">
        <v>115</v>
      </c>
      <c r="V346" s="16" t="s">
        <v>2772</v>
      </c>
      <c r="W346" s="16" t="s">
        <v>129</v>
      </c>
      <c r="X346" s="16" t="s">
        <v>1267</v>
      </c>
      <c r="Y346" s="16" t="s">
        <v>1268</v>
      </c>
      <c r="Z346" s="16" t="s">
        <v>2775</v>
      </c>
      <c r="AA346" s="16"/>
      <c r="AB346" s="16"/>
      <c r="AC346" s="16" t="s">
        <v>1814</v>
      </c>
      <c r="AD346" s="16" t="s">
        <v>123</v>
      </c>
      <c r="AE346" s="16"/>
      <c r="AF346" s="16" t="s">
        <v>91</v>
      </c>
      <c r="AG346" s="16" t="s">
        <v>92</v>
      </c>
      <c r="AH346" s="16" t="s">
        <v>2754</v>
      </c>
      <c r="AI346" s="17">
        <v>1</v>
      </c>
      <c r="AJ346" s="17">
        <v>1</v>
      </c>
      <c r="AK346" s="16" t="s">
        <v>245</v>
      </c>
      <c r="AL346" s="16"/>
      <c r="AM346" s="17">
        <v>35</v>
      </c>
      <c r="AN346" s="16" t="s">
        <v>246</v>
      </c>
      <c r="AO346" s="16" t="s">
        <v>247</v>
      </c>
      <c r="AP346" s="16"/>
      <c r="AQ346" s="16"/>
      <c r="AR346" s="16"/>
      <c r="AS346" s="16"/>
      <c r="AT346" s="19"/>
      <c r="AU346" s="19"/>
      <c r="AV346" s="19"/>
      <c r="AW346" s="19"/>
      <c r="AX346" s="19"/>
      <c r="AY346" s="19"/>
      <c r="AZ346" s="19"/>
      <c r="BA346" s="19"/>
      <c r="BB346" s="19"/>
      <c r="BC346" s="19"/>
      <c r="BD346" s="16">
        <v>312.82343521643418</v>
      </c>
      <c r="BE346" s="16">
        <v>5667.2750426803141</v>
      </c>
      <c r="BF346" s="21"/>
      <c r="BG346" s="22">
        <v>35</v>
      </c>
      <c r="BH346" s="23">
        <v>0.85</v>
      </c>
      <c r="BI346" s="23">
        <v>30</v>
      </c>
      <c r="BJ346" s="16">
        <v>312.82343521643418</v>
      </c>
      <c r="BK346" s="16">
        <v>5667.2750426803141</v>
      </c>
      <c r="BL346" s="23">
        <v>0.15</v>
      </c>
      <c r="BM346" s="22">
        <f t="shared" si="55"/>
        <v>3.9030975976917999</v>
      </c>
      <c r="BN346" s="22">
        <f t="shared" si="59"/>
        <v>2.9030975976917999</v>
      </c>
      <c r="BO346" s="22">
        <f t="shared" si="56"/>
        <v>0.43546463965376997</v>
      </c>
      <c r="BP346" s="22">
        <f t="shared" si="57"/>
        <v>0.24676329580380299</v>
      </c>
      <c r="BQ346" s="22">
        <f t="shared" si="58"/>
        <v>2.220869662234227</v>
      </c>
    </row>
    <row r="347" spans="1:69" ht="12.75" customHeight="1" x14ac:dyDescent="0.25">
      <c r="A347" s="15">
        <v>16067030</v>
      </c>
      <c r="B347" s="16" t="s">
        <v>75</v>
      </c>
      <c r="C347" s="16"/>
      <c r="D347" s="16" t="s">
        <v>2388</v>
      </c>
      <c r="E347" s="16"/>
      <c r="F347" s="16" t="s">
        <v>1264</v>
      </c>
      <c r="G347" s="16" t="s">
        <v>2389</v>
      </c>
      <c r="H347" s="16">
        <v>0.249997472</v>
      </c>
      <c r="I347" s="17">
        <v>1997</v>
      </c>
      <c r="J347" s="17">
        <v>1839</v>
      </c>
      <c r="K347" s="16">
        <v>0.32786593000000003</v>
      </c>
      <c r="L347" s="16" t="s">
        <v>78</v>
      </c>
      <c r="M347" s="17">
        <v>1</v>
      </c>
      <c r="N347" s="17">
        <v>0</v>
      </c>
      <c r="O347" s="16" t="s">
        <v>79</v>
      </c>
      <c r="P347" s="16" t="s">
        <v>80</v>
      </c>
      <c r="Q347" s="18">
        <v>0.12974756053995404</v>
      </c>
      <c r="R347" s="16" t="s">
        <v>2478</v>
      </c>
      <c r="S347" s="16" t="s">
        <v>2479</v>
      </c>
      <c r="T347" s="16" t="s">
        <v>83</v>
      </c>
      <c r="U347" s="16" t="s">
        <v>84</v>
      </c>
      <c r="V347" s="16" t="s">
        <v>183</v>
      </c>
      <c r="W347" s="16" t="s">
        <v>129</v>
      </c>
      <c r="X347" s="16" t="s">
        <v>1267</v>
      </c>
      <c r="Y347" s="16" t="s">
        <v>1268</v>
      </c>
      <c r="Z347" s="16" t="s">
        <v>193</v>
      </c>
      <c r="AA347" s="16"/>
      <c r="AB347" s="16"/>
      <c r="AC347" s="16" t="s">
        <v>2419</v>
      </c>
      <c r="AD347" s="16" t="s">
        <v>123</v>
      </c>
      <c r="AE347" s="16"/>
      <c r="AF347" s="16" t="s">
        <v>91</v>
      </c>
      <c r="AG347" s="16" t="s">
        <v>92</v>
      </c>
      <c r="AH347" s="16" t="s">
        <v>84</v>
      </c>
      <c r="AI347" s="17">
        <v>1</v>
      </c>
      <c r="AJ347" s="17">
        <v>1</v>
      </c>
      <c r="AK347" s="16" t="s">
        <v>136</v>
      </c>
      <c r="AL347" s="16"/>
      <c r="AM347" s="17">
        <v>25</v>
      </c>
      <c r="AN347" s="16" t="s">
        <v>137</v>
      </c>
      <c r="AO347" s="16" t="s">
        <v>138</v>
      </c>
      <c r="AP347" s="16"/>
      <c r="AQ347" s="16"/>
      <c r="AR347" s="16"/>
      <c r="AS347" s="16"/>
      <c r="AT347" s="19"/>
      <c r="AU347" s="19"/>
      <c r="AV347" s="19"/>
      <c r="AW347" s="19"/>
      <c r="AX347" s="19"/>
      <c r="AY347" s="19"/>
      <c r="AZ347" s="19"/>
      <c r="BA347" s="19"/>
      <c r="BB347" s="19"/>
      <c r="BC347" s="19"/>
      <c r="BD347" s="16">
        <v>329.32087581583744</v>
      </c>
      <c r="BE347" s="16">
        <v>5651.7811299280547</v>
      </c>
      <c r="BF347" s="21"/>
      <c r="BG347" s="22">
        <v>25</v>
      </c>
      <c r="BH347" s="23">
        <v>0.7</v>
      </c>
      <c r="BI347" s="23">
        <v>18</v>
      </c>
      <c r="BJ347" s="16">
        <v>329.32087581583744</v>
      </c>
      <c r="BK347" s="16">
        <v>5651.7811299280547</v>
      </c>
      <c r="BL347" s="23">
        <v>0.15</v>
      </c>
      <c r="BM347" s="22">
        <f t="shared" si="55"/>
        <v>2.3354560897191727</v>
      </c>
      <c r="BN347" s="22">
        <f t="shared" si="59"/>
        <v>1.3354560897191727</v>
      </c>
      <c r="BO347" s="22">
        <f t="shared" si="56"/>
        <v>0.2003184134578759</v>
      </c>
      <c r="BP347" s="22">
        <f t="shared" si="57"/>
        <v>0.11351376762612969</v>
      </c>
      <c r="BQ347" s="22">
        <f t="shared" si="58"/>
        <v>1.0216239086351671</v>
      </c>
    </row>
    <row r="348" spans="1:69" ht="12.75" customHeight="1" x14ac:dyDescent="0.25">
      <c r="A348" s="15">
        <v>15822027</v>
      </c>
      <c r="B348" s="16" t="s">
        <v>228</v>
      </c>
      <c r="C348" s="16"/>
      <c r="D348" s="16"/>
      <c r="E348" s="16"/>
      <c r="F348" s="16" t="s">
        <v>1264</v>
      </c>
      <c r="G348" s="16" t="s">
        <v>126</v>
      </c>
      <c r="H348" s="16">
        <v>0.34721323999999998</v>
      </c>
      <c r="I348" s="17">
        <v>1920</v>
      </c>
      <c r="J348" s="17">
        <v>965</v>
      </c>
      <c r="K348" s="16">
        <v>0.17079646000000001</v>
      </c>
      <c r="L348" s="16" t="s">
        <v>78</v>
      </c>
      <c r="M348" s="17">
        <v>1</v>
      </c>
      <c r="N348" s="17">
        <v>0</v>
      </c>
      <c r="O348" s="16" t="s">
        <v>79</v>
      </c>
      <c r="P348" s="16" t="s">
        <v>80</v>
      </c>
      <c r="Q348" s="18">
        <v>0.12940824158235117</v>
      </c>
      <c r="R348" s="16" t="s">
        <v>1733</v>
      </c>
      <c r="S348" s="16" t="s">
        <v>1734</v>
      </c>
      <c r="T348" s="16" t="s">
        <v>1735</v>
      </c>
      <c r="U348" s="16" t="s">
        <v>1736</v>
      </c>
      <c r="V348" s="16"/>
      <c r="W348" s="16" t="s">
        <v>129</v>
      </c>
      <c r="X348" s="16" t="s">
        <v>1267</v>
      </c>
      <c r="Y348" s="16" t="s">
        <v>1268</v>
      </c>
      <c r="Z348" s="16" t="s">
        <v>1737</v>
      </c>
      <c r="AA348" s="16"/>
      <c r="AB348" s="16"/>
      <c r="AC348" s="16" t="s">
        <v>235</v>
      </c>
      <c r="AD348" s="16" t="s">
        <v>105</v>
      </c>
      <c r="AE348" s="16"/>
      <c r="AF348" s="16" t="s">
        <v>91</v>
      </c>
      <c r="AG348" s="16" t="s">
        <v>92</v>
      </c>
      <c r="AH348" s="16" t="s">
        <v>236</v>
      </c>
      <c r="AI348" s="17">
        <v>1</v>
      </c>
      <c r="AJ348" s="17">
        <v>1</v>
      </c>
      <c r="AK348" s="16" t="s">
        <v>136</v>
      </c>
      <c r="AL348" s="16"/>
      <c r="AM348" s="17">
        <v>25</v>
      </c>
      <c r="AN348" s="16" t="s">
        <v>137</v>
      </c>
      <c r="AO348" s="16" t="s">
        <v>138</v>
      </c>
      <c r="AP348" s="17">
        <v>0</v>
      </c>
      <c r="AQ348" s="17">
        <v>0</v>
      </c>
      <c r="AR348" s="17">
        <v>0</v>
      </c>
      <c r="AS348" s="16">
        <v>5637.0172584299999</v>
      </c>
      <c r="AT348" s="19">
        <v>7.727490976696453</v>
      </c>
      <c r="AU348" s="19">
        <v>0</v>
      </c>
      <c r="AV348" s="19">
        <v>0</v>
      </c>
      <c r="AW348" s="19">
        <v>3863.7454883482264</v>
      </c>
      <c r="AX348" s="20">
        <v>7</v>
      </c>
      <c r="AY348" s="19">
        <v>0</v>
      </c>
      <c r="AZ348" s="20">
        <v>25</v>
      </c>
      <c r="BA348" s="19">
        <v>0</v>
      </c>
      <c r="BB348" s="19">
        <v>0.5</v>
      </c>
      <c r="BC348" s="20">
        <v>12500</v>
      </c>
      <c r="BD348" s="16"/>
      <c r="BE348" s="16"/>
      <c r="BF348" s="21" t="s">
        <v>96</v>
      </c>
      <c r="BG348" s="22">
        <v>25</v>
      </c>
      <c r="BH348" s="23">
        <v>0.7</v>
      </c>
      <c r="BI348" s="23">
        <v>18</v>
      </c>
      <c r="BJ348" s="16">
        <v>379.80442263201087</v>
      </c>
      <c r="BK348" s="16">
        <v>5637.0004552577511</v>
      </c>
      <c r="BL348" s="23">
        <v>0.15</v>
      </c>
      <c r="BM348" s="22">
        <f t="shared" si="55"/>
        <v>2.3293483484823212</v>
      </c>
      <c r="BN348" s="22">
        <f t="shared" si="59"/>
        <v>1.3293483484823212</v>
      </c>
      <c r="BO348" s="22">
        <f t="shared" si="56"/>
        <v>0.19940225227234817</v>
      </c>
      <c r="BP348" s="22">
        <f t="shared" si="57"/>
        <v>0.1129946096209973</v>
      </c>
      <c r="BQ348" s="22">
        <f t="shared" si="58"/>
        <v>1.0169514865889757</v>
      </c>
    </row>
    <row r="349" spans="1:69" ht="12.75" customHeight="1" x14ac:dyDescent="0.25">
      <c r="A349" s="15">
        <v>16007006</v>
      </c>
      <c r="B349" s="16" t="s">
        <v>75</v>
      </c>
      <c r="C349" s="16"/>
      <c r="D349" s="16"/>
      <c r="E349" s="16"/>
      <c r="F349" s="16" t="s">
        <v>1264</v>
      </c>
      <c r="G349" s="16" t="s">
        <v>2126</v>
      </c>
      <c r="H349" s="16">
        <v>0.33492171500000001</v>
      </c>
      <c r="I349" s="17">
        <v>1945</v>
      </c>
      <c r="J349" s="17">
        <v>1720</v>
      </c>
      <c r="K349" s="16">
        <v>0.303672316</v>
      </c>
      <c r="L349" s="16" t="s">
        <v>78</v>
      </c>
      <c r="M349" s="17">
        <v>1</v>
      </c>
      <c r="N349" s="17">
        <v>0</v>
      </c>
      <c r="O349" s="16" t="s">
        <v>79</v>
      </c>
      <c r="P349" s="16" t="s">
        <v>80</v>
      </c>
      <c r="Q349" s="18">
        <v>0.12935601510103076</v>
      </c>
      <c r="R349" s="16" t="s">
        <v>2127</v>
      </c>
      <c r="S349" s="16" t="s">
        <v>2128</v>
      </c>
      <c r="T349" s="16" t="s">
        <v>387</v>
      </c>
      <c r="U349" s="16" t="s">
        <v>388</v>
      </c>
      <c r="V349" s="16" t="s">
        <v>2129</v>
      </c>
      <c r="W349" s="16" t="s">
        <v>129</v>
      </c>
      <c r="X349" s="16"/>
      <c r="Y349" s="16" t="s">
        <v>1268</v>
      </c>
      <c r="Z349" s="16" t="s">
        <v>2130</v>
      </c>
      <c r="AA349" s="16"/>
      <c r="AB349" s="16"/>
      <c r="AC349" s="16" t="s">
        <v>2131</v>
      </c>
      <c r="AD349" s="16" t="s">
        <v>123</v>
      </c>
      <c r="AE349" s="16"/>
      <c r="AF349" s="16" t="s">
        <v>91</v>
      </c>
      <c r="AG349" s="16" t="s">
        <v>92</v>
      </c>
      <c r="AH349" s="16" t="s">
        <v>2132</v>
      </c>
      <c r="AI349" s="17">
        <v>1</v>
      </c>
      <c r="AJ349" s="17">
        <v>1</v>
      </c>
      <c r="AK349" s="16" t="s">
        <v>245</v>
      </c>
      <c r="AL349" s="16"/>
      <c r="AM349" s="17">
        <v>35</v>
      </c>
      <c r="AN349" s="16" t="s">
        <v>246</v>
      </c>
      <c r="AO349" s="16" t="s">
        <v>247</v>
      </c>
      <c r="AP349" s="17">
        <v>0</v>
      </c>
      <c r="AQ349" s="17">
        <v>0</v>
      </c>
      <c r="AR349" s="17">
        <v>0</v>
      </c>
      <c r="AS349" s="16">
        <v>5634.72708719</v>
      </c>
      <c r="AT349" s="19">
        <v>7.73063172820373</v>
      </c>
      <c r="AU349" s="19">
        <v>0</v>
      </c>
      <c r="AV349" s="19">
        <v>0</v>
      </c>
      <c r="AW349" s="19">
        <v>3865.3158641018649</v>
      </c>
      <c r="AX349" s="20">
        <v>4</v>
      </c>
      <c r="AY349" s="19">
        <v>0</v>
      </c>
      <c r="AZ349" s="20">
        <v>35</v>
      </c>
      <c r="BA349" s="19">
        <v>0</v>
      </c>
      <c r="BB349" s="19">
        <v>0.5</v>
      </c>
      <c r="BC349" s="20">
        <v>17500</v>
      </c>
      <c r="BD349" s="16">
        <v>325.10515321004573</v>
      </c>
      <c r="BE349" s="16">
        <v>5634.7254788313658</v>
      </c>
      <c r="BF349" s="21" t="s">
        <v>96</v>
      </c>
      <c r="BG349" s="22">
        <v>35</v>
      </c>
      <c r="BH349" s="23">
        <v>0.85</v>
      </c>
      <c r="BI349" s="23">
        <v>30</v>
      </c>
      <c r="BJ349" s="16">
        <v>325.10515321004573</v>
      </c>
      <c r="BK349" s="16">
        <v>5634.7254788313658</v>
      </c>
      <c r="BL349" s="23">
        <v>0.15</v>
      </c>
      <c r="BM349" s="22">
        <f t="shared" si="55"/>
        <v>3.8806804530309229</v>
      </c>
      <c r="BN349" s="22">
        <f t="shared" si="59"/>
        <v>2.8806804530309229</v>
      </c>
      <c r="BO349" s="22">
        <f t="shared" si="56"/>
        <v>0.4321020679546384</v>
      </c>
      <c r="BP349" s="22">
        <f t="shared" si="57"/>
        <v>0.24485783850762846</v>
      </c>
      <c r="BQ349" s="22">
        <f t="shared" si="58"/>
        <v>2.2037205465686562</v>
      </c>
    </row>
    <row r="350" spans="1:69" ht="12.75" customHeight="1" x14ac:dyDescent="0.25">
      <c r="A350" s="15">
        <v>15410081</v>
      </c>
      <c r="B350" s="16" t="s">
        <v>228</v>
      </c>
      <c r="C350" s="16"/>
      <c r="D350" s="16"/>
      <c r="E350" s="16"/>
      <c r="F350" s="16" t="s">
        <v>1264</v>
      </c>
      <c r="G350" s="16" t="s">
        <v>197</v>
      </c>
      <c r="H350" s="16">
        <v>0.42856717999999999</v>
      </c>
      <c r="I350" s="17">
        <v>2000</v>
      </c>
      <c r="J350" s="17">
        <v>2081</v>
      </c>
      <c r="K350" s="16">
        <v>0.37240515400000002</v>
      </c>
      <c r="L350" s="16" t="s">
        <v>78</v>
      </c>
      <c r="M350" s="17">
        <v>1</v>
      </c>
      <c r="N350" s="17">
        <v>0</v>
      </c>
      <c r="O350" s="16" t="s">
        <v>79</v>
      </c>
      <c r="P350" s="16" t="s">
        <v>80</v>
      </c>
      <c r="Q350" s="18">
        <v>0.12844878657639219</v>
      </c>
      <c r="R350" s="16" t="s">
        <v>2699</v>
      </c>
      <c r="S350" s="16" t="s">
        <v>2700</v>
      </c>
      <c r="T350" s="16" t="s">
        <v>83</v>
      </c>
      <c r="U350" s="16" t="s">
        <v>232</v>
      </c>
      <c r="V350" s="16" t="s">
        <v>183</v>
      </c>
      <c r="W350" s="16" t="s">
        <v>129</v>
      </c>
      <c r="X350" s="16" t="s">
        <v>1267</v>
      </c>
      <c r="Y350" s="16" t="s">
        <v>1268</v>
      </c>
      <c r="Z350" s="16" t="s">
        <v>2701</v>
      </c>
      <c r="AA350" s="16"/>
      <c r="AB350" s="16"/>
      <c r="AC350" s="16" t="s">
        <v>1564</v>
      </c>
      <c r="AD350" s="16" t="s">
        <v>152</v>
      </c>
      <c r="AE350" s="16"/>
      <c r="AF350" s="16" t="s">
        <v>91</v>
      </c>
      <c r="AG350" s="16" t="s">
        <v>92</v>
      </c>
      <c r="AH350" s="16" t="s">
        <v>232</v>
      </c>
      <c r="AI350" s="17">
        <v>1</v>
      </c>
      <c r="AJ350" s="17">
        <v>1</v>
      </c>
      <c r="AK350" s="16" t="s">
        <v>136</v>
      </c>
      <c r="AL350" s="16"/>
      <c r="AM350" s="17">
        <v>25</v>
      </c>
      <c r="AN350" s="16" t="s">
        <v>137</v>
      </c>
      <c r="AO350" s="16" t="s">
        <v>138</v>
      </c>
      <c r="AP350" s="16"/>
      <c r="AQ350" s="16"/>
      <c r="AR350" s="16"/>
      <c r="AS350" s="16"/>
      <c r="AT350" s="19"/>
      <c r="AU350" s="19"/>
      <c r="AV350" s="19"/>
      <c r="AW350" s="19"/>
      <c r="AX350" s="19"/>
      <c r="AY350" s="19"/>
      <c r="AZ350" s="19"/>
      <c r="BA350" s="19"/>
      <c r="BB350" s="19"/>
      <c r="BC350" s="19"/>
      <c r="BD350" s="16">
        <v>313.00813842534751</v>
      </c>
      <c r="BE350" s="16">
        <v>5595.2067623734501</v>
      </c>
      <c r="BF350" s="21"/>
      <c r="BG350" s="22">
        <v>25</v>
      </c>
      <c r="BH350" s="23">
        <v>0.7</v>
      </c>
      <c r="BI350" s="23">
        <v>18</v>
      </c>
      <c r="BJ350" s="16">
        <v>313.00813842534751</v>
      </c>
      <c r="BK350" s="16">
        <v>5595.2067623734501</v>
      </c>
      <c r="BL350" s="23">
        <v>0.15</v>
      </c>
      <c r="BM350" s="22">
        <f t="shared" si="55"/>
        <v>2.3120781583750594</v>
      </c>
      <c r="BN350" s="22">
        <f t="shared" si="59"/>
        <v>1.3120781583750594</v>
      </c>
      <c r="BO350" s="22">
        <f t="shared" si="56"/>
        <v>0.19681172375625891</v>
      </c>
      <c r="BP350" s="22">
        <f t="shared" si="57"/>
        <v>0.11152664346188004</v>
      </c>
      <c r="BQ350" s="22">
        <f t="shared" si="58"/>
        <v>1.0037397911569204</v>
      </c>
    </row>
    <row r="351" spans="1:69" ht="12.75" customHeight="1" x14ac:dyDescent="0.25">
      <c r="A351" s="15">
        <v>16007017</v>
      </c>
      <c r="B351" s="16" t="s">
        <v>75</v>
      </c>
      <c r="C351" s="16"/>
      <c r="D351" s="16"/>
      <c r="E351" s="16"/>
      <c r="F351" s="16" t="s">
        <v>1264</v>
      </c>
      <c r="G351" s="16" t="s">
        <v>2126</v>
      </c>
      <c r="H351" s="16">
        <v>0.42856246199999998</v>
      </c>
      <c r="I351" s="17">
        <v>1960</v>
      </c>
      <c r="J351" s="17">
        <v>1096</v>
      </c>
      <c r="K351" s="16">
        <v>0.19669777499999999</v>
      </c>
      <c r="L351" s="16" t="s">
        <v>78</v>
      </c>
      <c r="M351" s="17">
        <v>1</v>
      </c>
      <c r="N351" s="17">
        <v>0</v>
      </c>
      <c r="O351" s="16" t="s">
        <v>79</v>
      </c>
      <c r="P351" s="16" t="s">
        <v>80</v>
      </c>
      <c r="Q351" s="18">
        <v>0.12800222329518249</v>
      </c>
      <c r="R351" s="16" t="s">
        <v>2348</v>
      </c>
      <c r="S351" s="16" t="s">
        <v>2349</v>
      </c>
      <c r="T351" s="16" t="s">
        <v>2350</v>
      </c>
      <c r="U351" s="16" t="s">
        <v>2351</v>
      </c>
      <c r="V351" s="16"/>
      <c r="W351" s="16" t="s">
        <v>129</v>
      </c>
      <c r="X351" s="16"/>
      <c r="Y351" s="16" t="s">
        <v>1268</v>
      </c>
      <c r="Z351" s="16" t="s">
        <v>2352</v>
      </c>
      <c r="AA351" s="16"/>
      <c r="AB351" s="16" t="s">
        <v>133</v>
      </c>
      <c r="AC351" s="16" t="s">
        <v>134</v>
      </c>
      <c r="AD351" s="16" t="s">
        <v>90</v>
      </c>
      <c r="AE351" s="16"/>
      <c r="AF351" s="16" t="s">
        <v>91</v>
      </c>
      <c r="AG351" s="16" t="s">
        <v>92</v>
      </c>
      <c r="AH351" s="16" t="s">
        <v>2353</v>
      </c>
      <c r="AI351" s="17">
        <v>1</v>
      </c>
      <c r="AJ351" s="17">
        <v>1</v>
      </c>
      <c r="AK351" s="16" t="s">
        <v>245</v>
      </c>
      <c r="AL351" s="16"/>
      <c r="AM351" s="17">
        <v>35</v>
      </c>
      <c r="AN351" s="16" t="s">
        <v>246</v>
      </c>
      <c r="AO351" s="16" t="s">
        <v>247</v>
      </c>
      <c r="AP351" s="17">
        <v>0</v>
      </c>
      <c r="AQ351" s="17">
        <v>0</v>
      </c>
      <c r="AR351" s="17">
        <v>0</v>
      </c>
      <c r="AS351" s="16">
        <v>5575.7667441900003</v>
      </c>
      <c r="AT351" s="19">
        <v>7.812378458153745</v>
      </c>
      <c r="AU351" s="19">
        <v>0</v>
      </c>
      <c r="AV351" s="19">
        <v>0</v>
      </c>
      <c r="AW351" s="19">
        <v>3906.1892290768724</v>
      </c>
      <c r="AX351" s="20">
        <v>4</v>
      </c>
      <c r="AY351" s="19">
        <v>0</v>
      </c>
      <c r="AZ351" s="20">
        <v>35</v>
      </c>
      <c r="BA351" s="19">
        <v>0</v>
      </c>
      <c r="BB351" s="19">
        <v>0.5</v>
      </c>
      <c r="BC351" s="20">
        <v>17500</v>
      </c>
      <c r="BD351" s="16">
        <v>292.31174928399548</v>
      </c>
      <c r="BE351" s="16">
        <v>5575.7545436530645</v>
      </c>
      <c r="BF351" s="21" t="s">
        <v>96</v>
      </c>
      <c r="BG351" s="22">
        <v>35</v>
      </c>
      <c r="BH351" s="23">
        <v>0.85</v>
      </c>
      <c r="BI351" s="23">
        <v>30</v>
      </c>
      <c r="BJ351" s="16">
        <v>292.31174928399548</v>
      </c>
      <c r="BK351" s="16">
        <v>5575.7545436530645</v>
      </c>
      <c r="BL351" s="23">
        <v>0.15</v>
      </c>
      <c r="BM351" s="22">
        <f t="shared" si="55"/>
        <v>3.8400666988554746</v>
      </c>
      <c r="BN351" s="22">
        <f t="shared" si="59"/>
        <v>2.8400666988554746</v>
      </c>
      <c r="BO351" s="22">
        <f t="shared" si="56"/>
        <v>0.42601000482832119</v>
      </c>
      <c r="BP351" s="22">
        <f t="shared" si="57"/>
        <v>0.24140566940271535</v>
      </c>
      <c r="BQ351" s="22">
        <f t="shared" si="58"/>
        <v>2.1726510246244382</v>
      </c>
    </row>
    <row r="352" spans="1:69" ht="12.75" customHeight="1" x14ac:dyDescent="0.25">
      <c r="A352" s="15">
        <v>16010015</v>
      </c>
      <c r="B352" s="16" t="s">
        <v>75</v>
      </c>
      <c r="C352" s="16"/>
      <c r="D352" s="16"/>
      <c r="E352" s="16"/>
      <c r="F352" s="16" t="s">
        <v>1264</v>
      </c>
      <c r="G352" s="16" t="s">
        <v>126</v>
      </c>
      <c r="H352" s="16">
        <v>0.24999555900000001</v>
      </c>
      <c r="I352" s="17">
        <v>1947</v>
      </c>
      <c r="J352" s="17">
        <v>1328</v>
      </c>
      <c r="K352" s="16">
        <v>0.23854859</v>
      </c>
      <c r="L352" s="16" t="s">
        <v>78</v>
      </c>
      <c r="M352" s="17">
        <v>1</v>
      </c>
      <c r="N352" s="17">
        <v>0</v>
      </c>
      <c r="O352" s="16" t="s">
        <v>79</v>
      </c>
      <c r="P352" s="16" t="s">
        <v>80</v>
      </c>
      <c r="Q352" s="18">
        <v>0.12781678380303338</v>
      </c>
      <c r="R352" s="16" t="s">
        <v>1341</v>
      </c>
      <c r="S352" s="16" t="s">
        <v>1342</v>
      </c>
      <c r="T352" s="16" t="s">
        <v>306</v>
      </c>
      <c r="U352" s="16" t="s">
        <v>555</v>
      </c>
      <c r="V352" s="16"/>
      <c r="W352" s="16" t="s">
        <v>129</v>
      </c>
      <c r="X352" s="16" t="s">
        <v>1267</v>
      </c>
      <c r="Y352" s="16" t="s">
        <v>1268</v>
      </c>
      <c r="Z352" s="16" t="s">
        <v>806</v>
      </c>
      <c r="AA352" s="16"/>
      <c r="AB352" s="16"/>
      <c r="AC352" s="16" t="s">
        <v>1343</v>
      </c>
      <c r="AD352" s="16" t="s">
        <v>382</v>
      </c>
      <c r="AE352" s="16"/>
      <c r="AF352" s="16" t="s">
        <v>91</v>
      </c>
      <c r="AG352" s="16" t="s">
        <v>92</v>
      </c>
      <c r="AH352" s="16" t="s">
        <v>1344</v>
      </c>
      <c r="AI352" s="17">
        <v>1</v>
      </c>
      <c r="AJ352" s="17">
        <v>1</v>
      </c>
      <c r="AK352" s="16" t="s">
        <v>136</v>
      </c>
      <c r="AL352" s="16"/>
      <c r="AM352" s="17">
        <v>25</v>
      </c>
      <c r="AN352" s="16" t="s">
        <v>137</v>
      </c>
      <c r="AO352" s="16" t="s">
        <v>138</v>
      </c>
      <c r="AP352" s="17">
        <v>0</v>
      </c>
      <c r="AQ352" s="17">
        <v>0</v>
      </c>
      <c r="AR352" s="17">
        <v>0</v>
      </c>
      <c r="AS352" s="16">
        <v>5567.6833303399999</v>
      </c>
      <c r="AT352" s="19">
        <v>7.8237208216617331</v>
      </c>
      <c r="AU352" s="19">
        <v>0</v>
      </c>
      <c r="AV352" s="19">
        <v>0</v>
      </c>
      <c r="AW352" s="19">
        <v>3911.8604108308664</v>
      </c>
      <c r="AX352" s="20">
        <v>7</v>
      </c>
      <c r="AY352" s="19">
        <v>0</v>
      </c>
      <c r="AZ352" s="20">
        <v>25</v>
      </c>
      <c r="BA352" s="19">
        <v>0</v>
      </c>
      <c r="BB352" s="19">
        <v>0.5</v>
      </c>
      <c r="BC352" s="20">
        <v>12500</v>
      </c>
      <c r="BD352" s="16"/>
      <c r="BE352" s="16"/>
      <c r="BF352" s="21" t="s">
        <v>96</v>
      </c>
      <c r="BG352" s="22">
        <v>25</v>
      </c>
      <c r="BH352" s="23">
        <v>0.7</v>
      </c>
      <c r="BI352" s="23">
        <v>18</v>
      </c>
      <c r="BJ352" s="16">
        <v>311.35536044679225</v>
      </c>
      <c r="BK352" s="16">
        <v>5567.6768316859934</v>
      </c>
      <c r="BL352" s="23">
        <v>0.15</v>
      </c>
      <c r="BM352" s="22">
        <f t="shared" si="55"/>
        <v>2.3007021084546007</v>
      </c>
      <c r="BN352" s="22">
        <f t="shared" si="59"/>
        <v>1.3007021084546007</v>
      </c>
      <c r="BO352" s="22">
        <f t="shared" si="56"/>
        <v>0.19510531626819008</v>
      </c>
      <c r="BP352" s="22">
        <f t="shared" si="57"/>
        <v>0.11055967921864106</v>
      </c>
      <c r="BQ352" s="22">
        <f t="shared" si="58"/>
        <v>0.99503711296776942</v>
      </c>
    </row>
    <row r="353" spans="1:69" ht="12.75" customHeight="1" x14ac:dyDescent="0.25">
      <c r="A353" s="15">
        <v>15302071</v>
      </c>
      <c r="B353" s="16" t="s">
        <v>154</v>
      </c>
      <c r="C353" s="16"/>
      <c r="D353" s="16"/>
      <c r="E353" s="16"/>
      <c r="F353" s="16" t="s">
        <v>1264</v>
      </c>
      <c r="G353" s="16" t="s">
        <v>126</v>
      </c>
      <c r="H353" s="16">
        <v>0.34616443099999999</v>
      </c>
      <c r="I353" s="17">
        <v>2020</v>
      </c>
      <c r="J353" s="17">
        <v>2185</v>
      </c>
      <c r="K353" s="16">
        <v>0.39333933399999998</v>
      </c>
      <c r="L353" s="16" t="s">
        <v>377</v>
      </c>
      <c r="M353" s="17">
        <v>1</v>
      </c>
      <c r="N353" s="17">
        <v>0</v>
      </c>
      <c r="O353" s="16" t="s">
        <v>79</v>
      </c>
      <c r="P353" s="16" t="s">
        <v>80</v>
      </c>
      <c r="Q353" s="18">
        <v>0.12753754178678578</v>
      </c>
      <c r="R353" s="16" t="s">
        <v>2600</v>
      </c>
      <c r="S353" s="16" t="s">
        <v>2602</v>
      </c>
      <c r="T353" s="16" t="s">
        <v>83</v>
      </c>
      <c r="U353" s="16" t="s">
        <v>84</v>
      </c>
      <c r="V353" s="16"/>
      <c r="W353" s="16" t="s">
        <v>129</v>
      </c>
      <c r="X353" s="16" t="s">
        <v>1267</v>
      </c>
      <c r="Y353" s="16" t="s">
        <v>1268</v>
      </c>
      <c r="Z353" s="16" t="s">
        <v>2604</v>
      </c>
      <c r="AA353" s="16"/>
      <c r="AB353" s="16"/>
      <c r="AC353" s="16" t="s">
        <v>1473</v>
      </c>
      <c r="AD353" s="16" t="s">
        <v>152</v>
      </c>
      <c r="AE353" s="16"/>
      <c r="AF353" s="16" t="s">
        <v>91</v>
      </c>
      <c r="AG353" s="16" t="s">
        <v>92</v>
      </c>
      <c r="AH353" s="16" t="s">
        <v>84</v>
      </c>
      <c r="AI353" s="17">
        <v>1</v>
      </c>
      <c r="AJ353" s="17">
        <v>1</v>
      </c>
      <c r="AK353" s="16" t="s">
        <v>136</v>
      </c>
      <c r="AL353" s="16"/>
      <c r="AM353" s="17">
        <v>25</v>
      </c>
      <c r="AN353" s="16" t="s">
        <v>137</v>
      </c>
      <c r="AO353" s="16" t="s">
        <v>138</v>
      </c>
      <c r="AP353" s="16"/>
      <c r="AQ353" s="16"/>
      <c r="AR353" s="16"/>
      <c r="AS353" s="16"/>
      <c r="AT353" s="19"/>
      <c r="AU353" s="19"/>
      <c r="AV353" s="19"/>
      <c r="AW353" s="19"/>
      <c r="AX353" s="19"/>
      <c r="AY353" s="19"/>
      <c r="AZ353" s="19"/>
      <c r="BA353" s="19"/>
      <c r="BB353" s="19"/>
      <c r="BC353" s="19"/>
      <c r="BD353" s="16">
        <v>301.39037158073427</v>
      </c>
      <c r="BE353" s="16">
        <v>5555.5130981133279</v>
      </c>
      <c r="BF353" s="21"/>
      <c r="BG353" s="22">
        <v>25</v>
      </c>
      <c r="BH353" s="23">
        <v>0.7</v>
      </c>
      <c r="BI353" s="23">
        <v>18</v>
      </c>
      <c r="BJ353" s="16">
        <v>301.39037158073427</v>
      </c>
      <c r="BK353" s="16">
        <v>5555.5130981133279</v>
      </c>
      <c r="BL353" s="23">
        <v>0.15</v>
      </c>
      <c r="BM353" s="22">
        <f t="shared" si="55"/>
        <v>2.2956757521621443</v>
      </c>
      <c r="BN353" s="22">
        <f t="shared" si="59"/>
        <v>1.2956757521621443</v>
      </c>
      <c r="BO353" s="22">
        <f t="shared" si="56"/>
        <v>0.19435136282432164</v>
      </c>
      <c r="BP353" s="22">
        <f t="shared" si="57"/>
        <v>0.11013243893378227</v>
      </c>
      <c r="BQ353" s="22">
        <f t="shared" si="58"/>
        <v>0.9911919504040404</v>
      </c>
    </row>
    <row r="354" spans="1:69" ht="12.75" customHeight="1" x14ac:dyDescent="0.25">
      <c r="A354" s="15">
        <v>15807009</v>
      </c>
      <c r="B354" s="16" t="s">
        <v>228</v>
      </c>
      <c r="C354" s="16" t="s">
        <v>110</v>
      </c>
      <c r="D354" s="16" t="s">
        <v>581</v>
      </c>
      <c r="E354" s="16"/>
      <c r="F354" s="16" t="s">
        <v>1264</v>
      </c>
      <c r="G354" s="16" t="s">
        <v>238</v>
      </c>
      <c r="H354" s="16">
        <v>0.63099651700000003</v>
      </c>
      <c r="I354" s="17">
        <v>2018</v>
      </c>
      <c r="J354" s="17">
        <v>1890</v>
      </c>
      <c r="K354" s="16">
        <v>0.34035656399999997</v>
      </c>
      <c r="L354" s="16" t="s">
        <v>78</v>
      </c>
      <c r="M354" s="17">
        <v>1</v>
      </c>
      <c r="N354" s="17">
        <v>0</v>
      </c>
      <c r="O354" s="16" t="s">
        <v>79</v>
      </c>
      <c r="P354" s="16" t="s">
        <v>80</v>
      </c>
      <c r="Q354" s="18">
        <v>0.12749769851535284</v>
      </c>
      <c r="R354" s="16" t="s">
        <v>2139</v>
      </c>
      <c r="S354" s="16" t="s">
        <v>2140</v>
      </c>
      <c r="T354" s="16" t="s">
        <v>83</v>
      </c>
      <c r="U354" s="16" t="s">
        <v>232</v>
      </c>
      <c r="V354" s="16" t="s">
        <v>2141</v>
      </c>
      <c r="W354" s="16" t="s">
        <v>129</v>
      </c>
      <c r="X354" s="16" t="s">
        <v>1267</v>
      </c>
      <c r="Y354" s="16" t="s">
        <v>1268</v>
      </c>
      <c r="Z354" s="16" t="s">
        <v>1210</v>
      </c>
      <c r="AA354" s="16"/>
      <c r="AB354" s="16"/>
      <c r="AC354" s="16" t="s">
        <v>1710</v>
      </c>
      <c r="AD354" s="16" t="s">
        <v>382</v>
      </c>
      <c r="AE354" s="16"/>
      <c r="AF354" s="16" t="s">
        <v>91</v>
      </c>
      <c r="AG354" s="16" t="s">
        <v>92</v>
      </c>
      <c r="AH354" s="16" t="s">
        <v>1711</v>
      </c>
      <c r="AI354" s="17">
        <v>1</v>
      </c>
      <c r="AJ354" s="17">
        <v>1</v>
      </c>
      <c r="AK354" s="16" t="s">
        <v>245</v>
      </c>
      <c r="AL354" s="16"/>
      <c r="AM354" s="17">
        <v>35</v>
      </c>
      <c r="AN354" s="16" t="s">
        <v>246</v>
      </c>
      <c r="AO354" s="16" t="s">
        <v>247</v>
      </c>
      <c r="AP354" s="16"/>
      <c r="AQ354" s="16"/>
      <c r="AR354" s="16"/>
      <c r="AS354" s="16"/>
      <c r="AT354" s="19"/>
      <c r="AU354" s="19"/>
      <c r="AV354" s="19"/>
      <c r="AW354" s="19"/>
      <c r="AX354" s="19"/>
      <c r="AY354" s="19"/>
      <c r="AZ354" s="19"/>
      <c r="BA354" s="19"/>
      <c r="BB354" s="19"/>
      <c r="BC354" s="19"/>
      <c r="BD354" s="16">
        <v>377.3484984449924</v>
      </c>
      <c r="BE354" s="16">
        <v>5553.7775321519939</v>
      </c>
      <c r="BF354" s="21"/>
      <c r="BG354" s="22">
        <v>35</v>
      </c>
      <c r="BH354" s="23">
        <v>0.85</v>
      </c>
      <c r="BI354" s="23">
        <v>30</v>
      </c>
      <c r="BJ354" s="16">
        <v>377.3484984449924</v>
      </c>
      <c r="BK354" s="16">
        <v>5553.7775321519939</v>
      </c>
      <c r="BL354" s="23">
        <v>0.15</v>
      </c>
      <c r="BM354" s="22">
        <f t="shared" si="55"/>
        <v>3.824930955460585</v>
      </c>
      <c r="BN354" s="22">
        <f t="shared" si="59"/>
        <v>2.824930955460585</v>
      </c>
      <c r="BO354" s="22">
        <f t="shared" si="56"/>
        <v>0.42373964331908776</v>
      </c>
      <c r="BP354" s="22">
        <f t="shared" si="57"/>
        <v>0.24011913121414974</v>
      </c>
      <c r="BQ354" s="22">
        <f t="shared" si="58"/>
        <v>2.1610721809273477</v>
      </c>
    </row>
    <row r="355" spans="1:69" ht="12.75" customHeight="1" x14ac:dyDescent="0.25">
      <c r="A355" s="15">
        <v>15302060</v>
      </c>
      <c r="B355" s="16" t="s">
        <v>154</v>
      </c>
      <c r="C355" s="16"/>
      <c r="D355" s="16"/>
      <c r="E355" s="16"/>
      <c r="F355" s="16" t="s">
        <v>1264</v>
      </c>
      <c r="G355" s="16" t="s">
        <v>126</v>
      </c>
      <c r="H355" s="16">
        <v>0.53846068000000002</v>
      </c>
      <c r="I355" s="17">
        <v>2005</v>
      </c>
      <c r="J355" s="17">
        <v>2143</v>
      </c>
      <c r="K355" s="16">
        <v>0.38857660900000002</v>
      </c>
      <c r="L355" s="16" t="s">
        <v>78</v>
      </c>
      <c r="M355" s="17">
        <v>1</v>
      </c>
      <c r="N355" s="17">
        <v>0</v>
      </c>
      <c r="O355" s="16" t="s">
        <v>79</v>
      </c>
      <c r="P355" s="16" t="s">
        <v>80</v>
      </c>
      <c r="Q355" s="18">
        <v>0.12716575095576726</v>
      </c>
      <c r="R355" s="16" t="s">
        <v>2565</v>
      </c>
      <c r="S355" s="16" t="s">
        <v>2566</v>
      </c>
      <c r="T355" s="16" t="s">
        <v>83</v>
      </c>
      <c r="U355" s="16" t="s">
        <v>84</v>
      </c>
      <c r="V355" s="16" t="s">
        <v>2525</v>
      </c>
      <c r="W355" s="16" t="s">
        <v>129</v>
      </c>
      <c r="X355" s="16" t="s">
        <v>1267</v>
      </c>
      <c r="Y355" s="16" t="s">
        <v>1268</v>
      </c>
      <c r="Z355" s="16" t="s">
        <v>2340</v>
      </c>
      <c r="AA355" s="16"/>
      <c r="AB355" s="16"/>
      <c r="AC355" s="16" t="s">
        <v>1473</v>
      </c>
      <c r="AD355" s="16" t="s">
        <v>152</v>
      </c>
      <c r="AE355" s="16"/>
      <c r="AF355" s="16" t="s">
        <v>91</v>
      </c>
      <c r="AG355" s="16" t="s">
        <v>92</v>
      </c>
      <c r="AH355" s="16" t="s">
        <v>2527</v>
      </c>
      <c r="AI355" s="17">
        <v>1</v>
      </c>
      <c r="AJ355" s="17">
        <v>1</v>
      </c>
      <c r="AK355" s="16" t="s">
        <v>136</v>
      </c>
      <c r="AL355" s="16"/>
      <c r="AM355" s="17">
        <v>25</v>
      </c>
      <c r="AN355" s="16" t="s">
        <v>137</v>
      </c>
      <c r="AO355" s="16" t="s">
        <v>138</v>
      </c>
      <c r="AP355" s="16"/>
      <c r="AQ355" s="16"/>
      <c r="AR355" s="16"/>
      <c r="AS355" s="16"/>
      <c r="AT355" s="19"/>
      <c r="AU355" s="19"/>
      <c r="AV355" s="19"/>
      <c r="AW355" s="19"/>
      <c r="AX355" s="19"/>
      <c r="AY355" s="19"/>
      <c r="AZ355" s="19"/>
      <c r="BA355" s="19"/>
      <c r="BB355" s="19"/>
      <c r="BC355" s="19"/>
      <c r="BD355" s="16">
        <v>310.20146686172342</v>
      </c>
      <c r="BE355" s="16">
        <v>5539.317954294932</v>
      </c>
      <c r="BF355" s="21"/>
      <c r="BG355" s="22">
        <v>25</v>
      </c>
      <c r="BH355" s="23">
        <v>0.7</v>
      </c>
      <c r="BI355" s="23">
        <v>18</v>
      </c>
      <c r="BJ355" s="16">
        <v>310.20146686172342</v>
      </c>
      <c r="BK355" s="16">
        <v>5539.317954294932</v>
      </c>
      <c r="BL355" s="23">
        <v>0.15</v>
      </c>
      <c r="BM355" s="22">
        <f t="shared" si="55"/>
        <v>2.2889835172038109</v>
      </c>
      <c r="BN355" s="22">
        <f t="shared" si="59"/>
        <v>1.2889835172038109</v>
      </c>
      <c r="BO355" s="22">
        <f t="shared" si="56"/>
        <v>0.19334752758057164</v>
      </c>
      <c r="BP355" s="22">
        <f t="shared" si="57"/>
        <v>0.10956359896232393</v>
      </c>
      <c r="BQ355" s="22">
        <f t="shared" si="58"/>
        <v>0.98607239066091534</v>
      </c>
    </row>
    <row r="356" spans="1:69" ht="12.75" customHeight="1" x14ac:dyDescent="0.25">
      <c r="A356" s="15">
        <v>15842034</v>
      </c>
      <c r="B356" s="16" t="s">
        <v>75</v>
      </c>
      <c r="C356" s="16"/>
      <c r="D356" s="16"/>
      <c r="E356" s="16"/>
      <c r="F356" s="16" t="s">
        <v>1264</v>
      </c>
      <c r="G356" s="16" t="s">
        <v>139</v>
      </c>
      <c r="H356" s="16">
        <v>0.36507618800000002</v>
      </c>
      <c r="I356" s="17">
        <v>1978</v>
      </c>
      <c r="J356" s="17">
        <v>1389</v>
      </c>
      <c r="K356" s="16">
        <v>0.25342090900000003</v>
      </c>
      <c r="L356" s="16" t="s">
        <v>78</v>
      </c>
      <c r="M356" s="17">
        <v>1</v>
      </c>
      <c r="N356" s="17">
        <v>0</v>
      </c>
      <c r="O356" s="16" t="s">
        <v>79</v>
      </c>
      <c r="P356" s="16" t="s">
        <v>80</v>
      </c>
      <c r="Q356" s="18">
        <v>0.12696638262988097</v>
      </c>
      <c r="R356" s="16" t="s">
        <v>1319</v>
      </c>
      <c r="S356" s="16" t="s">
        <v>1320</v>
      </c>
      <c r="T356" s="16" t="s">
        <v>83</v>
      </c>
      <c r="U356" s="16" t="s">
        <v>84</v>
      </c>
      <c r="V356" s="16" t="s">
        <v>1321</v>
      </c>
      <c r="W356" s="16" t="s">
        <v>129</v>
      </c>
      <c r="X356" s="16" t="s">
        <v>1267</v>
      </c>
      <c r="Y356" s="16" t="s">
        <v>1268</v>
      </c>
      <c r="Z356" s="16" t="s">
        <v>1322</v>
      </c>
      <c r="AA356" s="16"/>
      <c r="AB356" s="16"/>
      <c r="AC356" s="16" t="s">
        <v>1304</v>
      </c>
      <c r="AD356" s="16" t="s">
        <v>382</v>
      </c>
      <c r="AE356" s="16"/>
      <c r="AF356" s="16" t="s">
        <v>91</v>
      </c>
      <c r="AG356" s="16" t="s">
        <v>92</v>
      </c>
      <c r="AH356" s="16" t="s">
        <v>1323</v>
      </c>
      <c r="AI356" s="17">
        <v>1</v>
      </c>
      <c r="AJ356" s="17">
        <v>1</v>
      </c>
      <c r="AK356" s="16" t="s">
        <v>136</v>
      </c>
      <c r="AL356" s="16"/>
      <c r="AM356" s="17">
        <v>25</v>
      </c>
      <c r="AN356" s="16" t="s">
        <v>137</v>
      </c>
      <c r="AO356" s="16" t="s">
        <v>138</v>
      </c>
      <c r="AP356" s="17">
        <v>0</v>
      </c>
      <c r="AQ356" s="17">
        <v>0</v>
      </c>
      <c r="AR356" s="17">
        <v>0</v>
      </c>
      <c r="AS356" s="16">
        <v>5530.6356302300001</v>
      </c>
      <c r="AT356" s="19">
        <v>7.876129058639231</v>
      </c>
      <c r="AU356" s="19">
        <v>0</v>
      </c>
      <c r="AV356" s="19">
        <v>0</v>
      </c>
      <c r="AW356" s="19">
        <v>3938.0645293196153</v>
      </c>
      <c r="AX356" s="20">
        <v>7</v>
      </c>
      <c r="AY356" s="19">
        <v>0</v>
      </c>
      <c r="AZ356" s="20">
        <v>25</v>
      </c>
      <c r="BA356" s="19">
        <v>0</v>
      </c>
      <c r="BB356" s="19">
        <v>0.5</v>
      </c>
      <c r="BC356" s="20">
        <v>12500</v>
      </c>
      <c r="BD356" s="16"/>
      <c r="BE356" s="16"/>
      <c r="BF356" s="21" t="s">
        <v>96</v>
      </c>
      <c r="BG356" s="22">
        <v>25</v>
      </c>
      <c r="BH356" s="23">
        <v>0.7</v>
      </c>
      <c r="BI356" s="23">
        <v>18</v>
      </c>
      <c r="BJ356" s="16">
        <v>334.16051270845696</v>
      </c>
      <c r="BK356" s="16">
        <v>5530.6335047572275</v>
      </c>
      <c r="BL356" s="23">
        <v>0.15</v>
      </c>
      <c r="BM356" s="22">
        <f t="shared" si="55"/>
        <v>2.2853948873378576</v>
      </c>
      <c r="BN356" s="22">
        <f t="shared" si="59"/>
        <v>1.2853948873378576</v>
      </c>
      <c r="BO356" s="22">
        <f t="shared" si="56"/>
        <v>0.19280923310067863</v>
      </c>
      <c r="BP356" s="22">
        <f t="shared" si="57"/>
        <v>0.10925856542371791</v>
      </c>
      <c r="BQ356" s="22">
        <f t="shared" si="58"/>
        <v>0.98332708881346109</v>
      </c>
    </row>
    <row r="357" spans="1:69" ht="12.75" customHeight="1" x14ac:dyDescent="0.25">
      <c r="A357" s="15">
        <v>15842045</v>
      </c>
      <c r="B357" s="16" t="s">
        <v>75</v>
      </c>
      <c r="C357" s="16"/>
      <c r="D357" s="16"/>
      <c r="E357" s="16"/>
      <c r="F357" s="16" t="s">
        <v>1264</v>
      </c>
      <c r="G357" s="16" t="s">
        <v>139</v>
      </c>
      <c r="H357" s="16">
        <v>0.50200338499999997</v>
      </c>
      <c r="I357" s="17">
        <v>1978</v>
      </c>
      <c r="J357" s="17">
        <v>1389</v>
      </c>
      <c r="K357" s="16">
        <v>0.25194993700000001</v>
      </c>
      <c r="L357" s="16" t="s">
        <v>78</v>
      </c>
      <c r="M357" s="17">
        <v>1</v>
      </c>
      <c r="N357" s="17">
        <v>0</v>
      </c>
      <c r="O357" s="16" t="s">
        <v>79</v>
      </c>
      <c r="P357" s="16" t="s">
        <v>80</v>
      </c>
      <c r="Q357" s="18">
        <v>0.12657888615228111</v>
      </c>
      <c r="R357" s="16" t="s">
        <v>1300</v>
      </c>
      <c r="S357" s="16" t="s">
        <v>1301</v>
      </c>
      <c r="T357" s="16" t="s">
        <v>83</v>
      </c>
      <c r="U357" s="16" t="s">
        <v>84</v>
      </c>
      <c r="V357" s="16" t="s">
        <v>1302</v>
      </c>
      <c r="W357" s="16" t="s">
        <v>129</v>
      </c>
      <c r="X357" s="16" t="s">
        <v>1267</v>
      </c>
      <c r="Y357" s="16" t="s">
        <v>1268</v>
      </c>
      <c r="Z357" s="16" t="s">
        <v>1303</v>
      </c>
      <c r="AA357" s="16"/>
      <c r="AB357" s="16"/>
      <c r="AC357" s="16" t="s">
        <v>1304</v>
      </c>
      <c r="AD357" s="16" t="s">
        <v>382</v>
      </c>
      <c r="AE357" s="16"/>
      <c r="AF357" s="16" t="s">
        <v>91</v>
      </c>
      <c r="AG357" s="16" t="s">
        <v>92</v>
      </c>
      <c r="AH357" s="16" t="s">
        <v>1305</v>
      </c>
      <c r="AI357" s="17">
        <v>1</v>
      </c>
      <c r="AJ357" s="17">
        <v>1</v>
      </c>
      <c r="AK357" s="16" t="s">
        <v>136</v>
      </c>
      <c r="AL357" s="16"/>
      <c r="AM357" s="17">
        <v>25</v>
      </c>
      <c r="AN357" s="16" t="s">
        <v>137</v>
      </c>
      <c r="AO357" s="16" t="s">
        <v>138</v>
      </c>
      <c r="AP357" s="17">
        <v>0</v>
      </c>
      <c r="AQ357" s="17">
        <v>0</v>
      </c>
      <c r="AR357" s="17">
        <v>0</v>
      </c>
      <c r="AS357" s="16">
        <v>5513.7509103900002</v>
      </c>
      <c r="AT357" s="19">
        <v>7.9002480721275274</v>
      </c>
      <c r="AU357" s="19">
        <v>0</v>
      </c>
      <c r="AV357" s="19">
        <v>0</v>
      </c>
      <c r="AW357" s="19">
        <v>3950.1240360637639</v>
      </c>
      <c r="AX357" s="20">
        <v>7</v>
      </c>
      <c r="AY357" s="19">
        <v>0</v>
      </c>
      <c r="AZ357" s="20">
        <v>25</v>
      </c>
      <c r="BA357" s="19">
        <v>0</v>
      </c>
      <c r="BB357" s="19">
        <v>0.5</v>
      </c>
      <c r="BC357" s="20">
        <v>12500</v>
      </c>
      <c r="BD357" s="16"/>
      <c r="BE357" s="16"/>
      <c r="BF357" s="21" t="s">
        <v>96</v>
      </c>
      <c r="BG357" s="22">
        <v>25</v>
      </c>
      <c r="BH357" s="23">
        <v>0.7</v>
      </c>
      <c r="BI357" s="23">
        <v>18</v>
      </c>
      <c r="BJ357" s="16">
        <v>330.7277024332073</v>
      </c>
      <c r="BK357" s="16">
        <v>5513.7542257102959</v>
      </c>
      <c r="BL357" s="23">
        <v>0.15</v>
      </c>
      <c r="BM357" s="22">
        <f t="shared" si="55"/>
        <v>2.2784199507410601</v>
      </c>
      <c r="BN357" s="22">
        <f t="shared" si="59"/>
        <v>1.2784199507410601</v>
      </c>
      <c r="BO357" s="22">
        <f t="shared" si="56"/>
        <v>0.19176299261115901</v>
      </c>
      <c r="BP357" s="22">
        <f t="shared" si="57"/>
        <v>0.10866569581299011</v>
      </c>
      <c r="BQ357" s="22">
        <f t="shared" si="58"/>
        <v>0.97799126231691091</v>
      </c>
    </row>
    <row r="358" spans="1:69" ht="12.75" customHeight="1" x14ac:dyDescent="0.25">
      <c r="A358" s="15">
        <v>15326005</v>
      </c>
      <c r="B358" s="16" t="s">
        <v>75</v>
      </c>
      <c r="C358" s="16"/>
      <c r="D358" s="16"/>
      <c r="E358" s="16"/>
      <c r="F358" s="16" t="s">
        <v>502</v>
      </c>
      <c r="G358" s="16" t="s">
        <v>111</v>
      </c>
      <c r="H358" s="16">
        <v>4.6837324999999999E-2</v>
      </c>
      <c r="I358" s="16"/>
      <c r="J358" s="16"/>
      <c r="K358" s="16">
        <v>0</v>
      </c>
      <c r="L358" s="16" t="s">
        <v>78</v>
      </c>
      <c r="M358" s="17">
        <v>1</v>
      </c>
      <c r="N358" s="17">
        <v>0</v>
      </c>
      <c r="O358" s="16" t="s">
        <v>79</v>
      </c>
      <c r="P358" s="16" t="s">
        <v>80</v>
      </c>
      <c r="Q358" s="18">
        <v>0.12619657560424874</v>
      </c>
      <c r="R358" s="16" t="s">
        <v>584</v>
      </c>
      <c r="S358" s="16" t="s">
        <v>585</v>
      </c>
      <c r="T358" s="16" t="s">
        <v>586</v>
      </c>
      <c r="U358" s="16" t="s">
        <v>587</v>
      </c>
      <c r="V358" s="16" t="s">
        <v>588</v>
      </c>
      <c r="W358" s="16" t="s">
        <v>507</v>
      </c>
      <c r="X358" s="16"/>
      <c r="Y358" s="16" t="s">
        <v>509</v>
      </c>
      <c r="Z358" s="16"/>
      <c r="AA358" s="16"/>
      <c r="AB358" s="16"/>
      <c r="AC358" s="16" t="s">
        <v>589</v>
      </c>
      <c r="AD358" s="16" t="s">
        <v>590</v>
      </c>
      <c r="AE358" s="16"/>
      <c r="AF358" s="16" t="s">
        <v>91</v>
      </c>
      <c r="AG358" s="16" t="s">
        <v>92</v>
      </c>
      <c r="AH358" s="16" t="s">
        <v>84</v>
      </c>
      <c r="AI358" s="17">
        <v>1</v>
      </c>
      <c r="AJ358" s="17">
        <v>0</v>
      </c>
      <c r="AK358" s="16" t="s">
        <v>119</v>
      </c>
      <c r="AL358" s="16"/>
      <c r="AM358" s="17">
        <v>43</v>
      </c>
      <c r="AN358" s="16" t="s">
        <v>591</v>
      </c>
      <c r="AO358" s="16" t="s">
        <v>592</v>
      </c>
      <c r="AP358" s="17">
        <v>0</v>
      </c>
      <c r="AQ358" s="17">
        <v>0</v>
      </c>
      <c r="AR358" s="17">
        <v>0</v>
      </c>
      <c r="AS358" s="16">
        <v>5497.0939359499998</v>
      </c>
      <c r="AT358" s="19">
        <v>0</v>
      </c>
      <c r="AU358" s="19">
        <v>0</v>
      </c>
      <c r="AV358" s="19">
        <v>0</v>
      </c>
      <c r="AW358" s="19">
        <v>0</v>
      </c>
      <c r="AX358" s="20">
        <v>13</v>
      </c>
      <c r="AY358" s="19">
        <v>0.5</v>
      </c>
      <c r="AZ358" s="20">
        <v>60</v>
      </c>
      <c r="BA358" s="19">
        <v>0.05</v>
      </c>
      <c r="BB358" s="19">
        <v>0.5</v>
      </c>
      <c r="BC358" s="20">
        <v>30000</v>
      </c>
      <c r="BD358" s="16">
        <v>316.50651819515099</v>
      </c>
      <c r="BE358" s="16">
        <v>5497.1008448517287</v>
      </c>
      <c r="BF358" s="21" t="s">
        <v>96</v>
      </c>
      <c r="BG358" s="23">
        <v>43</v>
      </c>
      <c r="BH358" s="23">
        <v>0.8</v>
      </c>
      <c r="BI358" s="23">
        <v>34</v>
      </c>
      <c r="BJ358" s="16">
        <v>316.50651819515099</v>
      </c>
      <c r="BK358" s="16">
        <v>5497.1008448517287</v>
      </c>
      <c r="BL358" s="23">
        <v>0.15</v>
      </c>
      <c r="BM358" s="22">
        <f t="shared" si="55"/>
        <v>4.2906835705444575</v>
      </c>
      <c r="BN358" s="22">
        <f t="shared" si="59"/>
        <v>4.2906835705444575</v>
      </c>
      <c r="BO358" s="22">
        <f t="shared" si="56"/>
        <v>0.64360253558166858</v>
      </c>
      <c r="BP358" s="22">
        <f t="shared" si="57"/>
        <v>0.36470810349627891</v>
      </c>
      <c r="BQ358" s="22">
        <f t="shared" si="58"/>
        <v>3.2823729314665102</v>
      </c>
    </row>
    <row r="359" spans="1:69" ht="12.75" customHeight="1" x14ac:dyDescent="0.25">
      <c r="A359" s="15">
        <v>14815009</v>
      </c>
      <c r="B359" s="16" t="s">
        <v>97</v>
      </c>
      <c r="C359" s="16"/>
      <c r="D359" s="16"/>
      <c r="E359" s="16"/>
      <c r="F359" s="16" t="s">
        <v>3436</v>
      </c>
      <c r="G359" s="16" t="s">
        <v>892</v>
      </c>
      <c r="H359" s="16">
        <v>0</v>
      </c>
      <c r="I359" s="17">
        <v>1900</v>
      </c>
      <c r="J359" s="16"/>
      <c r="K359" s="16">
        <v>0</v>
      </c>
      <c r="L359" s="16" t="s">
        <v>78</v>
      </c>
      <c r="M359" s="17">
        <v>1</v>
      </c>
      <c r="N359" s="17">
        <v>0</v>
      </c>
      <c r="O359" s="16" t="s">
        <v>79</v>
      </c>
      <c r="P359" s="16" t="s">
        <v>80</v>
      </c>
      <c r="Q359" s="18">
        <v>0.12608105957783591</v>
      </c>
      <c r="R359" s="16" t="s">
        <v>3437</v>
      </c>
      <c r="S359" s="16" t="s">
        <v>3438</v>
      </c>
      <c r="T359" s="16" t="s">
        <v>83</v>
      </c>
      <c r="U359" s="16" t="s">
        <v>106</v>
      </c>
      <c r="V359" s="16" t="s">
        <v>183</v>
      </c>
      <c r="W359" s="16" t="s">
        <v>470</v>
      </c>
      <c r="X359" s="16"/>
      <c r="Y359" s="16" t="s">
        <v>3420</v>
      </c>
      <c r="Z359" s="16"/>
      <c r="AA359" s="16"/>
      <c r="AB359" s="16"/>
      <c r="AC359" s="16" t="s">
        <v>481</v>
      </c>
      <c r="AD359" s="16" t="s">
        <v>220</v>
      </c>
      <c r="AE359" s="16"/>
      <c r="AF359" s="16" t="s">
        <v>91</v>
      </c>
      <c r="AG359" s="16" t="s">
        <v>92</v>
      </c>
      <c r="AH359" s="16" t="s">
        <v>106</v>
      </c>
      <c r="AI359" s="17">
        <v>1</v>
      </c>
      <c r="AJ359" s="17">
        <v>0</v>
      </c>
      <c r="AK359" s="16" t="s">
        <v>119</v>
      </c>
      <c r="AL359" s="16">
        <v>1.85</v>
      </c>
      <c r="AM359" s="16"/>
      <c r="AN359" s="16" t="s">
        <v>120</v>
      </c>
      <c r="AO359" s="16"/>
      <c r="AP359" s="17">
        <v>0</v>
      </c>
      <c r="AQ359" s="17">
        <v>0</v>
      </c>
      <c r="AR359" s="17">
        <v>0</v>
      </c>
      <c r="AS359" s="16">
        <v>5492.0729305100003</v>
      </c>
      <c r="AT359" s="19">
        <v>0</v>
      </c>
      <c r="AU359" s="19">
        <v>0</v>
      </c>
      <c r="AV359" s="19">
        <v>0</v>
      </c>
      <c r="AW359" s="19">
        <v>0</v>
      </c>
      <c r="AX359" s="20">
        <v>13</v>
      </c>
      <c r="AY359" s="19">
        <v>0.5</v>
      </c>
      <c r="AZ359" s="20">
        <v>60</v>
      </c>
      <c r="BA359" s="19">
        <v>0.05</v>
      </c>
      <c r="BB359" s="19">
        <v>0.5</v>
      </c>
      <c r="BC359" s="20">
        <v>30000</v>
      </c>
      <c r="BD359" s="16">
        <v>368.93421489746549</v>
      </c>
      <c r="BE359" s="16">
        <v>5492.0689868686786</v>
      </c>
      <c r="BF359" s="21" t="s">
        <v>96</v>
      </c>
      <c r="BG359" s="23">
        <v>70</v>
      </c>
      <c r="BH359" s="23">
        <v>0.95</v>
      </c>
      <c r="BI359" s="23">
        <v>67</v>
      </c>
      <c r="BJ359" s="16">
        <v>368.93421489746549</v>
      </c>
      <c r="BK359" s="16">
        <v>5492.0689868686786</v>
      </c>
      <c r="BL359" s="23">
        <v>0.15</v>
      </c>
      <c r="BM359" s="22">
        <f t="shared" si="55"/>
        <v>8.4474309917150059</v>
      </c>
      <c r="BN359" s="22">
        <f t="shared" si="59"/>
        <v>8.4474309917150059</v>
      </c>
      <c r="BO359" s="22">
        <f t="shared" si="56"/>
        <v>1.2671146487572509</v>
      </c>
      <c r="BP359" s="22">
        <f t="shared" si="57"/>
        <v>0.71803163429577554</v>
      </c>
      <c r="BQ359" s="22">
        <f t="shared" si="58"/>
        <v>6.4622847086619792</v>
      </c>
    </row>
    <row r="360" spans="1:69" ht="12.75" customHeight="1" x14ac:dyDescent="0.25">
      <c r="A360" s="15">
        <v>14815024</v>
      </c>
      <c r="B360" s="16" t="s">
        <v>97</v>
      </c>
      <c r="C360" s="16"/>
      <c r="D360" s="16"/>
      <c r="E360" s="16"/>
      <c r="F360" s="16" t="s">
        <v>1264</v>
      </c>
      <c r="G360" s="16" t="s">
        <v>238</v>
      </c>
      <c r="H360" s="16">
        <v>0.39211971800000001</v>
      </c>
      <c r="I360" s="17">
        <v>1940</v>
      </c>
      <c r="J360" s="17">
        <v>1011</v>
      </c>
      <c r="K360" s="16">
        <v>0.18519875399999999</v>
      </c>
      <c r="L360" s="16" t="s">
        <v>78</v>
      </c>
      <c r="M360" s="17">
        <v>1</v>
      </c>
      <c r="N360" s="17">
        <v>0</v>
      </c>
      <c r="O360" s="16" t="s">
        <v>79</v>
      </c>
      <c r="P360" s="16" t="s">
        <v>80</v>
      </c>
      <c r="Q360" s="18">
        <v>0.12533879160207403</v>
      </c>
      <c r="R360" s="16" t="s">
        <v>1825</v>
      </c>
      <c r="S360" s="16" t="s">
        <v>1826</v>
      </c>
      <c r="T360" s="16" t="s">
        <v>1827</v>
      </c>
      <c r="U360" s="16" t="s">
        <v>1828</v>
      </c>
      <c r="V360" s="16"/>
      <c r="W360" s="16" t="s">
        <v>129</v>
      </c>
      <c r="X360" s="16" t="s">
        <v>1267</v>
      </c>
      <c r="Y360" s="16" t="s">
        <v>1268</v>
      </c>
      <c r="Z360" s="16" t="s">
        <v>1829</v>
      </c>
      <c r="AA360" s="16"/>
      <c r="AB360" s="16"/>
      <c r="AC360" s="16" t="s">
        <v>283</v>
      </c>
      <c r="AD360" s="16" t="s">
        <v>152</v>
      </c>
      <c r="AE360" s="16"/>
      <c r="AF360" s="16" t="s">
        <v>91</v>
      </c>
      <c r="AG360" s="16" t="s">
        <v>92</v>
      </c>
      <c r="AH360" s="16" t="s">
        <v>1830</v>
      </c>
      <c r="AI360" s="17">
        <v>1</v>
      </c>
      <c r="AJ360" s="17">
        <v>1</v>
      </c>
      <c r="AK360" s="16" t="s">
        <v>245</v>
      </c>
      <c r="AL360" s="16"/>
      <c r="AM360" s="17">
        <v>35</v>
      </c>
      <c r="AN360" s="16" t="s">
        <v>246</v>
      </c>
      <c r="AO360" s="16" t="s">
        <v>247</v>
      </c>
      <c r="AP360" s="17">
        <v>0</v>
      </c>
      <c r="AQ360" s="17">
        <v>0</v>
      </c>
      <c r="AR360" s="17">
        <v>0</v>
      </c>
      <c r="AS360" s="16">
        <v>5459.7574697600003</v>
      </c>
      <c r="AT360" s="19">
        <v>7.9783763731752</v>
      </c>
      <c r="AU360" s="19">
        <v>0</v>
      </c>
      <c r="AV360" s="19">
        <v>0</v>
      </c>
      <c r="AW360" s="19">
        <v>3989.1881865875998</v>
      </c>
      <c r="AX360" s="20">
        <v>4</v>
      </c>
      <c r="AY360" s="19">
        <v>0</v>
      </c>
      <c r="AZ360" s="20">
        <v>35</v>
      </c>
      <c r="BA360" s="19">
        <v>0</v>
      </c>
      <c r="BB360" s="19">
        <v>0.5</v>
      </c>
      <c r="BC360" s="20">
        <v>17500</v>
      </c>
      <c r="BD360" s="16"/>
      <c r="BE360" s="16"/>
      <c r="BF360" s="21" t="s">
        <v>96</v>
      </c>
      <c r="BG360" s="22">
        <v>35</v>
      </c>
      <c r="BH360" s="23">
        <v>0.85</v>
      </c>
      <c r="BI360" s="23">
        <v>30</v>
      </c>
      <c r="BJ360" s="16">
        <v>306.70726698161297</v>
      </c>
      <c r="BK360" s="16">
        <v>5459.7359231771343</v>
      </c>
      <c r="BL360" s="23">
        <v>0.15</v>
      </c>
      <c r="BM360" s="22">
        <f t="shared" si="55"/>
        <v>3.760163748062221</v>
      </c>
      <c r="BN360" s="22">
        <f t="shared" si="59"/>
        <v>2.760163748062221</v>
      </c>
      <c r="BO360" s="22">
        <f t="shared" si="56"/>
        <v>0.41402456220933315</v>
      </c>
      <c r="BP360" s="22">
        <f t="shared" si="57"/>
        <v>0.23461391858528879</v>
      </c>
      <c r="BQ360" s="22">
        <f t="shared" si="58"/>
        <v>2.111525267267599</v>
      </c>
    </row>
    <row r="361" spans="1:69" ht="12.75" customHeight="1" x14ac:dyDescent="0.25">
      <c r="A361" s="15">
        <v>15822013</v>
      </c>
      <c r="B361" s="16" t="s">
        <v>228</v>
      </c>
      <c r="C361" s="16"/>
      <c r="D361" s="16"/>
      <c r="E361" s="16" t="s">
        <v>358</v>
      </c>
      <c r="F361" s="16" t="s">
        <v>781</v>
      </c>
      <c r="G361" s="16" t="s">
        <v>359</v>
      </c>
      <c r="H361" s="16">
        <v>0.64556623899999999</v>
      </c>
      <c r="I361" s="17">
        <v>1963</v>
      </c>
      <c r="J361" s="17">
        <v>7206</v>
      </c>
      <c r="K361" s="16">
        <v>1.321474418</v>
      </c>
      <c r="L361" s="16" t="s">
        <v>78</v>
      </c>
      <c r="M361" s="17">
        <v>1</v>
      </c>
      <c r="N361" s="17">
        <v>0</v>
      </c>
      <c r="O361" s="16" t="s">
        <v>79</v>
      </c>
      <c r="P361" s="16" t="s">
        <v>80</v>
      </c>
      <c r="Q361" s="18">
        <v>0.12518937800492402</v>
      </c>
      <c r="R361" s="16" t="s">
        <v>1021</v>
      </c>
      <c r="S361" s="16" t="s">
        <v>1022</v>
      </c>
      <c r="T361" s="16" t="s">
        <v>83</v>
      </c>
      <c r="U361" s="16" t="s">
        <v>200</v>
      </c>
      <c r="V361" s="16"/>
      <c r="W361" s="16" t="s">
        <v>507</v>
      </c>
      <c r="X361" s="16"/>
      <c r="Y361" s="16" t="s">
        <v>786</v>
      </c>
      <c r="Z361" s="16" t="s">
        <v>1023</v>
      </c>
      <c r="AA361" s="16"/>
      <c r="AB361" s="16"/>
      <c r="AC361" s="16" t="s">
        <v>521</v>
      </c>
      <c r="AD361" s="16" t="s">
        <v>105</v>
      </c>
      <c r="AE361" s="16"/>
      <c r="AF361" s="16" t="s">
        <v>91</v>
      </c>
      <c r="AG361" s="16" t="s">
        <v>92</v>
      </c>
      <c r="AH361" s="16" t="s">
        <v>1024</v>
      </c>
      <c r="AI361" s="17">
        <v>2</v>
      </c>
      <c r="AJ361" s="17">
        <v>0</v>
      </c>
      <c r="AK361" s="16" t="s">
        <v>523</v>
      </c>
      <c r="AL361" s="16"/>
      <c r="AM361" s="17">
        <v>50</v>
      </c>
      <c r="AN361" s="16" t="s">
        <v>524</v>
      </c>
      <c r="AO361" s="16"/>
      <c r="AP361" s="17">
        <v>0</v>
      </c>
      <c r="AQ361" s="17">
        <v>3603</v>
      </c>
      <c r="AR361" s="17">
        <v>3603</v>
      </c>
      <c r="AS361" s="16">
        <v>5453.2397521000003</v>
      </c>
      <c r="AT361" s="19">
        <v>0</v>
      </c>
      <c r="AU361" s="19">
        <v>0</v>
      </c>
      <c r="AV361" s="19">
        <v>1.3214163190285235</v>
      </c>
      <c r="AW361" s="19">
        <v>57560.894856882485</v>
      </c>
      <c r="AX361" s="20">
        <v>9</v>
      </c>
      <c r="AY361" s="19">
        <v>3</v>
      </c>
      <c r="AZ361" s="20">
        <v>0</v>
      </c>
      <c r="BA361" s="19">
        <v>0.1</v>
      </c>
      <c r="BB361" s="19">
        <v>0</v>
      </c>
      <c r="BC361" s="20">
        <v>130680</v>
      </c>
      <c r="BD361" s="16">
        <v>297.425379603539</v>
      </c>
      <c r="BE361" s="16">
        <v>5453.227492919078</v>
      </c>
      <c r="BF361" s="21" t="s">
        <v>96</v>
      </c>
      <c r="BG361" s="23">
        <v>50</v>
      </c>
      <c r="BH361" s="23">
        <v>0.5</v>
      </c>
      <c r="BI361" s="23">
        <f>BG361*BH361</f>
        <v>25</v>
      </c>
      <c r="BJ361" s="16">
        <v>297.425379603539</v>
      </c>
      <c r="BK361" s="16">
        <v>5453.227492919078</v>
      </c>
      <c r="BL361" s="23">
        <v>0.15</v>
      </c>
      <c r="BM361" s="22">
        <f t="shared" si="55"/>
        <v>3.1297344501231006</v>
      </c>
      <c r="BN361" s="22">
        <f t="shared" si="59"/>
        <v>3.1297344501231006</v>
      </c>
      <c r="BO361" s="22">
        <f t="shared" si="56"/>
        <v>0.46946016751846509</v>
      </c>
      <c r="BP361" s="22">
        <f t="shared" si="57"/>
        <v>0.26602742826046355</v>
      </c>
      <c r="BQ361" s="22">
        <f t="shared" si="58"/>
        <v>2.3942468543441722</v>
      </c>
    </row>
    <row r="362" spans="1:69" ht="12.75" customHeight="1" x14ac:dyDescent="0.25">
      <c r="A362" s="15">
        <v>16028006</v>
      </c>
      <c r="B362" s="16" t="s">
        <v>75</v>
      </c>
      <c r="C362" s="16"/>
      <c r="D362" s="16"/>
      <c r="E362" s="16"/>
      <c r="F362" s="16" t="s">
        <v>781</v>
      </c>
      <c r="G362" s="16" t="s">
        <v>929</v>
      </c>
      <c r="H362" s="16">
        <v>0.79049734999999999</v>
      </c>
      <c r="I362" s="16"/>
      <c r="J362" s="16"/>
      <c r="K362" s="16">
        <v>0</v>
      </c>
      <c r="L362" s="16" t="s">
        <v>78</v>
      </c>
      <c r="M362" s="17">
        <v>1</v>
      </c>
      <c r="N362" s="17">
        <v>0</v>
      </c>
      <c r="O362" s="16" t="s">
        <v>79</v>
      </c>
      <c r="P362" s="16" t="s">
        <v>80</v>
      </c>
      <c r="Q362" s="18">
        <v>0.12509562718342812</v>
      </c>
      <c r="R362" s="16" t="s">
        <v>1036</v>
      </c>
      <c r="S362" s="16" t="s">
        <v>1037</v>
      </c>
      <c r="T362" s="16" t="s">
        <v>1038</v>
      </c>
      <c r="U362" s="16" t="s">
        <v>1039</v>
      </c>
      <c r="V362" s="16" t="s">
        <v>1040</v>
      </c>
      <c r="W362" s="16" t="s">
        <v>507</v>
      </c>
      <c r="X362" s="16"/>
      <c r="Y362" s="16" t="s">
        <v>786</v>
      </c>
      <c r="Z362" s="16"/>
      <c r="AA362" s="16"/>
      <c r="AB362" s="16"/>
      <c r="AC362" s="16"/>
      <c r="AD362" s="16"/>
      <c r="AE362" s="16"/>
      <c r="AF362" s="16"/>
      <c r="AG362" s="16"/>
      <c r="AH362" s="16"/>
      <c r="AI362" s="17">
        <v>0</v>
      </c>
      <c r="AJ362" s="17">
        <v>0</v>
      </c>
      <c r="AK362" s="16" t="s">
        <v>871</v>
      </c>
      <c r="AL362" s="16">
        <v>1.35</v>
      </c>
      <c r="AM362" s="16"/>
      <c r="AN362" s="16" t="s">
        <v>872</v>
      </c>
      <c r="AO362" s="16"/>
      <c r="AP362" s="17">
        <v>0</v>
      </c>
      <c r="AQ362" s="17">
        <v>0</v>
      </c>
      <c r="AR362" s="17">
        <v>0</v>
      </c>
      <c r="AS362" s="16">
        <v>5449.1187845200002</v>
      </c>
      <c r="AT362" s="19">
        <v>0</v>
      </c>
      <c r="AU362" s="19">
        <v>0</v>
      </c>
      <c r="AV362" s="19">
        <v>0</v>
      </c>
      <c r="AW362" s="19">
        <v>0</v>
      </c>
      <c r="AX362" s="20">
        <v>14</v>
      </c>
      <c r="AY362" s="19">
        <v>0.35</v>
      </c>
      <c r="AZ362" s="20">
        <v>43</v>
      </c>
      <c r="BA362" s="19">
        <v>0</v>
      </c>
      <c r="BB362" s="19">
        <v>0.5</v>
      </c>
      <c r="BC362" s="20">
        <v>21500</v>
      </c>
      <c r="BD362" s="16">
        <v>417.28453817761238</v>
      </c>
      <c r="BE362" s="16">
        <v>5449.1437234698442</v>
      </c>
      <c r="BF362" s="21" t="s">
        <v>96</v>
      </c>
      <c r="BG362" s="22">
        <v>43</v>
      </c>
      <c r="BH362" s="23">
        <v>0.8</v>
      </c>
      <c r="BI362" s="23">
        <v>34.4</v>
      </c>
      <c r="BJ362" s="16">
        <v>417.28453817761238</v>
      </c>
      <c r="BK362" s="16">
        <v>5449.1437234698442</v>
      </c>
      <c r="BL362" s="23">
        <v>0.15</v>
      </c>
      <c r="BM362" s="22">
        <f t="shared" si="55"/>
        <v>4.3032895751099272</v>
      </c>
      <c r="BN362" s="22">
        <f t="shared" si="59"/>
        <v>4.3032895751099272</v>
      </c>
      <c r="BO362" s="22">
        <f t="shared" si="56"/>
        <v>0.64549343626648903</v>
      </c>
      <c r="BP362" s="22">
        <f t="shared" si="57"/>
        <v>0.36577961388434388</v>
      </c>
      <c r="BQ362" s="22">
        <f t="shared" si="58"/>
        <v>3.2920165249590947</v>
      </c>
    </row>
    <row r="363" spans="1:69" ht="12.75" customHeight="1" x14ac:dyDescent="0.25">
      <c r="A363" s="15">
        <v>18933047</v>
      </c>
      <c r="B363" s="16" t="s">
        <v>237</v>
      </c>
      <c r="C363" s="16"/>
      <c r="D363" s="16"/>
      <c r="E363" s="16"/>
      <c r="F363" s="16" t="s">
        <v>1264</v>
      </c>
      <c r="G363" s="16" t="s">
        <v>238</v>
      </c>
      <c r="H363" s="16">
        <v>0.42856651600000001</v>
      </c>
      <c r="I363" s="17">
        <v>1998</v>
      </c>
      <c r="J363" s="17">
        <v>1846</v>
      </c>
      <c r="K363" s="16">
        <v>0.33821912799999998</v>
      </c>
      <c r="L363" s="16" t="s">
        <v>78</v>
      </c>
      <c r="M363" s="17">
        <v>1</v>
      </c>
      <c r="N363" s="17">
        <v>0</v>
      </c>
      <c r="O363" s="16" t="s">
        <v>79</v>
      </c>
      <c r="P363" s="16" t="s">
        <v>80</v>
      </c>
      <c r="Q363" s="18">
        <v>0.12509012274187628</v>
      </c>
      <c r="R363" s="16" t="s">
        <v>2838</v>
      </c>
      <c r="S363" s="16" t="s">
        <v>2839</v>
      </c>
      <c r="T363" s="16" t="s">
        <v>83</v>
      </c>
      <c r="U363" s="16" t="s">
        <v>106</v>
      </c>
      <c r="V363" s="16" t="s">
        <v>183</v>
      </c>
      <c r="W363" s="16" t="s">
        <v>129</v>
      </c>
      <c r="X363" s="16" t="s">
        <v>1267</v>
      </c>
      <c r="Y363" s="16" t="s">
        <v>1268</v>
      </c>
      <c r="Z363" s="16" t="s">
        <v>2840</v>
      </c>
      <c r="AA363" s="16"/>
      <c r="AB363" s="16"/>
      <c r="AC363" s="16" t="s">
        <v>2812</v>
      </c>
      <c r="AD363" s="16" t="s">
        <v>2197</v>
      </c>
      <c r="AE363" s="16"/>
      <c r="AF363" s="16" t="s">
        <v>91</v>
      </c>
      <c r="AG363" s="16" t="s">
        <v>92</v>
      </c>
      <c r="AH363" s="16" t="s">
        <v>106</v>
      </c>
      <c r="AI363" s="17">
        <v>1</v>
      </c>
      <c r="AJ363" s="17">
        <v>1</v>
      </c>
      <c r="AK363" s="16" t="s">
        <v>245</v>
      </c>
      <c r="AL363" s="16"/>
      <c r="AM363" s="17">
        <v>35</v>
      </c>
      <c r="AN363" s="16" t="s">
        <v>246</v>
      </c>
      <c r="AO363" s="16" t="s">
        <v>247</v>
      </c>
      <c r="AP363" s="16"/>
      <c r="AQ363" s="16"/>
      <c r="AR363" s="16"/>
      <c r="AS363" s="16"/>
      <c r="AT363" s="19"/>
      <c r="AU363" s="19"/>
      <c r="AV363" s="19"/>
      <c r="AW363" s="19"/>
      <c r="AX363" s="19"/>
      <c r="AY363" s="19"/>
      <c r="AZ363" s="19"/>
      <c r="BA363" s="19"/>
      <c r="BB363" s="19"/>
      <c r="BC363" s="19"/>
      <c r="BD363" s="16">
        <v>328.98465622383662</v>
      </c>
      <c r="BE363" s="16">
        <v>5448.9039509549384</v>
      </c>
      <c r="BF363" s="21"/>
      <c r="BG363" s="22">
        <v>35</v>
      </c>
      <c r="BH363" s="23">
        <v>0.85</v>
      </c>
      <c r="BI363" s="23">
        <v>30</v>
      </c>
      <c r="BJ363" s="16">
        <v>328.98465622383662</v>
      </c>
      <c r="BK363" s="16">
        <v>5448.9039509549384</v>
      </c>
      <c r="BL363" s="23">
        <v>0.15</v>
      </c>
      <c r="BM363" s="22">
        <f t="shared" si="55"/>
        <v>3.7527036822562883</v>
      </c>
      <c r="BN363" s="22">
        <f t="shared" si="59"/>
        <v>2.7527036822562883</v>
      </c>
      <c r="BO363" s="22">
        <f t="shared" si="56"/>
        <v>0.41290555233844323</v>
      </c>
      <c r="BP363" s="22">
        <f t="shared" si="57"/>
        <v>0.2339798129917845</v>
      </c>
      <c r="BQ363" s="22">
        <f t="shared" si="58"/>
        <v>2.1058183169260607</v>
      </c>
    </row>
    <row r="364" spans="1:69" ht="12.75" customHeight="1" x14ac:dyDescent="0.25">
      <c r="A364" s="15">
        <v>15302069</v>
      </c>
      <c r="B364" s="16" t="s">
        <v>154</v>
      </c>
      <c r="C364" s="16"/>
      <c r="D364" s="16"/>
      <c r="E364" s="16"/>
      <c r="F364" s="16" t="s">
        <v>1264</v>
      </c>
      <c r="G364" s="16" t="s">
        <v>126</v>
      </c>
      <c r="H364" s="16">
        <v>0.348658411</v>
      </c>
      <c r="I364" s="17">
        <v>2020</v>
      </c>
      <c r="J364" s="17">
        <v>2164</v>
      </c>
      <c r="K364" s="16">
        <v>0.39830664500000001</v>
      </c>
      <c r="L364" s="16" t="s">
        <v>377</v>
      </c>
      <c r="M364" s="17">
        <v>1</v>
      </c>
      <c r="N364" s="17">
        <v>0</v>
      </c>
      <c r="O364" s="16" t="s">
        <v>79</v>
      </c>
      <c r="P364" s="16" t="s">
        <v>80</v>
      </c>
      <c r="Q364" s="18">
        <v>0.12474430414516777</v>
      </c>
      <c r="R364" s="16" t="s">
        <v>2600</v>
      </c>
      <c r="S364" s="16" t="s">
        <v>2602</v>
      </c>
      <c r="T364" s="16" t="s">
        <v>83</v>
      </c>
      <c r="U364" s="16" t="s">
        <v>84</v>
      </c>
      <c r="V364" s="16"/>
      <c r="W364" s="16" t="s">
        <v>129</v>
      </c>
      <c r="X364" s="16" t="s">
        <v>1267</v>
      </c>
      <c r="Y364" s="16" t="s">
        <v>1268</v>
      </c>
      <c r="Z364" s="16" t="s">
        <v>2603</v>
      </c>
      <c r="AA364" s="16"/>
      <c r="AB364" s="16"/>
      <c r="AC364" s="16" t="s">
        <v>1473</v>
      </c>
      <c r="AD364" s="16" t="s">
        <v>152</v>
      </c>
      <c r="AE364" s="16"/>
      <c r="AF364" s="16" t="s">
        <v>91</v>
      </c>
      <c r="AG364" s="16" t="s">
        <v>92</v>
      </c>
      <c r="AH364" s="16" t="s">
        <v>2527</v>
      </c>
      <c r="AI364" s="17">
        <v>1</v>
      </c>
      <c r="AJ364" s="17">
        <v>1</v>
      </c>
      <c r="AK364" s="16" t="s">
        <v>136</v>
      </c>
      <c r="AL364" s="16"/>
      <c r="AM364" s="17">
        <v>25</v>
      </c>
      <c r="AN364" s="16" t="s">
        <v>137</v>
      </c>
      <c r="AO364" s="16" t="s">
        <v>138</v>
      </c>
      <c r="AP364" s="16"/>
      <c r="AQ364" s="16"/>
      <c r="AR364" s="16"/>
      <c r="AS364" s="16"/>
      <c r="AT364" s="19"/>
      <c r="AU364" s="19"/>
      <c r="AV364" s="19"/>
      <c r="AW364" s="19"/>
      <c r="AX364" s="19"/>
      <c r="AY364" s="19"/>
      <c r="AZ364" s="19"/>
      <c r="BA364" s="19"/>
      <c r="BB364" s="19"/>
      <c r="BC364" s="19"/>
      <c r="BD364" s="16">
        <v>303.06943544570612</v>
      </c>
      <c r="BE364" s="16">
        <v>5433.8401531376876</v>
      </c>
      <c r="BF364" s="21"/>
      <c r="BG364" s="22">
        <v>25</v>
      </c>
      <c r="BH364" s="23">
        <v>0.7</v>
      </c>
      <c r="BI364" s="23">
        <v>18</v>
      </c>
      <c r="BJ364" s="16">
        <v>303.06943544570612</v>
      </c>
      <c r="BK364" s="16">
        <v>5433.8401531376876</v>
      </c>
      <c r="BL364" s="23">
        <v>0.15</v>
      </c>
      <c r="BM364" s="22">
        <f t="shared" si="55"/>
        <v>2.2453974746130196</v>
      </c>
      <c r="BN364" s="22">
        <f t="shared" si="59"/>
        <v>1.2453974746130196</v>
      </c>
      <c r="BO364" s="22">
        <f t="shared" si="56"/>
        <v>0.18680962119195293</v>
      </c>
      <c r="BP364" s="22">
        <f t="shared" si="57"/>
        <v>0.10585878534210667</v>
      </c>
      <c r="BQ364" s="22">
        <f t="shared" si="58"/>
        <v>0.95272906807895996</v>
      </c>
    </row>
    <row r="365" spans="1:69" ht="12.75" customHeight="1" x14ac:dyDescent="0.25">
      <c r="A365" s="15">
        <v>19307058</v>
      </c>
      <c r="B365" s="16" t="s">
        <v>237</v>
      </c>
      <c r="C365" s="16"/>
      <c r="D365" s="16"/>
      <c r="E365" s="16"/>
      <c r="F365" s="16" t="s">
        <v>1264</v>
      </c>
      <c r="G365" s="16" t="s">
        <v>126</v>
      </c>
      <c r="H365" s="16">
        <v>0.28932008199999998</v>
      </c>
      <c r="I365" s="17">
        <v>2008</v>
      </c>
      <c r="J365" s="17">
        <v>3646</v>
      </c>
      <c r="K365" s="16">
        <v>0.67556049699999998</v>
      </c>
      <c r="L365" s="16" t="s">
        <v>78</v>
      </c>
      <c r="M365" s="17">
        <v>1</v>
      </c>
      <c r="N365" s="17">
        <v>0</v>
      </c>
      <c r="O365" s="16" t="s">
        <v>79</v>
      </c>
      <c r="P365" s="16" t="s">
        <v>80</v>
      </c>
      <c r="Q365" s="18">
        <v>0.12474344625460872</v>
      </c>
      <c r="R365" s="16" t="s">
        <v>2803</v>
      </c>
      <c r="S365" s="16" t="s">
        <v>2804</v>
      </c>
      <c r="T365" s="16" t="s">
        <v>83</v>
      </c>
      <c r="U365" s="16" t="s">
        <v>106</v>
      </c>
      <c r="V365" s="16" t="s">
        <v>183</v>
      </c>
      <c r="W365" s="16" t="s">
        <v>129</v>
      </c>
      <c r="X365" s="16" t="s">
        <v>1267</v>
      </c>
      <c r="Y365" s="16" t="s">
        <v>1268</v>
      </c>
      <c r="Z365" s="16" t="s">
        <v>2757</v>
      </c>
      <c r="AA365" s="16"/>
      <c r="AB365" s="16"/>
      <c r="AC365" s="16" t="s">
        <v>2802</v>
      </c>
      <c r="AD365" s="16" t="s">
        <v>2197</v>
      </c>
      <c r="AE365" s="16"/>
      <c r="AF365" s="16" t="s">
        <v>91</v>
      </c>
      <c r="AG365" s="16" t="s">
        <v>92</v>
      </c>
      <c r="AH365" s="16" t="s">
        <v>106</v>
      </c>
      <c r="AI365" s="17">
        <v>1</v>
      </c>
      <c r="AJ365" s="17">
        <v>1</v>
      </c>
      <c r="AK365" s="16" t="s">
        <v>136</v>
      </c>
      <c r="AL365" s="16"/>
      <c r="AM365" s="17">
        <v>25</v>
      </c>
      <c r="AN365" s="16" t="s">
        <v>137</v>
      </c>
      <c r="AO365" s="16" t="s">
        <v>138</v>
      </c>
      <c r="AP365" s="16"/>
      <c r="AQ365" s="16"/>
      <c r="AR365" s="16"/>
      <c r="AS365" s="16"/>
      <c r="AT365" s="19"/>
      <c r="AU365" s="19"/>
      <c r="AV365" s="19"/>
      <c r="AW365" s="19"/>
      <c r="AX365" s="19"/>
      <c r="AY365" s="19"/>
      <c r="AZ365" s="19"/>
      <c r="BA365" s="19"/>
      <c r="BB365" s="19"/>
      <c r="BC365" s="19"/>
      <c r="BD365" s="16">
        <v>315.29756176113631</v>
      </c>
      <c r="BE365" s="16">
        <v>5433.8027835744142</v>
      </c>
      <c r="BF365" s="21"/>
      <c r="BG365" s="22">
        <v>25</v>
      </c>
      <c r="BH365" s="23">
        <v>0.7</v>
      </c>
      <c r="BI365" s="23">
        <v>18</v>
      </c>
      <c r="BJ365" s="16">
        <v>315.29756176113631</v>
      </c>
      <c r="BK365" s="16">
        <v>5433.8027835744142</v>
      </c>
      <c r="BL365" s="23">
        <v>0.15</v>
      </c>
      <c r="BM365" s="22">
        <f t="shared" si="55"/>
        <v>2.245382032582957</v>
      </c>
      <c r="BN365" s="22">
        <f t="shared" si="59"/>
        <v>1.245382032582957</v>
      </c>
      <c r="BO365" s="22">
        <f t="shared" si="56"/>
        <v>0.18680730488744354</v>
      </c>
      <c r="BP365" s="22">
        <f t="shared" si="57"/>
        <v>0.10585747276955136</v>
      </c>
      <c r="BQ365" s="22">
        <f t="shared" si="58"/>
        <v>0.95271725492596215</v>
      </c>
    </row>
    <row r="366" spans="1:69" ht="12.75" customHeight="1" x14ac:dyDescent="0.25">
      <c r="A366" s="15">
        <v>15842037</v>
      </c>
      <c r="B366" s="16" t="s">
        <v>75</v>
      </c>
      <c r="C366" s="16"/>
      <c r="D366" s="16"/>
      <c r="E366" s="16"/>
      <c r="F366" s="16" t="s">
        <v>1264</v>
      </c>
      <c r="G366" s="16" t="s">
        <v>139</v>
      </c>
      <c r="H366" s="16">
        <v>0.53845467599999997</v>
      </c>
      <c r="I366" s="17">
        <v>1978</v>
      </c>
      <c r="J366" s="17">
        <v>1389</v>
      </c>
      <c r="K366" s="16">
        <v>0.25789082800000002</v>
      </c>
      <c r="L366" s="16" t="s">
        <v>78</v>
      </c>
      <c r="M366" s="17">
        <v>1</v>
      </c>
      <c r="N366" s="17">
        <v>0</v>
      </c>
      <c r="O366" s="16" t="s">
        <v>79</v>
      </c>
      <c r="P366" s="16" t="s">
        <v>80</v>
      </c>
      <c r="Q366" s="18">
        <v>0.12419223043883455</v>
      </c>
      <c r="R366" s="16" t="s">
        <v>1406</v>
      </c>
      <c r="S366" s="16" t="s">
        <v>1407</v>
      </c>
      <c r="T366" s="16" t="s">
        <v>83</v>
      </c>
      <c r="U366" s="16" t="s">
        <v>84</v>
      </c>
      <c r="V366" s="16" t="s">
        <v>1316</v>
      </c>
      <c r="W366" s="16" t="s">
        <v>129</v>
      </c>
      <c r="X366" s="16" t="s">
        <v>1267</v>
      </c>
      <c r="Y366" s="16" t="s">
        <v>1268</v>
      </c>
      <c r="Z366" s="16" t="s">
        <v>1408</v>
      </c>
      <c r="AA366" s="16"/>
      <c r="AB366" s="16"/>
      <c r="AC366" s="16" t="s">
        <v>1304</v>
      </c>
      <c r="AD366" s="16" t="s">
        <v>382</v>
      </c>
      <c r="AE366" s="16"/>
      <c r="AF366" s="16" t="s">
        <v>91</v>
      </c>
      <c r="AG366" s="16" t="s">
        <v>92</v>
      </c>
      <c r="AH366" s="16" t="s">
        <v>1318</v>
      </c>
      <c r="AI366" s="17">
        <v>1</v>
      </c>
      <c r="AJ366" s="17">
        <v>1</v>
      </c>
      <c r="AK366" s="16" t="s">
        <v>136</v>
      </c>
      <c r="AL366" s="16"/>
      <c r="AM366" s="17">
        <v>25</v>
      </c>
      <c r="AN366" s="16" t="s">
        <v>137</v>
      </c>
      <c r="AO366" s="16" t="s">
        <v>138</v>
      </c>
      <c r="AP366" s="17">
        <v>0</v>
      </c>
      <c r="AQ366" s="17">
        <v>0</v>
      </c>
      <c r="AR366" s="17">
        <v>0</v>
      </c>
      <c r="AS366" s="16">
        <v>5409.8036584499996</v>
      </c>
      <c r="AT366" s="19">
        <v>8.0520482350519682</v>
      </c>
      <c r="AU366" s="19">
        <v>0</v>
      </c>
      <c r="AV366" s="19">
        <v>0</v>
      </c>
      <c r="AW366" s="19">
        <v>4026.0241175259839</v>
      </c>
      <c r="AX366" s="20">
        <v>7</v>
      </c>
      <c r="AY366" s="19">
        <v>0</v>
      </c>
      <c r="AZ366" s="20">
        <v>25</v>
      </c>
      <c r="BA366" s="19">
        <v>0</v>
      </c>
      <c r="BB366" s="19">
        <v>0.5</v>
      </c>
      <c r="BC366" s="20">
        <v>12500</v>
      </c>
      <c r="BD366" s="16"/>
      <c r="BE366" s="16"/>
      <c r="BF366" s="21" t="s">
        <v>96</v>
      </c>
      <c r="BG366" s="22">
        <v>25</v>
      </c>
      <c r="BH366" s="23">
        <v>0.7</v>
      </c>
      <c r="BI366" s="23">
        <v>18</v>
      </c>
      <c r="BJ366" s="16">
        <v>334.56018863370423</v>
      </c>
      <c r="BK366" s="16">
        <v>5409.7919186830395</v>
      </c>
      <c r="BL366" s="23">
        <v>0.15</v>
      </c>
      <c r="BM366" s="22">
        <f t="shared" si="55"/>
        <v>2.2354601478990221</v>
      </c>
      <c r="BN366" s="22">
        <f t="shared" si="59"/>
        <v>1.2354601478990221</v>
      </c>
      <c r="BO366" s="22">
        <f t="shared" si="56"/>
        <v>0.18531902218485333</v>
      </c>
      <c r="BP366" s="22">
        <f t="shared" si="57"/>
        <v>0.10501411257141689</v>
      </c>
      <c r="BQ366" s="22">
        <f t="shared" si="58"/>
        <v>0.94512701314275194</v>
      </c>
    </row>
    <row r="367" spans="1:69" ht="12.75" customHeight="1" x14ac:dyDescent="0.25">
      <c r="A367" s="15">
        <v>15303006</v>
      </c>
      <c r="B367" s="16" t="s">
        <v>154</v>
      </c>
      <c r="C367" s="16"/>
      <c r="D367" s="16"/>
      <c r="E367" s="16"/>
      <c r="F367" s="16" t="s">
        <v>1264</v>
      </c>
      <c r="G367" s="16" t="s">
        <v>1427</v>
      </c>
      <c r="H367" s="16">
        <v>0</v>
      </c>
      <c r="I367" s="17">
        <v>1953</v>
      </c>
      <c r="J367" s="17">
        <v>704</v>
      </c>
      <c r="K367" s="16">
        <v>0.13225624599999999</v>
      </c>
      <c r="L367" s="16" t="s">
        <v>78</v>
      </c>
      <c r="M367" s="17">
        <v>1</v>
      </c>
      <c r="N367" s="17">
        <v>0</v>
      </c>
      <c r="O367" s="16" t="s">
        <v>79</v>
      </c>
      <c r="P367" s="16" t="s">
        <v>80</v>
      </c>
      <c r="Q367" s="18">
        <v>0.12221820205523734</v>
      </c>
      <c r="R367" s="16" t="s">
        <v>2528</v>
      </c>
      <c r="S367" s="16" t="s">
        <v>2529</v>
      </c>
      <c r="T367" s="16" t="s">
        <v>114</v>
      </c>
      <c r="U367" s="16" t="s">
        <v>326</v>
      </c>
      <c r="V367" s="16" t="s">
        <v>2530</v>
      </c>
      <c r="W367" s="16" t="s">
        <v>129</v>
      </c>
      <c r="X367" s="16" t="s">
        <v>1267</v>
      </c>
      <c r="Y367" s="16" t="s">
        <v>1268</v>
      </c>
      <c r="Z367" s="16" t="s">
        <v>966</v>
      </c>
      <c r="AA367" s="16"/>
      <c r="AB367" s="16"/>
      <c r="AC367" s="16" t="s">
        <v>1473</v>
      </c>
      <c r="AD367" s="16" t="s">
        <v>152</v>
      </c>
      <c r="AE367" s="16"/>
      <c r="AF367" s="16" t="s">
        <v>91</v>
      </c>
      <c r="AG367" s="16" t="s">
        <v>92</v>
      </c>
      <c r="AH367" s="16" t="s">
        <v>2532</v>
      </c>
      <c r="AI367" s="17">
        <v>1</v>
      </c>
      <c r="AJ367" s="17">
        <v>1</v>
      </c>
      <c r="AK367" s="16" t="s">
        <v>136</v>
      </c>
      <c r="AL367" s="16"/>
      <c r="AM367" s="17">
        <v>25</v>
      </c>
      <c r="AN367" s="16" t="s">
        <v>137</v>
      </c>
      <c r="AO367" s="16" t="s">
        <v>138</v>
      </c>
      <c r="AP367" s="16"/>
      <c r="AQ367" s="16"/>
      <c r="AR367" s="16"/>
      <c r="AS367" s="16"/>
      <c r="AT367" s="19"/>
      <c r="AU367" s="19"/>
      <c r="AV367" s="19"/>
      <c r="AW367" s="19"/>
      <c r="AX367" s="19"/>
      <c r="AY367" s="19"/>
      <c r="AZ367" s="19"/>
      <c r="BA367" s="19"/>
      <c r="BB367" s="19"/>
      <c r="BC367" s="19"/>
      <c r="BD367" s="16">
        <v>298.22652521286017</v>
      </c>
      <c r="BE367" s="16">
        <v>5323.8035862479064</v>
      </c>
      <c r="BF367" s="21"/>
      <c r="BG367" s="22">
        <v>25</v>
      </c>
      <c r="BH367" s="23">
        <v>0.7</v>
      </c>
      <c r="BI367" s="23">
        <v>18</v>
      </c>
      <c r="BJ367" s="16">
        <v>298.22652521286017</v>
      </c>
      <c r="BK367" s="16">
        <v>5323.8035862479064</v>
      </c>
      <c r="BL367" s="23">
        <v>0.15</v>
      </c>
      <c r="BM367" s="22">
        <f t="shared" si="55"/>
        <v>2.1999276369942722</v>
      </c>
      <c r="BN367" s="22">
        <f t="shared" si="59"/>
        <v>1.1999276369942722</v>
      </c>
      <c r="BO367" s="22">
        <f t="shared" si="56"/>
        <v>0.17998914554914083</v>
      </c>
      <c r="BP367" s="22">
        <f t="shared" si="57"/>
        <v>0.10199384914451314</v>
      </c>
      <c r="BQ367" s="22">
        <f t="shared" si="58"/>
        <v>0.91794464230061812</v>
      </c>
    </row>
    <row r="368" spans="1:69" ht="12.75" customHeight="1" x14ac:dyDescent="0.25">
      <c r="A368" s="15">
        <v>15410078</v>
      </c>
      <c r="B368" s="16" t="s">
        <v>228</v>
      </c>
      <c r="C368" s="16"/>
      <c r="D368" s="16"/>
      <c r="E368" s="16"/>
      <c r="F368" s="16" t="s">
        <v>1264</v>
      </c>
      <c r="G368" s="16" t="s">
        <v>197</v>
      </c>
      <c r="H368" s="16">
        <v>0.35135135099999998</v>
      </c>
      <c r="I368" s="17">
        <v>2000</v>
      </c>
      <c r="J368" s="17">
        <v>2081</v>
      </c>
      <c r="K368" s="16">
        <v>0.39316077799999999</v>
      </c>
      <c r="L368" s="16" t="s">
        <v>78</v>
      </c>
      <c r="M368" s="17">
        <v>1</v>
      </c>
      <c r="N368" s="17">
        <v>0</v>
      </c>
      <c r="O368" s="16" t="s">
        <v>79</v>
      </c>
      <c r="P368" s="16" t="s">
        <v>80</v>
      </c>
      <c r="Q368" s="18">
        <v>0.12154259908388776</v>
      </c>
      <c r="R368" s="16" t="s">
        <v>2695</v>
      </c>
      <c r="S368" s="16" t="s">
        <v>2696</v>
      </c>
      <c r="T368" s="16" t="s">
        <v>83</v>
      </c>
      <c r="U368" s="16" t="s">
        <v>232</v>
      </c>
      <c r="V368" s="16" t="s">
        <v>183</v>
      </c>
      <c r="W368" s="16" t="s">
        <v>129</v>
      </c>
      <c r="X368" s="16" t="s">
        <v>1267</v>
      </c>
      <c r="Y368" s="16" t="s">
        <v>1268</v>
      </c>
      <c r="Z368" s="16" t="s">
        <v>2697</v>
      </c>
      <c r="AA368" s="16"/>
      <c r="AB368" s="16"/>
      <c r="AC368" s="16" t="s">
        <v>2698</v>
      </c>
      <c r="AD368" s="16" t="s">
        <v>2197</v>
      </c>
      <c r="AE368" s="16"/>
      <c r="AF368" s="16" t="s">
        <v>91</v>
      </c>
      <c r="AG368" s="16" t="s">
        <v>92</v>
      </c>
      <c r="AH368" s="16" t="s">
        <v>232</v>
      </c>
      <c r="AI368" s="17">
        <v>1</v>
      </c>
      <c r="AJ368" s="17">
        <v>1</v>
      </c>
      <c r="AK368" s="16" t="s">
        <v>136</v>
      </c>
      <c r="AL368" s="16"/>
      <c r="AM368" s="17">
        <v>25</v>
      </c>
      <c r="AN368" s="16" t="s">
        <v>137</v>
      </c>
      <c r="AO368" s="16" t="s">
        <v>138</v>
      </c>
      <c r="AP368" s="16"/>
      <c r="AQ368" s="16"/>
      <c r="AR368" s="16"/>
      <c r="AS368" s="16"/>
      <c r="AT368" s="19"/>
      <c r="AU368" s="19"/>
      <c r="AV368" s="19"/>
      <c r="AW368" s="19"/>
      <c r="AX368" s="19"/>
      <c r="AY368" s="19"/>
      <c r="AZ368" s="19"/>
      <c r="BA368" s="19"/>
      <c r="BB368" s="19"/>
      <c r="BC368" s="19"/>
      <c r="BD368" s="16">
        <v>358.69472836674584</v>
      </c>
      <c r="BE368" s="16">
        <v>5294.3744385328628</v>
      </c>
      <c r="BF368" s="21"/>
      <c r="BG368" s="22">
        <v>25</v>
      </c>
      <c r="BH368" s="23">
        <v>0.7</v>
      </c>
      <c r="BI368" s="23">
        <v>18</v>
      </c>
      <c r="BJ368" s="16">
        <v>358.69472836674584</v>
      </c>
      <c r="BK368" s="16">
        <v>5294.3744385328628</v>
      </c>
      <c r="BL368" s="23">
        <v>0.15</v>
      </c>
      <c r="BM368" s="22">
        <f t="shared" si="55"/>
        <v>2.1877667835099794</v>
      </c>
      <c r="BN368" s="22">
        <f t="shared" si="59"/>
        <v>1.1877667835099794</v>
      </c>
      <c r="BO368" s="22">
        <f t="shared" si="56"/>
        <v>0.17816501752649691</v>
      </c>
      <c r="BP368" s="22">
        <f t="shared" si="57"/>
        <v>0.10096017659834827</v>
      </c>
      <c r="BQ368" s="22">
        <f t="shared" si="58"/>
        <v>0.9086415893851344</v>
      </c>
    </row>
    <row r="369" spans="1:69" ht="12.75" customHeight="1" x14ac:dyDescent="0.25">
      <c r="A369" s="15">
        <v>15823054</v>
      </c>
      <c r="B369" s="16" t="s">
        <v>228</v>
      </c>
      <c r="C369" s="16"/>
      <c r="D369" s="16"/>
      <c r="E369" s="16"/>
      <c r="F369" s="16" t="s">
        <v>1264</v>
      </c>
      <c r="G369" s="16" t="s">
        <v>139</v>
      </c>
      <c r="H369" s="16">
        <v>0.35554613800000001</v>
      </c>
      <c r="I369" s="17">
        <v>1936</v>
      </c>
      <c r="J369" s="17">
        <v>1102</v>
      </c>
      <c r="K369" s="16">
        <v>0.20628977900000001</v>
      </c>
      <c r="L369" s="16" t="s">
        <v>78</v>
      </c>
      <c r="M369" s="17">
        <v>1</v>
      </c>
      <c r="N369" s="17">
        <v>0</v>
      </c>
      <c r="O369" s="16" t="s">
        <v>79</v>
      </c>
      <c r="P369" s="16" t="s">
        <v>80</v>
      </c>
      <c r="Q369" s="18">
        <v>0.12142456847111664</v>
      </c>
      <c r="R369" s="16" t="s">
        <v>1629</v>
      </c>
      <c r="S369" s="16" t="s">
        <v>1630</v>
      </c>
      <c r="T369" s="16" t="s">
        <v>83</v>
      </c>
      <c r="U369" s="16" t="s">
        <v>232</v>
      </c>
      <c r="V369" s="16" t="s">
        <v>1631</v>
      </c>
      <c r="W369" s="16" t="s">
        <v>129</v>
      </c>
      <c r="X369" s="16" t="s">
        <v>1267</v>
      </c>
      <c r="Y369" s="16" t="s">
        <v>1268</v>
      </c>
      <c r="Z369" s="16" t="s">
        <v>1632</v>
      </c>
      <c r="AA369" s="16"/>
      <c r="AB369" s="16"/>
      <c r="AC369" s="16" t="s">
        <v>235</v>
      </c>
      <c r="AD369" s="16" t="s">
        <v>105</v>
      </c>
      <c r="AE369" s="16"/>
      <c r="AF369" s="16" t="s">
        <v>91</v>
      </c>
      <c r="AG369" s="16" t="s">
        <v>92</v>
      </c>
      <c r="AH369" s="16" t="s">
        <v>1633</v>
      </c>
      <c r="AI369" s="17">
        <v>1</v>
      </c>
      <c r="AJ369" s="17">
        <v>1</v>
      </c>
      <c r="AK369" s="16" t="s">
        <v>136</v>
      </c>
      <c r="AL369" s="16"/>
      <c r="AM369" s="17">
        <v>25</v>
      </c>
      <c r="AN369" s="16" t="s">
        <v>137</v>
      </c>
      <c r="AO369" s="16" t="s">
        <v>138</v>
      </c>
      <c r="AP369" s="17">
        <v>0</v>
      </c>
      <c r="AQ369" s="17">
        <v>0</v>
      </c>
      <c r="AR369" s="17">
        <v>0</v>
      </c>
      <c r="AS369" s="16">
        <v>5289.2326095300004</v>
      </c>
      <c r="AT369" s="19">
        <v>8.2355992288020641</v>
      </c>
      <c r="AU369" s="19">
        <v>0</v>
      </c>
      <c r="AV369" s="19">
        <v>0</v>
      </c>
      <c r="AW369" s="19">
        <v>4117.7996144010322</v>
      </c>
      <c r="AX369" s="20">
        <v>7</v>
      </c>
      <c r="AY369" s="19">
        <v>0</v>
      </c>
      <c r="AZ369" s="20">
        <v>25</v>
      </c>
      <c r="BA369" s="19">
        <v>0</v>
      </c>
      <c r="BB369" s="19">
        <v>0.5</v>
      </c>
      <c r="BC369" s="20">
        <v>12500</v>
      </c>
      <c r="BD369" s="16"/>
      <c r="BE369" s="16"/>
      <c r="BF369" s="21" t="s">
        <v>96</v>
      </c>
      <c r="BG369" s="22">
        <v>25</v>
      </c>
      <c r="BH369" s="23">
        <v>0.7</v>
      </c>
      <c r="BI369" s="23">
        <v>18</v>
      </c>
      <c r="BJ369" s="16">
        <v>311.31643254747888</v>
      </c>
      <c r="BK369" s="16">
        <v>5289.2330456061864</v>
      </c>
      <c r="BL369" s="23">
        <v>0.15</v>
      </c>
      <c r="BM369" s="22">
        <f t="shared" si="55"/>
        <v>2.1856422324800997</v>
      </c>
      <c r="BN369" s="22">
        <f t="shared" si="59"/>
        <v>1.1856422324800997</v>
      </c>
      <c r="BO369" s="22">
        <f t="shared" si="56"/>
        <v>0.17784633487201496</v>
      </c>
      <c r="BP369" s="22">
        <f t="shared" si="57"/>
        <v>0.10077958976080847</v>
      </c>
      <c r="BQ369" s="22">
        <f t="shared" si="58"/>
        <v>0.90701630784727627</v>
      </c>
    </row>
    <row r="370" spans="1:69" ht="12.75" customHeight="1" x14ac:dyDescent="0.25">
      <c r="A370" s="15">
        <v>16010011</v>
      </c>
      <c r="B370" s="16" t="s">
        <v>75</v>
      </c>
      <c r="C370" s="16"/>
      <c r="D370" s="16"/>
      <c r="E370" s="16"/>
      <c r="F370" s="16" t="s">
        <v>1264</v>
      </c>
      <c r="G370" s="16" t="s">
        <v>126</v>
      </c>
      <c r="H370" s="16">
        <v>0.24999550700000001</v>
      </c>
      <c r="I370" s="17">
        <v>1952</v>
      </c>
      <c r="J370" s="17">
        <v>1340</v>
      </c>
      <c r="K370" s="16">
        <v>0.25446258999999999</v>
      </c>
      <c r="L370" s="16" t="s">
        <v>78</v>
      </c>
      <c r="M370" s="17">
        <v>1</v>
      </c>
      <c r="N370" s="17">
        <v>0</v>
      </c>
      <c r="O370" s="16" t="s">
        <v>79</v>
      </c>
      <c r="P370" s="16" t="s">
        <v>80</v>
      </c>
      <c r="Q370" s="18">
        <v>0.12127451771872196</v>
      </c>
      <c r="R370" s="16" t="s">
        <v>1368</v>
      </c>
      <c r="S370" s="16" t="s">
        <v>1369</v>
      </c>
      <c r="T370" s="16" t="s">
        <v>83</v>
      </c>
      <c r="U370" s="16" t="s">
        <v>84</v>
      </c>
      <c r="V370" s="16" t="s">
        <v>1370</v>
      </c>
      <c r="W370" s="16" t="s">
        <v>129</v>
      </c>
      <c r="X370" s="16" t="s">
        <v>1267</v>
      </c>
      <c r="Y370" s="16" t="s">
        <v>1268</v>
      </c>
      <c r="Z370" s="16" t="s">
        <v>1371</v>
      </c>
      <c r="AA370" s="16"/>
      <c r="AB370" s="16"/>
      <c r="AC370" s="16" t="s">
        <v>1372</v>
      </c>
      <c r="AD370" s="16" t="s">
        <v>152</v>
      </c>
      <c r="AE370" s="16"/>
      <c r="AF370" s="16" t="s">
        <v>91</v>
      </c>
      <c r="AG370" s="16" t="s">
        <v>92</v>
      </c>
      <c r="AH370" s="16" t="s">
        <v>1373</v>
      </c>
      <c r="AI370" s="17">
        <v>1</v>
      </c>
      <c r="AJ370" s="17">
        <v>1</v>
      </c>
      <c r="AK370" s="16" t="s">
        <v>136</v>
      </c>
      <c r="AL370" s="16"/>
      <c r="AM370" s="17">
        <v>25</v>
      </c>
      <c r="AN370" s="16" t="s">
        <v>137</v>
      </c>
      <c r="AO370" s="16" t="s">
        <v>138</v>
      </c>
      <c r="AP370" s="17">
        <v>0</v>
      </c>
      <c r="AQ370" s="17">
        <v>0</v>
      </c>
      <c r="AR370" s="17">
        <v>0</v>
      </c>
      <c r="AS370" s="16">
        <v>5282.6977748299996</v>
      </c>
      <c r="AT370" s="19">
        <v>8.2457868794891986</v>
      </c>
      <c r="AU370" s="19">
        <v>0</v>
      </c>
      <c r="AV370" s="19">
        <v>0</v>
      </c>
      <c r="AW370" s="19">
        <v>4122.8934397445992</v>
      </c>
      <c r="AX370" s="20">
        <v>7</v>
      </c>
      <c r="AY370" s="19">
        <v>0</v>
      </c>
      <c r="AZ370" s="20">
        <v>25</v>
      </c>
      <c r="BA370" s="19">
        <v>0</v>
      </c>
      <c r="BB370" s="19">
        <v>0.5</v>
      </c>
      <c r="BC370" s="20">
        <v>12500</v>
      </c>
      <c r="BD370" s="16"/>
      <c r="BE370" s="16"/>
      <c r="BF370" s="21" t="s">
        <v>96</v>
      </c>
      <c r="BG370" s="22">
        <v>25</v>
      </c>
      <c r="BH370" s="23">
        <v>0.7</v>
      </c>
      <c r="BI370" s="23">
        <v>18</v>
      </c>
      <c r="BJ370" s="16">
        <v>311.06126191469582</v>
      </c>
      <c r="BK370" s="16">
        <v>5282.6968609766909</v>
      </c>
      <c r="BL370" s="23">
        <v>0.15</v>
      </c>
      <c r="BM370" s="22">
        <f t="shared" si="55"/>
        <v>2.1829413189369951</v>
      </c>
      <c r="BN370" s="22">
        <f t="shared" si="59"/>
        <v>1.1829413189369951</v>
      </c>
      <c r="BO370" s="22">
        <f t="shared" si="56"/>
        <v>0.17744119784054926</v>
      </c>
      <c r="BP370" s="22">
        <f t="shared" si="57"/>
        <v>0.10055001210964459</v>
      </c>
      <c r="BQ370" s="22">
        <f t="shared" si="58"/>
        <v>0.90495010898680128</v>
      </c>
    </row>
    <row r="371" spans="1:69" ht="12.75" customHeight="1" x14ac:dyDescent="0.25">
      <c r="A371" s="15">
        <v>15801018</v>
      </c>
      <c r="B371" s="16" t="s">
        <v>228</v>
      </c>
      <c r="C371" s="16"/>
      <c r="D371" s="16"/>
      <c r="E371" s="16"/>
      <c r="F371" s="16" t="s">
        <v>1264</v>
      </c>
      <c r="G371" s="16" t="s">
        <v>238</v>
      </c>
      <c r="H371" s="16">
        <v>0.44546769600000002</v>
      </c>
      <c r="I371" s="17">
        <v>1946</v>
      </c>
      <c r="J371" s="17">
        <v>893</v>
      </c>
      <c r="K371" s="16">
        <v>0.169385432</v>
      </c>
      <c r="L371" s="16" t="s">
        <v>78</v>
      </c>
      <c r="M371" s="17">
        <v>1</v>
      </c>
      <c r="N371" s="17">
        <v>0</v>
      </c>
      <c r="O371" s="16" t="s">
        <v>79</v>
      </c>
      <c r="P371" s="16" t="s">
        <v>80</v>
      </c>
      <c r="Q371" s="18">
        <v>0.12104220608148465</v>
      </c>
      <c r="R371" s="16" t="s">
        <v>1591</v>
      </c>
      <c r="S371" s="16" t="s">
        <v>1592</v>
      </c>
      <c r="T371" s="16" t="s">
        <v>83</v>
      </c>
      <c r="U371" s="16" t="s">
        <v>232</v>
      </c>
      <c r="V371" s="16" t="s">
        <v>1593</v>
      </c>
      <c r="W371" s="16" t="s">
        <v>129</v>
      </c>
      <c r="X371" s="16" t="s">
        <v>1267</v>
      </c>
      <c r="Y371" s="16" t="s">
        <v>1268</v>
      </c>
      <c r="Z371" s="16" t="s">
        <v>843</v>
      </c>
      <c r="AA371" s="16"/>
      <c r="AB371" s="16"/>
      <c r="AC371" s="16" t="s">
        <v>1594</v>
      </c>
      <c r="AD371" s="16" t="s">
        <v>105</v>
      </c>
      <c r="AE371" s="16"/>
      <c r="AF371" s="16" t="s">
        <v>91</v>
      </c>
      <c r="AG371" s="16" t="s">
        <v>92</v>
      </c>
      <c r="AH371" s="16" t="s">
        <v>1595</v>
      </c>
      <c r="AI371" s="17">
        <v>1</v>
      </c>
      <c r="AJ371" s="17">
        <v>1</v>
      </c>
      <c r="AK371" s="16" t="s">
        <v>245</v>
      </c>
      <c r="AL371" s="16"/>
      <c r="AM371" s="17">
        <v>35</v>
      </c>
      <c r="AN371" s="16" t="s">
        <v>246</v>
      </c>
      <c r="AO371" s="16" t="s">
        <v>247</v>
      </c>
      <c r="AP371" s="17">
        <v>0</v>
      </c>
      <c r="AQ371" s="17">
        <v>0</v>
      </c>
      <c r="AR371" s="17">
        <v>0</v>
      </c>
      <c r="AS371" s="16">
        <v>5272.6054060799997</v>
      </c>
      <c r="AT371" s="19">
        <v>8.2615702570440135</v>
      </c>
      <c r="AU371" s="19">
        <v>0</v>
      </c>
      <c r="AV371" s="19">
        <v>0</v>
      </c>
      <c r="AW371" s="19">
        <v>4130.7851285220067</v>
      </c>
      <c r="AX371" s="20">
        <v>4</v>
      </c>
      <c r="AY371" s="19">
        <v>0</v>
      </c>
      <c r="AZ371" s="20">
        <v>35</v>
      </c>
      <c r="BA371" s="19">
        <v>0</v>
      </c>
      <c r="BB371" s="19">
        <v>0.5</v>
      </c>
      <c r="BC371" s="20">
        <v>17500</v>
      </c>
      <c r="BD371" s="16"/>
      <c r="BE371" s="16"/>
      <c r="BF371" s="21" t="s">
        <v>96</v>
      </c>
      <c r="BG371" s="22">
        <v>35</v>
      </c>
      <c r="BH371" s="23">
        <v>0.85</v>
      </c>
      <c r="BI371" s="23">
        <v>30</v>
      </c>
      <c r="BJ371" s="16">
        <v>336.0668925519181</v>
      </c>
      <c r="BK371" s="16">
        <v>5272.5774065365731</v>
      </c>
      <c r="BL371" s="23">
        <v>0.15</v>
      </c>
      <c r="BM371" s="22">
        <f t="shared" si="55"/>
        <v>3.6312661824445396</v>
      </c>
      <c r="BN371" s="22">
        <f t="shared" si="59"/>
        <v>2.6312661824445396</v>
      </c>
      <c r="BO371" s="22">
        <f t="shared" si="56"/>
        <v>0.3946899273666809</v>
      </c>
      <c r="BP371" s="22">
        <f t="shared" si="57"/>
        <v>0.2236576255077859</v>
      </c>
      <c r="BQ371" s="22">
        <f t="shared" si="58"/>
        <v>2.0129186295700729</v>
      </c>
    </row>
    <row r="372" spans="1:69" ht="12.75" customHeight="1" x14ac:dyDescent="0.25">
      <c r="A372" s="15">
        <v>18901147</v>
      </c>
      <c r="B372" s="16" t="s">
        <v>237</v>
      </c>
      <c r="C372" s="16" t="s">
        <v>110</v>
      </c>
      <c r="D372" s="16"/>
      <c r="E372" s="16"/>
      <c r="F372" s="16" t="s">
        <v>781</v>
      </c>
      <c r="G372" s="16" t="s">
        <v>111</v>
      </c>
      <c r="H372" s="16">
        <v>6.0606061000000003E-2</v>
      </c>
      <c r="I372" s="17">
        <v>1955</v>
      </c>
      <c r="J372" s="17">
        <v>1360</v>
      </c>
      <c r="K372" s="16">
        <v>0.25880114199999998</v>
      </c>
      <c r="L372" s="16" t="s">
        <v>78</v>
      </c>
      <c r="M372" s="17">
        <v>1</v>
      </c>
      <c r="N372" s="17">
        <v>0</v>
      </c>
      <c r="O372" s="16" t="s">
        <v>79</v>
      </c>
      <c r="P372" s="16" t="s">
        <v>80</v>
      </c>
      <c r="Q372" s="18">
        <v>0.12064325450831105</v>
      </c>
      <c r="R372" s="16" t="s">
        <v>1197</v>
      </c>
      <c r="S372" s="16" t="s">
        <v>1198</v>
      </c>
      <c r="T372" s="16" t="s">
        <v>83</v>
      </c>
      <c r="U372" s="16" t="s">
        <v>106</v>
      </c>
      <c r="V372" s="16" t="s">
        <v>1199</v>
      </c>
      <c r="W372" s="16" t="s">
        <v>507</v>
      </c>
      <c r="X372" s="16"/>
      <c r="Y372" s="16" t="s">
        <v>786</v>
      </c>
      <c r="Z372" s="16" t="s">
        <v>1200</v>
      </c>
      <c r="AA372" s="16"/>
      <c r="AB372" s="16" t="s">
        <v>473</v>
      </c>
      <c r="AC372" s="16" t="s">
        <v>117</v>
      </c>
      <c r="AD372" s="16"/>
      <c r="AE372" s="16"/>
      <c r="AF372" s="16" t="s">
        <v>91</v>
      </c>
      <c r="AG372" s="16" t="s">
        <v>92</v>
      </c>
      <c r="AH372" s="16" t="s">
        <v>1201</v>
      </c>
      <c r="AI372" s="17">
        <v>2</v>
      </c>
      <c r="AJ372" s="17">
        <v>0</v>
      </c>
      <c r="AK372" s="16" t="s">
        <v>119</v>
      </c>
      <c r="AL372" s="16">
        <v>1.85</v>
      </c>
      <c r="AM372" s="16"/>
      <c r="AN372" s="16" t="s">
        <v>120</v>
      </c>
      <c r="AO372" s="16"/>
      <c r="AP372" s="17">
        <v>0</v>
      </c>
      <c r="AQ372" s="17">
        <v>1360</v>
      </c>
      <c r="AR372" s="17">
        <v>0</v>
      </c>
      <c r="AS372" s="16">
        <v>5255.2069541399997</v>
      </c>
      <c r="AT372" s="19">
        <v>0</v>
      </c>
      <c r="AU372" s="19">
        <v>0</v>
      </c>
      <c r="AV372" s="19">
        <v>0.25879094997935437</v>
      </c>
      <c r="AW372" s="19">
        <v>11272.933781100677</v>
      </c>
      <c r="AX372" s="20">
        <v>13</v>
      </c>
      <c r="AY372" s="19">
        <v>0.5</v>
      </c>
      <c r="AZ372" s="20">
        <v>60</v>
      </c>
      <c r="BA372" s="19">
        <v>0.05</v>
      </c>
      <c r="BB372" s="19">
        <v>0.5</v>
      </c>
      <c r="BC372" s="20">
        <v>30000</v>
      </c>
      <c r="BD372" s="16">
        <v>309.78592386629964</v>
      </c>
      <c r="BE372" s="16">
        <v>5255.1991455223833</v>
      </c>
      <c r="BF372" s="21" t="s">
        <v>96</v>
      </c>
      <c r="BG372" s="23">
        <v>70</v>
      </c>
      <c r="BH372" s="23">
        <v>0.95</v>
      </c>
      <c r="BI372" s="23">
        <v>67</v>
      </c>
      <c r="BJ372" s="16">
        <v>309.78592386629964</v>
      </c>
      <c r="BK372" s="16">
        <v>5255.1991455223833</v>
      </c>
      <c r="BL372" s="23">
        <v>0.15</v>
      </c>
      <c r="BM372" s="22">
        <f t="shared" si="55"/>
        <v>8.0830980520568403</v>
      </c>
      <c r="BN372" s="22">
        <f t="shared" si="59"/>
        <v>8.0830980520568403</v>
      </c>
      <c r="BO372" s="22">
        <f t="shared" si="56"/>
        <v>1.212464707808526</v>
      </c>
      <c r="BP372" s="22">
        <f t="shared" si="57"/>
        <v>0.68706333442483147</v>
      </c>
      <c r="BQ372" s="22">
        <f t="shared" si="58"/>
        <v>6.1835700098234829</v>
      </c>
    </row>
    <row r="373" spans="1:69" ht="12.75" customHeight="1" x14ac:dyDescent="0.25">
      <c r="A373" s="15">
        <v>15823055</v>
      </c>
      <c r="B373" s="16" t="s">
        <v>228</v>
      </c>
      <c r="C373" s="16"/>
      <c r="D373" s="16"/>
      <c r="E373" s="16"/>
      <c r="F373" s="16" t="s">
        <v>1264</v>
      </c>
      <c r="G373" s="16" t="s">
        <v>1679</v>
      </c>
      <c r="H373" s="16">
        <v>0.74999872000000001</v>
      </c>
      <c r="I373" s="17">
        <v>1934</v>
      </c>
      <c r="J373" s="17">
        <v>1464</v>
      </c>
      <c r="K373" s="16">
        <v>0.279336005</v>
      </c>
      <c r="L373" s="16" t="s">
        <v>78</v>
      </c>
      <c r="M373" s="17">
        <v>1</v>
      </c>
      <c r="N373" s="17">
        <v>0</v>
      </c>
      <c r="O373" s="16" t="s">
        <v>79</v>
      </c>
      <c r="P373" s="16" t="s">
        <v>80</v>
      </c>
      <c r="Q373" s="18">
        <v>0.12032178955709738</v>
      </c>
      <c r="R373" s="16" t="s">
        <v>1680</v>
      </c>
      <c r="S373" s="16" t="s">
        <v>1681</v>
      </c>
      <c r="T373" s="16" t="s">
        <v>83</v>
      </c>
      <c r="U373" s="16" t="s">
        <v>232</v>
      </c>
      <c r="V373" s="16" t="s">
        <v>1631</v>
      </c>
      <c r="W373" s="16" t="s">
        <v>129</v>
      </c>
      <c r="X373" s="16" t="s">
        <v>1267</v>
      </c>
      <c r="Y373" s="16" t="s">
        <v>1268</v>
      </c>
      <c r="Z373" s="16" t="s">
        <v>1682</v>
      </c>
      <c r="AA373" s="16"/>
      <c r="AB373" s="16"/>
      <c r="AC373" s="16" t="s">
        <v>235</v>
      </c>
      <c r="AD373" s="16" t="s">
        <v>105</v>
      </c>
      <c r="AE373" s="16"/>
      <c r="AF373" s="16" t="s">
        <v>91</v>
      </c>
      <c r="AG373" s="16" t="s">
        <v>92</v>
      </c>
      <c r="AH373" s="16" t="s">
        <v>1633</v>
      </c>
      <c r="AI373" s="17">
        <v>1</v>
      </c>
      <c r="AJ373" s="17">
        <v>1</v>
      </c>
      <c r="AK373" s="16" t="s">
        <v>136</v>
      </c>
      <c r="AL373" s="16"/>
      <c r="AM373" s="17">
        <v>25</v>
      </c>
      <c r="AN373" s="16" t="s">
        <v>137</v>
      </c>
      <c r="AO373" s="16" t="s">
        <v>138</v>
      </c>
      <c r="AP373" s="17">
        <v>0</v>
      </c>
      <c r="AQ373" s="17">
        <v>0</v>
      </c>
      <c r="AR373" s="17">
        <v>0</v>
      </c>
      <c r="AS373" s="16">
        <v>5241.1808746300003</v>
      </c>
      <c r="AT373" s="19">
        <v>8.3111041274787354</v>
      </c>
      <c r="AU373" s="19">
        <v>0</v>
      </c>
      <c r="AV373" s="19">
        <v>0</v>
      </c>
      <c r="AW373" s="19">
        <v>4155.5520637393674</v>
      </c>
      <c r="AX373" s="20">
        <v>7</v>
      </c>
      <c r="AY373" s="19">
        <v>0</v>
      </c>
      <c r="AZ373" s="20">
        <v>25</v>
      </c>
      <c r="BA373" s="19">
        <v>0</v>
      </c>
      <c r="BB373" s="19">
        <v>0.5</v>
      </c>
      <c r="BC373" s="20">
        <v>12500</v>
      </c>
      <c r="BD373" s="16"/>
      <c r="BE373" s="16"/>
      <c r="BF373" s="21" t="s">
        <v>96</v>
      </c>
      <c r="BG373" s="22">
        <v>25</v>
      </c>
      <c r="BH373" s="23">
        <v>0.7</v>
      </c>
      <c r="BI373" s="23">
        <v>18</v>
      </c>
      <c r="BJ373" s="16">
        <v>309.6910411351825</v>
      </c>
      <c r="BK373" s="16">
        <v>5241.1961882595133</v>
      </c>
      <c r="BL373" s="23">
        <v>0.15</v>
      </c>
      <c r="BM373" s="22">
        <f t="shared" si="55"/>
        <v>2.1657922120277528</v>
      </c>
      <c r="BN373" s="22">
        <f t="shared" si="59"/>
        <v>1.1657922120277528</v>
      </c>
      <c r="BO373" s="22">
        <f t="shared" si="56"/>
        <v>0.17486883180416293</v>
      </c>
      <c r="BP373" s="22">
        <f t="shared" si="57"/>
        <v>9.9092338022359006E-2</v>
      </c>
      <c r="BQ373" s="22">
        <f t="shared" si="58"/>
        <v>0.89183104220123099</v>
      </c>
    </row>
    <row r="374" spans="1:69" ht="12.75" customHeight="1" x14ac:dyDescent="0.25">
      <c r="A374" s="15">
        <v>18901146</v>
      </c>
      <c r="B374" s="16" t="s">
        <v>237</v>
      </c>
      <c r="C374" s="16" t="s">
        <v>110</v>
      </c>
      <c r="D374" s="16"/>
      <c r="E374" s="16"/>
      <c r="F374" s="16" t="s">
        <v>781</v>
      </c>
      <c r="G374" s="16" t="s">
        <v>111</v>
      </c>
      <c r="H374" s="16">
        <v>0.38207691399999999</v>
      </c>
      <c r="I374" s="17">
        <v>1940</v>
      </c>
      <c r="J374" s="17">
        <v>1160</v>
      </c>
      <c r="K374" s="16">
        <v>0.224849777</v>
      </c>
      <c r="L374" s="16" t="s">
        <v>78</v>
      </c>
      <c r="M374" s="17">
        <v>1</v>
      </c>
      <c r="N374" s="17">
        <v>0</v>
      </c>
      <c r="O374" s="16" t="s">
        <v>79</v>
      </c>
      <c r="P374" s="16" t="s">
        <v>80</v>
      </c>
      <c r="Q374" s="18">
        <v>0.12020170731658353</v>
      </c>
      <c r="R374" s="16" t="s">
        <v>1222</v>
      </c>
      <c r="S374" s="16" t="s">
        <v>1223</v>
      </c>
      <c r="T374" s="16" t="s">
        <v>1224</v>
      </c>
      <c r="U374" s="16" t="s">
        <v>1225</v>
      </c>
      <c r="V374" s="16"/>
      <c r="W374" s="16" t="s">
        <v>507</v>
      </c>
      <c r="X374" s="16"/>
      <c r="Y374" s="16" t="s">
        <v>786</v>
      </c>
      <c r="Z374" s="16" t="s">
        <v>1226</v>
      </c>
      <c r="AA374" s="16"/>
      <c r="AB374" s="16" t="s">
        <v>473</v>
      </c>
      <c r="AC374" s="16" t="s">
        <v>117</v>
      </c>
      <c r="AD374" s="16"/>
      <c r="AE374" s="16"/>
      <c r="AF374" s="16" t="s">
        <v>91</v>
      </c>
      <c r="AG374" s="16" t="s">
        <v>92</v>
      </c>
      <c r="AH374" s="16" t="s">
        <v>1201</v>
      </c>
      <c r="AI374" s="17">
        <v>1</v>
      </c>
      <c r="AJ374" s="17">
        <v>1</v>
      </c>
      <c r="AK374" s="16" t="s">
        <v>119</v>
      </c>
      <c r="AL374" s="16">
        <v>1.85</v>
      </c>
      <c r="AM374" s="16"/>
      <c r="AN374" s="16" t="s">
        <v>120</v>
      </c>
      <c r="AO374" s="16"/>
      <c r="AP374" s="17">
        <v>0</v>
      </c>
      <c r="AQ374" s="17">
        <v>0</v>
      </c>
      <c r="AR374" s="17">
        <v>0</v>
      </c>
      <c r="AS374" s="16">
        <v>5235.9494797899997</v>
      </c>
      <c r="AT374" s="19">
        <v>8.3194080019555638</v>
      </c>
      <c r="AU374" s="19">
        <v>0</v>
      </c>
      <c r="AV374" s="19">
        <v>0</v>
      </c>
      <c r="AW374" s="19">
        <v>4159.704000977782</v>
      </c>
      <c r="AX374" s="20">
        <v>13</v>
      </c>
      <c r="AY374" s="19">
        <v>0.5</v>
      </c>
      <c r="AZ374" s="20">
        <v>60</v>
      </c>
      <c r="BA374" s="19">
        <v>0.05</v>
      </c>
      <c r="BB374" s="19">
        <v>0.5</v>
      </c>
      <c r="BC374" s="20">
        <v>30000</v>
      </c>
      <c r="BD374" s="16">
        <v>357.46961699497876</v>
      </c>
      <c r="BE374" s="16">
        <v>5235.9654267858386</v>
      </c>
      <c r="BF374" s="21" t="s">
        <v>96</v>
      </c>
      <c r="BG374" s="23">
        <v>70</v>
      </c>
      <c r="BH374" s="23">
        <v>0.95</v>
      </c>
      <c r="BI374" s="23">
        <v>67</v>
      </c>
      <c r="BJ374" s="16">
        <v>357.46961699497876</v>
      </c>
      <c r="BK374" s="16">
        <v>5235.9654267858386</v>
      </c>
      <c r="BL374" s="23">
        <v>0.15</v>
      </c>
      <c r="BM374" s="22">
        <f t="shared" si="55"/>
        <v>8.0535143902110971</v>
      </c>
      <c r="BN374" s="22">
        <f t="shared" si="59"/>
        <v>7.0535143902110971</v>
      </c>
      <c r="BO374" s="22">
        <f t="shared" si="56"/>
        <v>1.0580271585316645</v>
      </c>
      <c r="BP374" s="22">
        <f t="shared" si="57"/>
        <v>0.59954872316794328</v>
      </c>
      <c r="BQ374" s="22">
        <f t="shared" si="58"/>
        <v>5.3959385085114899</v>
      </c>
    </row>
    <row r="375" spans="1:69" ht="12.75" customHeight="1" x14ac:dyDescent="0.25">
      <c r="A375" s="15">
        <v>15806016</v>
      </c>
      <c r="B375" s="16" t="s">
        <v>228</v>
      </c>
      <c r="C375" s="16" t="s">
        <v>110</v>
      </c>
      <c r="D375" s="16" t="s">
        <v>581</v>
      </c>
      <c r="E375" s="16"/>
      <c r="F375" s="16" t="s">
        <v>1264</v>
      </c>
      <c r="G375" s="16" t="s">
        <v>126</v>
      </c>
      <c r="H375" s="16">
        <v>0.85430715300000004</v>
      </c>
      <c r="I375" s="17">
        <v>1965</v>
      </c>
      <c r="J375" s="17">
        <v>1064</v>
      </c>
      <c r="K375" s="16">
        <v>0.20406597600000001</v>
      </c>
      <c r="L375" s="16" t="s">
        <v>78</v>
      </c>
      <c r="M375" s="17">
        <v>1</v>
      </c>
      <c r="N375" s="17">
        <v>0</v>
      </c>
      <c r="O375" s="16" t="s">
        <v>79</v>
      </c>
      <c r="P375" s="16" t="s">
        <v>80</v>
      </c>
      <c r="Q375" s="18">
        <v>0.11979908362067736</v>
      </c>
      <c r="R375" s="16" t="s">
        <v>1555</v>
      </c>
      <c r="S375" s="16" t="s">
        <v>1556</v>
      </c>
      <c r="T375" s="16" t="s">
        <v>181</v>
      </c>
      <c r="U375" s="16" t="s">
        <v>182</v>
      </c>
      <c r="V375" s="16" t="s">
        <v>1557</v>
      </c>
      <c r="W375" s="16" t="s">
        <v>129</v>
      </c>
      <c r="X375" s="16" t="s">
        <v>1267</v>
      </c>
      <c r="Y375" s="16" t="s">
        <v>1268</v>
      </c>
      <c r="Z375" s="16" t="s">
        <v>1558</v>
      </c>
      <c r="AA375" s="16"/>
      <c r="AB375" s="16"/>
      <c r="AC375" s="16" t="s">
        <v>1559</v>
      </c>
      <c r="AD375" s="16" t="s">
        <v>152</v>
      </c>
      <c r="AE375" s="16"/>
      <c r="AF375" s="16" t="s">
        <v>91</v>
      </c>
      <c r="AG375" s="16" t="s">
        <v>92</v>
      </c>
      <c r="AH375" s="16" t="s">
        <v>1560</v>
      </c>
      <c r="AI375" s="17">
        <v>1</v>
      </c>
      <c r="AJ375" s="17">
        <v>1</v>
      </c>
      <c r="AK375" s="16" t="s">
        <v>136</v>
      </c>
      <c r="AL375" s="16"/>
      <c r="AM375" s="17">
        <v>25</v>
      </c>
      <c r="AN375" s="16" t="s">
        <v>137</v>
      </c>
      <c r="AO375" s="16" t="s">
        <v>138</v>
      </c>
      <c r="AP375" s="17">
        <v>0</v>
      </c>
      <c r="AQ375" s="17">
        <v>0</v>
      </c>
      <c r="AR375" s="17">
        <v>0</v>
      </c>
      <c r="AS375" s="16">
        <v>5218.4271746799996</v>
      </c>
      <c r="AT375" s="19">
        <v>8.3473427034403631</v>
      </c>
      <c r="AU375" s="19">
        <v>0</v>
      </c>
      <c r="AV375" s="19">
        <v>0</v>
      </c>
      <c r="AW375" s="19">
        <v>4173.6713517201815</v>
      </c>
      <c r="AX375" s="20">
        <v>7</v>
      </c>
      <c r="AY375" s="19">
        <v>0</v>
      </c>
      <c r="AZ375" s="20">
        <v>25</v>
      </c>
      <c r="BA375" s="19">
        <v>0</v>
      </c>
      <c r="BB375" s="19">
        <v>0.5</v>
      </c>
      <c r="BC375" s="20">
        <v>12500</v>
      </c>
      <c r="BD375" s="16"/>
      <c r="BE375" s="16"/>
      <c r="BF375" s="21" t="s">
        <v>96</v>
      </c>
      <c r="BG375" s="22">
        <v>25</v>
      </c>
      <c r="BH375" s="23">
        <v>0.7</v>
      </c>
      <c r="BI375" s="23">
        <v>18</v>
      </c>
      <c r="BJ375" s="16">
        <v>301.38267889322572</v>
      </c>
      <c r="BK375" s="16">
        <v>5218.4272087452482</v>
      </c>
      <c r="BL375" s="23">
        <v>0.15</v>
      </c>
      <c r="BM375" s="22">
        <f t="shared" si="55"/>
        <v>2.1563835051721925</v>
      </c>
      <c r="BN375" s="22">
        <f t="shared" si="59"/>
        <v>1.1563835051721925</v>
      </c>
      <c r="BO375" s="22">
        <f t="shared" si="56"/>
        <v>0.17345752577582887</v>
      </c>
      <c r="BP375" s="22">
        <f t="shared" si="57"/>
        <v>9.8292597939636364E-2</v>
      </c>
      <c r="BQ375" s="22">
        <f t="shared" si="58"/>
        <v>0.88463338145672732</v>
      </c>
    </row>
    <row r="376" spans="1:69" ht="12.75" customHeight="1" x14ac:dyDescent="0.25">
      <c r="A376" s="15">
        <v>15435048</v>
      </c>
      <c r="B376" s="16" t="s">
        <v>228</v>
      </c>
      <c r="C376" s="16"/>
      <c r="D376" s="16"/>
      <c r="E376" s="16"/>
      <c r="F376" s="16" t="s">
        <v>1264</v>
      </c>
      <c r="G376" s="16" t="s">
        <v>1841</v>
      </c>
      <c r="H376" s="16">
        <v>0.42856741900000001</v>
      </c>
      <c r="I376" s="17">
        <v>1999</v>
      </c>
      <c r="J376" s="17">
        <v>2177</v>
      </c>
      <c r="K376" s="16">
        <v>0.41625239000000003</v>
      </c>
      <c r="L376" s="16" t="s">
        <v>78</v>
      </c>
      <c r="M376" s="17">
        <v>1</v>
      </c>
      <c r="N376" s="17">
        <v>0</v>
      </c>
      <c r="O376" s="16" t="s">
        <v>79</v>
      </c>
      <c r="P376" s="16" t="s">
        <v>80</v>
      </c>
      <c r="Q376" s="18">
        <v>0.1197620073244767</v>
      </c>
      <c r="R376" s="16" t="s">
        <v>2633</v>
      </c>
      <c r="S376" s="16" t="s">
        <v>2634</v>
      </c>
      <c r="T376" s="16" t="s">
        <v>83</v>
      </c>
      <c r="U376" s="16" t="s">
        <v>232</v>
      </c>
      <c r="V376" s="16" t="s">
        <v>183</v>
      </c>
      <c r="W376" s="16" t="s">
        <v>129</v>
      </c>
      <c r="X376" s="16" t="s">
        <v>1267</v>
      </c>
      <c r="Y376" s="16" t="s">
        <v>1268</v>
      </c>
      <c r="Z376" s="16" t="s">
        <v>2635</v>
      </c>
      <c r="AA376" s="16"/>
      <c r="AB376" s="16"/>
      <c r="AC376" s="16" t="s">
        <v>2196</v>
      </c>
      <c r="AD376" s="16" t="s">
        <v>2197</v>
      </c>
      <c r="AE376" s="16"/>
      <c r="AF376" s="16" t="s">
        <v>91</v>
      </c>
      <c r="AG376" s="16" t="s">
        <v>92</v>
      </c>
      <c r="AH376" s="16" t="s">
        <v>232</v>
      </c>
      <c r="AI376" s="17">
        <v>1</v>
      </c>
      <c r="AJ376" s="17">
        <v>1</v>
      </c>
      <c r="AK376" s="16" t="s">
        <v>136</v>
      </c>
      <c r="AL376" s="16"/>
      <c r="AM376" s="17">
        <v>25</v>
      </c>
      <c r="AN376" s="16" t="s">
        <v>137</v>
      </c>
      <c r="AO376" s="16" t="s">
        <v>138</v>
      </c>
      <c r="AP376" s="16"/>
      <c r="AQ376" s="16"/>
      <c r="AR376" s="16"/>
      <c r="AS376" s="16"/>
      <c r="AT376" s="19"/>
      <c r="AU376" s="19"/>
      <c r="AV376" s="19"/>
      <c r="AW376" s="19"/>
      <c r="AX376" s="19"/>
      <c r="AY376" s="19"/>
      <c r="AZ376" s="19"/>
      <c r="BA376" s="19"/>
      <c r="BB376" s="19"/>
      <c r="BC376" s="19"/>
      <c r="BD376" s="16">
        <v>345.77960196533712</v>
      </c>
      <c r="BE376" s="16">
        <v>5216.8121717429149</v>
      </c>
      <c r="BF376" s="21"/>
      <c r="BG376" s="22">
        <v>25</v>
      </c>
      <c r="BH376" s="23">
        <v>0.7</v>
      </c>
      <c r="BI376" s="23">
        <v>18</v>
      </c>
      <c r="BJ376" s="16">
        <v>345.77960196533712</v>
      </c>
      <c r="BK376" s="16">
        <v>5216.8121717429149</v>
      </c>
      <c r="BL376" s="23">
        <v>0.15</v>
      </c>
      <c r="BM376" s="22">
        <f t="shared" si="55"/>
        <v>2.1557161318405806</v>
      </c>
      <c r="BN376" s="22">
        <f t="shared" si="59"/>
        <v>1.1557161318405806</v>
      </c>
      <c r="BO376" s="22">
        <f t="shared" si="56"/>
        <v>0.1733574197760871</v>
      </c>
      <c r="BP376" s="22">
        <f t="shared" si="57"/>
        <v>9.823587120644936E-2</v>
      </c>
      <c r="BQ376" s="22">
        <f t="shared" si="58"/>
        <v>0.88412284085804416</v>
      </c>
    </row>
    <row r="377" spans="1:69" ht="12.75" customHeight="1" x14ac:dyDescent="0.25">
      <c r="A377" s="15">
        <v>15435045</v>
      </c>
      <c r="B377" s="16" t="s">
        <v>228</v>
      </c>
      <c r="C377" s="16" t="s">
        <v>110</v>
      </c>
      <c r="D377" s="16" t="s">
        <v>581</v>
      </c>
      <c r="E377" s="16"/>
      <c r="F377" s="16" t="s">
        <v>1264</v>
      </c>
      <c r="G377" s="16" t="s">
        <v>1841</v>
      </c>
      <c r="H377" s="16">
        <v>0.5</v>
      </c>
      <c r="I377" s="17">
        <v>1999</v>
      </c>
      <c r="J377" s="17">
        <v>3107</v>
      </c>
      <c r="K377" s="16">
        <v>0.59589566599999999</v>
      </c>
      <c r="L377" s="16" t="s">
        <v>78</v>
      </c>
      <c r="M377" s="17">
        <v>1</v>
      </c>
      <c r="N377" s="17">
        <v>0</v>
      </c>
      <c r="O377" s="16" t="s">
        <v>79</v>
      </c>
      <c r="P377" s="16" t="s">
        <v>80</v>
      </c>
      <c r="Q377" s="18">
        <v>0.11971442965460766</v>
      </c>
      <c r="R377" s="16" t="s">
        <v>2217</v>
      </c>
      <c r="S377" s="16" t="s">
        <v>2218</v>
      </c>
      <c r="T377" s="16" t="s">
        <v>274</v>
      </c>
      <c r="U377" s="16" t="s">
        <v>2219</v>
      </c>
      <c r="V377" s="16" t="s">
        <v>2220</v>
      </c>
      <c r="W377" s="16" t="s">
        <v>129</v>
      </c>
      <c r="X377" s="16" t="s">
        <v>1267</v>
      </c>
      <c r="Y377" s="16" t="s">
        <v>1268</v>
      </c>
      <c r="Z377" s="16" t="s">
        <v>2221</v>
      </c>
      <c r="AA377" s="16"/>
      <c r="AB377" s="16"/>
      <c r="AC377" s="16" t="s">
        <v>2196</v>
      </c>
      <c r="AD377" s="16" t="s">
        <v>2197</v>
      </c>
      <c r="AE377" s="16"/>
      <c r="AF377" s="16" t="s">
        <v>91</v>
      </c>
      <c r="AG377" s="16" t="s">
        <v>92</v>
      </c>
      <c r="AH377" s="16" t="s">
        <v>232</v>
      </c>
      <c r="AI377" s="17">
        <v>1</v>
      </c>
      <c r="AJ377" s="17">
        <v>1</v>
      </c>
      <c r="AK377" s="16" t="s">
        <v>136</v>
      </c>
      <c r="AL377" s="16"/>
      <c r="AM377" s="17">
        <v>25</v>
      </c>
      <c r="AN377" s="16" t="s">
        <v>137</v>
      </c>
      <c r="AO377" s="16" t="s">
        <v>138</v>
      </c>
      <c r="AP377" s="16"/>
      <c r="AQ377" s="16"/>
      <c r="AR377" s="16"/>
      <c r="AS377" s="16"/>
      <c r="AT377" s="19"/>
      <c r="AU377" s="19"/>
      <c r="AV377" s="19"/>
      <c r="AW377" s="19"/>
      <c r="AX377" s="19"/>
      <c r="AY377" s="19"/>
      <c r="AZ377" s="19"/>
      <c r="BA377" s="19"/>
      <c r="BB377" s="19"/>
      <c r="BC377" s="19"/>
      <c r="BD377" s="16">
        <v>303.83691743690849</v>
      </c>
      <c r="BE377" s="16">
        <v>5214.7396967333443</v>
      </c>
      <c r="BF377" s="21"/>
      <c r="BG377" s="22">
        <v>25</v>
      </c>
      <c r="BH377" s="23">
        <v>0.7</v>
      </c>
      <c r="BI377" s="23">
        <v>18</v>
      </c>
      <c r="BJ377" s="16">
        <v>303.83691743690849</v>
      </c>
      <c r="BK377" s="16">
        <v>5214.7396967333443</v>
      </c>
      <c r="BL377" s="23">
        <v>0.15</v>
      </c>
      <c r="BM377" s="22">
        <f t="shared" si="55"/>
        <v>2.1548597337829376</v>
      </c>
      <c r="BN377" s="22">
        <f t="shared" si="59"/>
        <v>1.1548597337829376</v>
      </c>
      <c r="BO377" s="22">
        <f t="shared" si="56"/>
        <v>0.17322896006744062</v>
      </c>
      <c r="BP377" s="22">
        <f t="shared" si="57"/>
        <v>9.8163077371549709E-2</v>
      </c>
      <c r="BQ377" s="22">
        <f t="shared" si="58"/>
        <v>0.88346769634394728</v>
      </c>
    </row>
    <row r="378" spans="1:69" ht="12.75" customHeight="1" x14ac:dyDescent="0.25">
      <c r="A378" s="15">
        <v>15842040</v>
      </c>
      <c r="B378" s="16" t="s">
        <v>75</v>
      </c>
      <c r="C378" s="16"/>
      <c r="D378" s="16"/>
      <c r="E378" s="16"/>
      <c r="F378" s="16" t="s">
        <v>1264</v>
      </c>
      <c r="G378" s="16" t="s">
        <v>139</v>
      </c>
      <c r="H378" s="16">
        <v>0.53864767199999997</v>
      </c>
      <c r="I378" s="17">
        <v>1978</v>
      </c>
      <c r="J378" s="17">
        <v>1389</v>
      </c>
      <c r="K378" s="16">
        <v>0.27134205900000002</v>
      </c>
      <c r="L378" s="16" t="s">
        <v>78</v>
      </c>
      <c r="M378" s="17">
        <v>1</v>
      </c>
      <c r="N378" s="17">
        <v>0</v>
      </c>
      <c r="O378" s="16" t="s">
        <v>79</v>
      </c>
      <c r="P378" s="16" t="s">
        <v>80</v>
      </c>
      <c r="Q378" s="18">
        <v>0.11939501798315498</v>
      </c>
      <c r="R378" s="16" t="s">
        <v>1314</v>
      </c>
      <c r="S378" s="16" t="s">
        <v>1315</v>
      </c>
      <c r="T378" s="16" t="s">
        <v>83</v>
      </c>
      <c r="U378" s="16" t="s">
        <v>84</v>
      </c>
      <c r="V378" s="16" t="s">
        <v>1316</v>
      </c>
      <c r="W378" s="16" t="s">
        <v>129</v>
      </c>
      <c r="X378" s="16" t="s">
        <v>1267</v>
      </c>
      <c r="Y378" s="16" t="s">
        <v>1268</v>
      </c>
      <c r="Z378" s="16" t="s">
        <v>1317</v>
      </c>
      <c r="AA378" s="16"/>
      <c r="AB378" s="16"/>
      <c r="AC378" s="16" t="s">
        <v>1304</v>
      </c>
      <c r="AD378" s="16" t="s">
        <v>382</v>
      </c>
      <c r="AE378" s="16"/>
      <c r="AF378" s="16" t="s">
        <v>91</v>
      </c>
      <c r="AG378" s="16" t="s">
        <v>92</v>
      </c>
      <c r="AH378" s="16" t="s">
        <v>1318</v>
      </c>
      <c r="AI378" s="17">
        <v>1</v>
      </c>
      <c r="AJ378" s="17">
        <v>1</v>
      </c>
      <c r="AK378" s="16" t="s">
        <v>136</v>
      </c>
      <c r="AL378" s="16"/>
      <c r="AM378" s="17">
        <v>25</v>
      </c>
      <c r="AN378" s="16" t="s">
        <v>137</v>
      </c>
      <c r="AO378" s="16" t="s">
        <v>138</v>
      </c>
      <c r="AP378" s="17">
        <v>0</v>
      </c>
      <c r="AQ378" s="17">
        <v>0</v>
      </c>
      <c r="AR378" s="17">
        <v>0</v>
      </c>
      <c r="AS378" s="16">
        <v>5200.8154642700001</v>
      </c>
      <c r="AT378" s="19">
        <v>8.3756096133886171</v>
      </c>
      <c r="AU378" s="19">
        <v>0</v>
      </c>
      <c r="AV378" s="19">
        <v>0</v>
      </c>
      <c r="AW378" s="19">
        <v>4187.8048066943084</v>
      </c>
      <c r="AX378" s="20">
        <v>7</v>
      </c>
      <c r="AY378" s="19">
        <v>0</v>
      </c>
      <c r="AZ378" s="20">
        <v>25</v>
      </c>
      <c r="BA378" s="19">
        <v>0</v>
      </c>
      <c r="BB378" s="19">
        <v>0.5</v>
      </c>
      <c r="BC378" s="20">
        <v>12500</v>
      </c>
      <c r="BD378" s="16"/>
      <c r="BE378" s="16"/>
      <c r="BF378" s="21" t="s">
        <v>96</v>
      </c>
      <c r="BG378" s="22">
        <v>25</v>
      </c>
      <c r="BH378" s="23">
        <v>0.7</v>
      </c>
      <c r="BI378" s="23">
        <v>18</v>
      </c>
      <c r="BJ378" s="16">
        <v>319.78267994235023</v>
      </c>
      <c r="BK378" s="16">
        <v>5200.8261799790998</v>
      </c>
      <c r="BL378" s="23">
        <v>0.15</v>
      </c>
      <c r="BM378" s="22">
        <f t="shared" si="55"/>
        <v>2.1491103236967897</v>
      </c>
      <c r="BN378" s="22">
        <f t="shared" si="59"/>
        <v>1.1491103236967897</v>
      </c>
      <c r="BO378" s="22">
        <f t="shared" si="56"/>
        <v>0.17236654855451844</v>
      </c>
      <c r="BP378" s="22">
        <f t="shared" si="57"/>
        <v>9.7674377514227126E-2</v>
      </c>
      <c r="BQ378" s="22">
        <f t="shared" si="58"/>
        <v>0.87906939762804404</v>
      </c>
    </row>
    <row r="379" spans="1:69" ht="12.75" customHeight="1" x14ac:dyDescent="0.25">
      <c r="A379" s="15">
        <v>16010049</v>
      </c>
      <c r="B379" s="16" t="s">
        <v>75</v>
      </c>
      <c r="C379" s="16"/>
      <c r="D379" s="16"/>
      <c r="E379" s="16"/>
      <c r="F379" s="16" t="s">
        <v>1264</v>
      </c>
      <c r="G379" s="16" t="s">
        <v>126</v>
      </c>
      <c r="H379" s="16">
        <v>0.45502677800000002</v>
      </c>
      <c r="I379" s="17">
        <v>1972</v>
      </c>
      <c r="J379" s="17">
        <v>1804</v>
      </c>
      <c r="K379" s="16">
        <v>0.348329793</v>
      </c>
      <c r="L379" s="16" t="s">
        <v>78</v>
      </c>
      <c r="M379" s="17">
        <v>1</v>
      </c>
      <c r="N379" s="17">
        <v>0</v>
      </c>
      <c r="O379" s="16" t="s">
        <v>79</v>
      </c>
      <c r="P379" s="16" t="s">
        <v>80</v>
      </c>
      <c r="Q379" s="18">
        <v>0.11890590291612557</v>
      </c>
      <c r="R379" s="16" t="s">
        <v>1285</v>
      </c>
      <c r="S379" s="16" t="s">
        <v>1286</v>
      </c>
      <c r="T379" s="16" t="s">
        <v>83</v>
      </c>
      <c r="U379" s="16" t="s">
        <v>84</v>
      </c>
      <c r="V379" s="16" t="s">
        <v>1287</v>
      </c>
      <c r="W379" s="16" t="s">
        <v>129</v>
      </c>
      <c r="X379" s="16" t="s">
        <v>1267</v>
      </c>
      <c r="Y379" s="16" t="s">
        <v>1268</v>
      </c>
      <c r="Z379" s="16" t="s">
        <v>1152</v>
      </c>
      <c r="AA379" s="16"/>
      <c r="AB379" s="16"/>
      <c r="AC379" s="16" t="s">
        <v>1283</v>
      </c>
      <c r="AD379" s="16" t="s">
        <v>382</v>
      </c>
      <c r="AE379" s="16"/>
      <c r="AF379" s="16" t="s">
        <v>91</v>
      </c>
      <c r="AG379" s="16" t="s">
        <v>92</v>
      </c>
      <c r="AH379" s="16" t="s">
        <v>1284</v>
      </c>
      <c r="AI379" s="17">
        <v>1</v>
      </c>
      <c r="AJ379" s="17">
        <v>1</v>
      </c>
      <c r="AK379" s="16" t="s">
        <v>136</v>
      </c>
      <c r="AL379" s="16"/>
      <c r="AM379" s="17">
        <v>25</v>
      </c>
      <c r="AN379" s="16" t="s">
        <v>137</v>
      </c>
      <c r="AO379" s="16" t="s">
        <v>138</v>
      </c>
      <c r="AP379" s="17">
        <v>0</v>
      </c>
      <c r="AQ379" s="17">
        <v>0</v>
      </c>
      <c r="AR379" s="17">
        <v>0</v>
      </c>
      <c r="AS379" s="16">
        <v>5179.5097769699996</v>
      </c>
      <c r="AT379" s="19">
        <v>8.4100623178053908</v>
      </c>
      <c r="AU379" s="19">
        <v>0</v>
      </c>
      <c r="AV379" s="19">
        <v>0</v>
      </c>
      <c r="AW379" s="19">
        <v>4205.0311589026951</v>
      </c>
      <c r="AX379" s="20">
        <v>7</v>
      </c>
      <c r="AY379" s="19">
        <v>0</v>
      </c>
      <c r="AZ379" s="20">
        <v>25</v>
      </c>
      <c r="BA379" s="19">
        <v>0</v>
      </c>
      <c r="BB379" s="19">
        <v>0.5</v>
      </c>
      <c r="BC379" s="20">
        <v>12500</v>
      </c>
      <c r="BD379" s="16"/>
      <c r="BE379" s="16"/>
      <c r="BF379" s="21" t="s">
        <v>96</v>
      </c>
      <c r="BG379" s="22">
        <v>25</v>
      </c>
      <c r="BH379" s="23">
        <v>0.7</v>
      </c>
      <c r="BI379" s="23">
        <v>18</v>
      </c>
      <c r="BJ379" s="16">
        <v>307.19517780145964</v>
      </c>
      <c r="BK379" s="16">
        <v>5179.5204128826226</v>
      </c>
      <c r="BL379" s="23">
        <v>0.15</v>
      </c>
      <c r="BM379" s="22">
        <f t="shared" si="55"/>
        <v>2.1403062524902605</v>
      </c>
      <c r="BN379" s="22">
        <f t="shared" si="59"/>
        <v>1.1403062524902605</v>
      </c>
      <c r="BO379" s="22">
        <f t="shared" si="56"/>
        <v>0.17104593787353908</v>
      </c>
      <c r="BP379" s="22">
        <f t="shared" si="57"/>
        <v>9.6926031461672155E-2</v>
      </c>
      <c r="BQ379" s="22">
        <f t="shared" si="58"/>
        <v>0.87233428315504935</v>
      </c>
    </row>
    <row r="380" spans="1:69" ht="12.75" customHeight="1" x14ac:dyDescent="0.25">
      <c r="A380" s="15">
        <v>15812067</v>
      </c>
      <c r="B380" s="16" t="s">
        <v>228</v>
      </c>
      <c r="C380" s="16"/>
      <c r="D380" s="16" t="s">
        <v>359</v>
      </c>
      <c r="E380" s="16" t="s">
        <v>358</v>
      </c>
      <c r="F380" s="16" t="s">
        <v>502</v>
      </c>
      <c r="G380" s="16" t="s">
        <v>714</v>
      </c>
      <c r="H380" s="16">
        <v>0.14036760200000001</v>
      </c>
      <c r="I380" s="17">
        <v>1952</v>
      </c>
      <c r="J380" s="17">
        <v>2218</v>
      </c>
      <c r="K380" s="16">
        <v>0.42835071499999999</v>
      </c>
      <c r="L380" s="16" t="s">
        <v>78</v>
      </c>
      <c r="M380" s="17">
        <v>1</v>
      </c>
      <c r="N380" s="17">
        <v>0</v>
      </c>
      <c r="O380" s="16" t="s">
        <v>79</v>
      </c>
      <c r="P380" s="16" t="s">
        <v>80</v>
      </c>
      <c r="Q380" s="18">
        <v>0.11889282236996673</v>
      </c>
      <c r="R380" s="16" t="s">
        <v>715</v>
      </c>
      <c r="S380" s="16" t="s">
        <v>716</v>
      </c>
      <c r="T380" s="16" t="s">
        <v>83</v>
      </c>
      <c r="U380" s="16" t="s">
        <v>232</v>
      </c>
      <c r="V380" s="16"/>
      <c r="W380" s="16" t="s">
        <v>507</v>
      </c>
      <c r="X380" s="16" t="s">
        <v>508</v>
      </c>
      <c r="Y380" s="16" t="s">
        <v>509</v>
      </c>
      <c r="Z380" s="16" t="s">
        <v>717</v>
      </c>
      <c r="AA380" s="16"/>
      <c r="AB380" s="16"/>
      <c r="AC380" s="16" t="s">
        <v>364</v>
      </c>
      <c r="AD380" s="16" t="s">
        <v>105</v>
      </c>
      <c r="AE380" s="16"/>
      <c r="AF380" s="16" t="s">
        <v>91</v>
      </c>
      <c r="AG380" s="16" t="s">
        <v>92</v>
      </c>
      <c r="AH380" s="16" t="s">
        <v>718</v>
      </c>
      <c r="AI380" s="17">
        <v>1</v>
      </c>
      <c r="AJ380" s="17">
        <v>0</v>
      </c>
      <c r="AK380" s="16" t="s">
        <v>245</v>
      </c>
      <c r="AL380" s="16"/>
      <c r="AM380" s="17">
        <v>35</v>
      </c>
      <c r="AN380" s="16" t="s">
        <v>246</v>
      </c>
      <c r="AO380" s="16" t="s">
        <v>247</v>
      </c>
      <c r="AP380" s="16"/>
      <c r="AQ380" s="16"/>
      <c r="AR380" s="16"/>
      <c r="AS380" s="16"/>
      <c r="AT380" s="19"/>
      <c r="AU380" s="19"/>
      <c r="AV380" s="19"/>
      <c r="AW380" s="19"/>
      <c r="AX380" s="19"/>
      <c r="AY380" s="19"/>
      <c r="AZ380" s="19"/>
      <c r="BA380" s="19"/>
      <c r="BB380" s="19"/>
      <c r="BC380" s="19"/>
      <c r="BD380" s="16">
        <v>338.98531634210553</v>
      </c>
      <c r="BE380" s="16">
        <v>5178.9506265710961</v>
      </c>
      <c r="BF380" s="21"/>
      <c r="BG380" s="22">
        <v>35</v>
      </c>
      <c r="BH380" s="23">
        <v>0.85</v>
      </c>
      <c r="BI380" s="23">
        <v>30</v>
      </c>
      <c r="BJ380" s="16">
        <v>338.98531634210553</v>
      </c>
      <c r="BK380" s="16">
        <v>5178.9506265710961</v>
      </c>
      <c r="BL380" s="23">
        <v>0.15</v>
      </c>
      <c r="BM380" s="22">
        <f t="shared" si="55"/>
        <v>3.5667846710990019</v>
      </c>
      <c r="BN380" s="22">
        <f t="shared" si="59"/>
        <v>3.5667846710990019</v>
      </c>
      <c r="BO380" s="22">
        <f t="shared" si="56"/>
        <v>0.53501770066485022</v>
      </c>
      <c r="BP380" s="22">
        <f t="shared" si="57"/>
        <v>0.30317669704341521</v>
      </c>
      <c r="BQ380" s="22">
        <f t="shared" si="58"/>
        <v>2.7285902733907368</v>
      </c>
    </row>
    <row r="381" spans="1:69" ht="12.75" customHeight="1" x14ac:dyDescent="0.25">
      <c r="A381" s="15">
        <v>16010050</v>
      </c>
      <c r="B381" s="16" t="s">
        <v>75</v>
      </c>
      <c r="C381" s="16"/>
      <c r="D381" s="16"/>
      <c r="E381" s="16"/>
      <c r="F381" s="16" t="s">
        <v>1264</v>
      </c>
      <c r="G381" s="16" t="s">
        <v>126</v>
      </c>
      <c r="H381" s="16">
        <v>2.6362770000000001E-2</v>
      </c>
      <c r="I381" s="17">
        <v>1983</v>
      </c>
      <c r="J381" s="17">
        <v>960</v>
      </c>
      <c r="K381" s="16">
        <v>0.185722577</v>
      </c>
      <c r="L381" s="16" t="s">
        <v>78</v>
      </c>
      <c r="M381" s="17">
        <v>1</v>
      </c>
      <c r="N381" s="17">
        <v>0</v>
      </c>
      <c r="O381" s="16" t="s">
        <v>79</v>
      </c>
      <c r="P381" s="16" t="s">
        <v>80</v>
      </c>
      <c r="Q381" s="18">
        <v>0.11867284933836958</v>
      </c>
      <c r="R381" s="16" t="s">
        <v>1396</v>
      </c>
      <c r="S381" s="16" t="s">
        <v>1397</v>
      </c>
      <c r="T381" s="16" t="s">
        <v>280</v>
      </c>
      <c r="U381" s="16" t="s">
        <v>354</v>
      </c>
      <c r="V381" s="16"/>
      <c r="W381" s="16" t="s">
        <v>129</v>
      </c>
      <c r="X381" s="16" t="s">
        <v>1267</v>
      </c>
      <c r="Y381" s="16" t="s">
        <v>1268</v>
      </c>
      <c r="Z381" s="16" t="s">
        <v>1398</v>
      </c>
      <c r="AA381" s="16"/>
      <c r="AB381" s="16"/>
      <c r="AC381" s="16" t="s">
        <v>1283</v>
      </c>
      <c r="AD381" s="16" t="s">
        <v>152</v>
      </c>
      <c r="AE381" s="16"/>
      <c r="AF381" s="16" t="s">
        <v>91</v>
      </c>
      <c r="AG381" s="16" t="s">
        <v>92</v>
      </c>
      <c r="AH381" s="16" t="s">
        <v>1284</v>
      </c>
      <c r="AI381" s="17">
        <v>1</v>
      </c>
      <c r="AJ381" s="17">
        <v>1</v>
      </c>
      <c r="AK381" s="16" t="s">
        <v>136</v>
      </c>
      <c r="AL381" s="16"/>
      <c r="AM381" s="17">
        <v>25</v>
      </c>
      <c r="AN381" s="16" t="s">
        <v>137</v>
      </c>
      <c r="AO381" s="16" t="s">
        <v>138</v>
      </c>
      <c r="AP381" s="17">
        <v>0</v>
      </c>
      <c r="AQ381" s="17">
        <v>0</v>
      </c>
      <c r="AR381" s="17">
        <v>0</v>
      </c>
      <c r="AS381" s="16">
        <v>5169.38762821</v>
      </c>
      <c r="AT381" s="19">
        <v>8.4265300133980254</v>
      </c>
      <c r="AU381" s="19">
        <v>0</v>
      </c>
      <c r="AV381" s="19">
        <v>0</v>
      </c>
      <c r="AW381" s="19">
        <v>4213.2650066990127</v>
      </c>
      <c r="AX381" s="20">
        <v>7</v>
      </c>
      <c r="AY381" s="19">
        <v>0</v>
      </c>
      <c r="AZ381" s="20">
        <v>25</v>
      </c>
      <c r="BA381" s="19">
        <v>0</v>
      </c>
      <c r="BB381" s="19">
        <v>0.5</v>
      </c>
      <c r="BC381" s="20">
        <v>12500</v>
      </c>
      <c r="BD381" s="16"/>
      <c r="BE381" s="16"/>
      <c r="BF381" s="21" t="s">
        <v>96</v>
      </c>
      <c r="BG381" s="22">
        <v>25</v>
      </c>
      <c r="BH381" s="23">
        <v>0.7</v>
      </c>
      <c r="BI381" s="23">
        <v>18</v>
      </c>
      <c r="BJ381" s="16">
        <v>306.77847108346964</v>
      </c>
      <c r="BK381" s="16">
        <v>5169.3686396427865</v>
      </c>
      <c r="BL381" s="23">
        <v>0.15</v>
      </c>
      <c r="BM381" s="22">
        <f t="shared" ref="BM381:BM444" si="60">BI381*Q381</f>
        <v>2.1361112880906523</v>
      </c>
      <c r="BN381" s="22">
        <f t="shared" si="59"/>
        <v>1.1361112880906523</v>
      </c>
      <c r="BO381" s="22">
        <f t="shared" ref="BO381:BO444" si="61">BN381*BL381</f>
        <v>0.17041669321359784</v>
      </c>
      <c r="BP381" s="22">
        <f t="shared" ref="BP381:BP444" si="62">(BN381-BO381)*0.1</f>
        <v>9.6569459487705456E-2</v>
      </c>
      <c r="BQ381" s="22">
        <f t="shared" ref="BQ381:BQ444" si="63">(BN381-BO381)*0.9</f>
        <v>0.86912513538934899</v>
      </c>
    </row>
    <row r="382" spans="1:69" ht="12.75" customHeight="1" x14ac:dyDescent="0.25">
      <c r="A382" s="15">
        <v>19307059</v>
      </c>
      <c r="B382" s="16" t="s">
        <v>237</v>
      </c>
      <c r="C382" s="16"/>
      <c r="D382" s="16"/>
      <c r="E382" s="16"/>
      <c r="F382" s="16" t="s">
        <v>1264</v>
      </c>
      <c r="G382" s="16" t="s">
        <v>126</v>
      </c>
      <c r="H382" s="16">
        <v>0.234488646</v>
      </c>
      <c r="I382" s="17">
        <v>2008</v>
      </c>
      <c r="J382" s="17">
        <v>2890</v>
      </c>
      <c r="K382" s="16">
        <v>0.57024467199999995</v>
      </c>
      <c r="L382" s="16" t="s">
        <v>78</v>
      </c>
      <c r="M382" s="17">
        <v>1</v>
      </c>
      <c r="N382" s="17">
        <v>0</v>
      </c>
      <c r="O382" s="16" t="s">
        <v>79</v>
      </c>
      <c r="P382" s="16" t="s">
        <v>80</v>
      </c>
      <c r="Q382" s="18">
        <v>0.11766155545716687</v>
      </c>
      <c r="R382" s="16" t="s">
        <v>2805</v>
      </c>
      <c r="S382" s="16" t="s">
        <v>2806</v>
      </c>
      <c r="T382" s="16" t="s">
        <v>83</v>
      </c>
      <c r="U382" s="16" t="s">
        <v>106</v>
      </c>
      <c r="V382" s="16" t="s">
        <v>183</v>
      </c>
      <c r="W382" s="16" t="s">
        <v>129</v>
      </c>
      <c r="X382" s="16" t="s">
        <v>1267</v>
      </c>
      <c r="Y382" s="16" t="s">
        <v>1268</v>
      </c>
      <c r="Z382" s="16" t="s">
        <v>121</v>
      </c>
      <c r="AA382" s="16"/>
      <c r="AB382" s="16"/>
      <c r="AC382" s="16" t="s">
        <v>2802</v>
      </c>
      <c r="AD382" s="16" t="s">
        <v>2197</v>
      </c>
      <c r="AE382" s="16"/>
      <c r="AF382" s="16" t="s">
        <v>91</v>
      </c>
      <c r="AG382" s="16" t="s">
        <v>92</v>
      </c>
      <c r="AH382" s="16" t="s">
        <v>106</v>
      </c>
      <c r="AI382" s="17">
        <v>1</v>
      </c>
      <c r="AJ382" s="17">
        <v>1</v>
      </c>
      <c r="AK382" s="16" t="s">
        <v>136</v>
      </c>
      <c r="AL382" s="16"/>
      <c r="AM382" s="17">
        <v>25</v>
      </c>
      <c r="AN382" s="16" t="s">
        <v>137</v>
      </c>
      <c r="AO382" s="16" t="s">
        <v>138</v>
      </c>
      <c r="AP382" s="16"/>
      <c r="AQ382" s="16"/>
      <c r="AR382" s="16"/>
      <c r="AS382" s="16"/>
      <c r="AT382" s="19"/>
      <c r="AU382" s="19"/>
      <c r="AV382" s="19"/>
      <c r="AW382" s="19"/>
      <c r="AX382" s="19"/>
      <c r="AY382" s="19"/>
      <c r="AZ382" s="19"/>
      <c r="BA382" s="19"/>
      <c r="BB382" s="19"/>
      <c r="BC382" s="19"/>
      <c r="BD382" s="16">
        <v>313.41465757676423</v>
      </c>
      <c r="BE382" s="16">
        <v>5125.3168543852662</v>
      </c>
      <c r="BF382" s="21"/>
      <c r="BG382" s="22">
        <v>25</v>
      </c>
      <c r="BH382" s="23">
        <v>0.7</v>
      </c>
      <c r="BI382" s="23">
        <v>18</v>
      </c>
      <c r="BJ382" s="16">
        <v>313.41465757676423</v>
      </c>
      <c r="BK382" s="16">
        <v>5125.3168543852662</v>
      </c>
      <c r="BL382" s="23">
        <v>0.15</v>
      </c>
      <c r="BM382" s="22">
        <f t="shared" si="60"/>
        <v>2.1179079982290037</v>
      </c>
      <c r="BN382" s="22">
        <f t="shared" si="59"/>
        <v>1.1179079982290037</v>
      </c>
      <c r="BO382" s="22">
        <f t="shared" si="61"/>
        <v>0.16768619973435053</v>
      </c>
      <c r="BP382" s="22">
        <f t="shared" si="62"/>
        <v>9.5022179849465316E-2</v>
      </c>
      <c r="BQ382" s="22">
        <f t="shared" si="63"/>
        <v>0.8551996186451879</v>
      </c>
    </row>
    <row r="383" spans="1:69" ht="12.75" customHeight="1" x14ac:dyDescent="0.25">
      <c r="A383" s="15">
        <v>15326006</v>
      </c>
      <c r="B383" s="16" t="s">
        <v>75</v>
      </c>
      <c r="C383" s="16"/>
      <c r="D383" s="16"/>
      <c r="E383" s="16"/>
      <c r="F383" s="16" t="s">
        <v>502</v>
      </c>
      <c r="G383" s="16" t="s">
        <v>111</v>
      </c>
      <c r="H383" s="16">
        <v>7.5716768000000004E-2</v>
      </c>
      <c r="I383" s="17">
        <v>1950</v>
      </c>
      <c r="J383" s="17">
        <v>1416</v>
      </c>
      <c r="K383" s="16">
        <v>0.276616527</v>
      </c>
      <c r="L383" s="16" t="s">
        <v>78</v>
      </c>
      <c r="M383" s="17">
        <v>1</v>
      </c>
      <c r="N383" s="17">
        <v>0</v>
      </c>
      <c r="O383" s="16" t="s">
        <v>79</v>
      </c>
      <c r="P383" s="16" t="s">
        <v>80</v>
      </c>
      <c r="Q383" s="18">
        <v>0.1175383441787073</v>
      </c>
      <c r="R383" s="16" t="s">
        <v>584</v>
      </c>
      <c r="S383" s="16" t="s">
        <v>585</v>
      </c>
      <c r="T383" s="16" t="s">
        <v>586</v>
      </c>
      <c r="U383" s="16" t="s">
        <v>587</v>
      </c>
      <c r="V383" s="16" t="s">
        <v>588</v>
      </c>
      <c r="W383" s="16" t="s">
        <v>507</v>
      </c>
      <c r="X383" s="16"/>
      <c r="Y383" s="16" t="s">
        <v>509</v>
      </c>
      <c r="Z383" s="16" t="s">
        <v>607</v>
      </c>
      <c r="AA383" s="16"/>
      <c r="AB383" s="16"/>
      <c r="AC383" s="16" t="s">
        <v>589</v>
      </c>
      <c r="AD383" s="16" t="s">
        <v>590</v>
      </c>
      <c r="AE383" s="16"/>
      <c r="AF383" s="16" t="s">
        <v>91</v>
      </c>
      <c r="AG383" s="16" t="s">
        <v>92</v>
      </c>
      <c r="AH383" s="16" t="s">
        <v>608</v>
      </c>
      <c r="AI383" s="17">
        <v>1</v>
      </c>
      <c r="AJ383" s="17">
        <v>0</v>
      </c>
      <c r="AK383" s="16" t="s">
        <v>119</v>
      </c>
      <c r="AL383" s="16"/>
      <c r="AM383" s="17">
        <v>43</v>
      </c>
      <c r="AN383" s="16" t="s">
        <v>591</v>
      </c>
      <c r="AO383" s="16" t="s">
        <v>592</v>
      </c>
      <c r="AP383" s="17">
        <v>0</v>
      </c>
      <c r="AQ383" s="17">
        <v>1416</v>
      </c>
      <c r="AR383" s="17">
        <v>0</v>
      </c>
      <c r="AS383" s="16">
        <v>5119.9460636499998</v>
      </c>
      <c r="AT383" s="19">
        <v>0</v>
      </c>
      <c r="AU383" s="19">
        <v>0</v>
      </c>
      <c r="AV383" s="19">
        <v>0.27656541346268332</v>
      </c>
      <c r="AW383" s="19">
        <v>12047.189410434485</v>
      </c>
      <c r="AX383" s="20">
        <v>13</v>
      </c>
      <c r="AY383" s="19">
        <v>0.5</v>
      </c>
      <c r="AZ383" s="20">
        <v>60</v>
      </c>
      <c r="BA383" s="19">
        <v>0.05</v>
      </c>
      <c r="BB383" s="19">
        <v>0.5</v>
      </c>
      <c r="BC383" s="20">
        <v>30000</v>
      </c>
      <c r="BD383" s="16">
        <v>297.40380238701482</v>
      </c>
      <c r="BE383" s="16">
        <v>5119.9497925638789</v>
      </c>
      <c r="BF383" s="21" t="s">
        <v>96</v>
      </c>
      <c r="BG383" s="23">
        <v>43</v>
      </c>
      <c r="BH383" s="23">
        <v>0.8</v>
      </c>
      <c r="BI383" s="23">
        <v>34</v>
      </c>
      <c r="BJ383" s="16">
        <v>297.40380238701482</v>
      </c>
      <c r="BK383" s="16">
        <v>5119.9497925638789</v>
      </c>
      <c r="BL383" s="23">
        <v>0.15</v>
      </c>
      <c r="BM383" s="22">
        <f t="shared" si="60"/>
        <v>3.9963037020760481</v>
      </c>
      <c r="BN383" s="22">
        <f t="shared" si="59"/>
        <v>3.9963037020760481</v>
      </c>
      <c r="BO383" s="22">
        <f t="shared" si="61"/>
        <v>0.5994455553114072</v>
      </c>
      <c r="BP383" s="22">
        <f t="shared" si="62"/>
        <v>0.33968581467646408</v>
      </c>
      <c r="BQ383" s="22">
        <f t="shared" si="63"/>
        <v>3.057172332088177</v>
      </c>
    </row>
    <row r="384" spans="1:69" ht="12.75" customHeight="1" x14ac:dyDescent="0.25">
      <c r="A384" s="15">
        <v>15806042</v>
      </c>
      <c r="B384" s="16" t="s">
        <v>228</v>
      </c>
      <c r="C384" s="16"/>
      <c r="D384" s="16"/>
      <c r="E384" s="16" t="s">
        <v>358</v>
      </c>
      <c r="F384" s="16" t="s">
        <v>1264</v>
      </c>
      <c r="G384" s="16" t="s">
        <v>126</v>
      </c>
      <c r="H384" s="16">
        <v>0.71249741200000005</v>
      </c>
      <c r="I384" s="17">
        <v>2000</v>
      </c>
      <c r="J384" s="17">
        <v>3005</v>
      </c>
      <c r="K384" s="16">
        <v>0.59165190000000001</v>
      </c>
      <c r="L384" s="16" t="s">
        <v>78</v>
      </c>
      <c r="M384" s="17">
        <v>1</v>
      </c>
      <c r="N384" s="17">
        <v>0</v>
      </c>
      <c r="O384" s="16" t="s">
        <v>79</v>
      </c>
      <c r="P384" s="16" t="s">
        <v>80</v>
      </c>
      <c r="Q384" s="18">
        <v>0.11670557802828366</v>
      </c>
      <c r="R384" s="16" t="s">
        <v>1907</v>
      </c>
      <c r="S384" s="16" t="s">
        <v>1908</v>
      </c>
      <c r="T384" s="16" t="s">
        <v>83</v>
      </c>
      <c r="U384" s="16" t="s">
        <v>232</v>
      </c>
      <c r="V384" s="16" t="s">
        <v>1909</v>
      </c>
      <c r="W384" s="16" t="s">
        <v>129</v>
      </c>
      <c r="X384" s="16"/>
      <c r="Y384" s="16" t="s">
        <v>1268</v>
      </c>
      <c r="Z384" s="16" t="s">
        <v>1181</v>
      </c>
      <c r="AA384" s="16"/>
      <c r="AB384" s="16"/>
      <c r="AC384" s="16" t="s">
        <v>521</v>
      </c>
      <c r="AD384" s="16" t="s">
        <v>105</v>
      </c>
      <c r="AE384" s="16"/>
      <c r="AF384" s="16" t="s">
        <v>91</v>
      </c>
      <c r="AG384" s="16" t="s">
        <v>92</v>
      </c>
      <c r="AH384" s="16" t="s">
        <v>1910</v>
      </c>
      <c r="AI384" s="17">
        <v>1</v>
      </c>
      <c r="AJ384" s="17">
        <v>1</v>
      </c>
      <c r="AK384" s="16" t="s">
        <v>136</v>
      </c>
      <c r="AL384" s="16"/>
      <c r="AM384" s="17">
        <v>25</v>
      </c>
      <c r="AN384" s="16" t="s">
        <v>137</v>
      </c>
      <c r="AO384" s="16" t="s">
        <v>138</v>
      </c>
      <c r="AP384" s="17">
        <v>0</v>
      </c>
      <c r="AQ384" s="17">
        <v>0</v>
      </c>
      <c r="AR384" s="17">
        <v>0</v>
      </c>
      <c r="AS384" s="16">
        <v>5083.6644927300003</v>
      </c>
      <c r="AT384" s="19">
        <v>8.5686221154629454</v>
      </c>
      <c r="AU384" s="19">
        <v>0</v>
      </c>
      <c r="AV384" s="19">
        <v>0</v>
      </c>
      <c r="AW384" s="19">
        <v>4284.3110577314728</v>
      </c>
      <c r="AX384" s="20">
        <v>7</v>
      </c>
      <c r="AY384" s="19">
        <v>0</v>
      </c>
      <c r="AZ384" s="20">
        <v>25</v>
      </c>
      <c r="BA384" s="19">
        <v>0</v>
      </c>
      <c r="BB384" s="19">
        <v>0.5</v>
      </c>
      <c r="BC384" s="20">
        <v>12500</v>
      </c>
      <c r="BD384" s="16">
        <v>309.13852820726748</v>
      </c>
      <c r="BE384" s="16">
        <v>5083.6746441524538</v>
      </c>
      <c r="BF384" s="21" t="s">
        <v>96</v>
      </c>
      <c r="BG384" s="22">
        <v>25</v>
      </c>
      <c r="BH384" s="23">
        <v>0.7</v>
      </c>
      <c r="BI384" s="23">
        <v>18</v>
      </c>
      <c r="BJ384" s="16">
        <v>309.13852820726748</v>
      </c>
      <c r="BK384" s="16">
        <v>5083.6746441524538</v>
      </c>
      <c r="BL384" s="23">
        <v>0.15</v>
      </c>
      <c r="BM384" s="22">
        <f t="shared" si="60"/>
        <v>2.100700404509106</v>
      </c>
      <c r="BN384" s="22">
        <f t="shared" si="59"/>
        <v>1.100700404509106</v>
      </c>
      <c r="BO384" s="22">
        <f t="shared" si="61"/>
        <v>0.16510506067636591</v>
      </c>
      <c r="BP384" s="22">
        <f t="shared" si="62"/>
        <v>9.3559534383274023E-2</v>
      </c>
      <c r="BQ384" s="22">
        <f t="shared" si="63"/>
        <v>0.8420358094494661</v>
      </c>
    </row>
    <row r="385" spans="1:69" ht="12.75" customHeight="1" x14ac:dyDescent="0.25">
      <c r="A385" s="15">
        <v>15302068</v>
      </c>
      <c r="B385" s="16" t="s">
        <v>154</v>
      </c>
      <c r="C385" s="16"/>
      <c r="D385" s="16"/>
      <c r="E385" s="16"/>
      <c r="F385" s="16" t="s">
        <v>1264</v>
      </c>
      <c r="G385" s="16" t="s">
        <v>126</v>
      </c>
      <c r="H385" s="16">
        <v>0.34716202299999999</v>
      </c>
      <c r="I385" s="17">
        <v>2020</v>
      </c>
      <c r="J385" s="17">
        <v>2190</v>
      </c>
      <c r="K385" s="16">
        <v>0.43186748200000002</v>
      </c>
      <c r="L385" s="16" t="s">
        <v>377</v>
      </c>
      <c r="M385" s="17">
        <v>1</v>
      </c>
      <c r="N385" s="17">
        <v>0</v>
      </c>
      <c r="O385" s="16" t="s">
        <v>79</v>
      </c>
      <c r="P385" s="16" t="s">
        <v>80</v>
      </c>
      <c r="Q385" s="18">
        <v>0.11643090836503732</v>
      </c>
      <c r="R385" s="16" t="s">
        <v>2600</v>
      </c>
      <c r="S385" s="16" t="s">
        <v>2601</v>
      </c>
      <c r="T385" s="16" t="s">
        <v>83</v>
      </c>
      <c r="U385" s="16" t="s">
        <v>84</v>
      </c>
      <c r="V385" s="16" t="s">
        <v>183</v>
      </c>
      <c r="W385" s="16" t="s">
        <v>129</v>
      </c>
      <c r="X385" s="16" t="s">
        <v>1267</v>
      </c>
      <c r="Y385" s="16" t="s">
        <v>1268</v>
      </c>
      <c r="Z385" s="16" t="s">
        <v>854</v>
      </c>
      <c r="AA385" s="16"/>
      <c r="AB385" s="16"/>
      <c r="AC385" s="16" t="s">
        <v>1473</v>
      </c>
      <c r="AD385" s="16" t="s">
        <v>152</v>
      </c>
      <c r="AE385" s="16"/>
      <c r="AF385" s="16" t="s">
        <v>91</v>
      </c>
      <c r="AG385" s="16" t="s">
        <v>92</v>
      </c>
      <c r="AH385" s="16" t="s">
        <v>84</v>
      </c>
      <c r="AI385" s="17">
        <v>1</v>
      </c>
      <c r="AJ385" s="17">
        <v>1</v>
      </c>
      <c r="AK385" s="16" t="s">
        <v>136</v>
      </c>
      <c r="AL385" s="16"/>
      <c r="AM385" s="17">
        <v>25</v>
      </c>
      <c r="AN385" s="16" t="s">
        <v>137</v>
      </c>
      <c r="AO385" s="16" t="s">
        <v>138</v>
      </c>
      <c r="AP385" s="16"/>
      <c r="AQ385" s="16"/>
      <c r="AR385" s="16"/>
      <c r="AS385" s="16"/>
      <c r="AT385" s="19"/>
      <c r="AU385" s="19"/>
      <c r="AV385" s="19"/>
      <c r="AW385" s="19"/>
      <c r="AX385" s="19"/>
      <c r="AY385" s="19"/>
      <c r="AZ385" s="19"/>
      <c r="BA385" s="19"/>
      <c r="BB385" s="19"/>
      <c r="BC385" s="19"/>
      <c r="BD385" s="16">
        <v>288.61250239324863</v>
      </c>
      <c r="BE385" s="16">
        <v>5071.7100814798378</v>
      </c>
      <c r="BF385" s="21"/>
      <c r="BG385" s="22">
        <v>25</v>
      </c>
      <c r="BH385" s="23">
        <v>0.7</v>
      </c>
      <c r="BI385" s="23">
        <v>18</v>
      </c>
      <c r="BJ385" s="16">
        <v>288.61250239324863</v>
      </c>
      <c r="BK385" s="16">
        <v>5071.7100814798378</v>
      </c>
      <c r="BL385" s="23">
        <v>0.15</v>
      </c>
      <c r="BM385" s="22">
        <f t="shared" si="60"/>
        <v>2.0957563505706718</v>
      </c>
      <c r="BN385" s="22">
        <f t="shared" si="59"/>
        <v>1.0957563505706718</v>
      </c>
      <c r="BO385" s="22">
        <f t="shared" si="61"/>
        <v>0.16436345258560076</v>
      </c>
      <c r="BP385" s="22">
        <f t="shared" si="62"/>
        <v>9.3139289798507108E-2</v>
      </c>
      <c r="BQ385" s="22">
        <f t="shared" si="63"/>
        <v>0.83825360818656391</v>
      </c>
    </row>
    <row r="386" spans="1:69" ht="12.75" customHeight="1" x14ac:dyDescent="0.25">
      <c r="A386" s="15">
        <v>15423024</v>
      </c>
      <c r="B386" s="16" t="s">
        <v>228</v>
      </c>
      <c r="C386" s="16"/>
      <c r="D386" s="16"/>
      <c r="E386" s="16"/>
      <c r="F386" s="16" t="s">
        <v>1264</v>
      </c>
      <c r="G386" s="16" t="s">
        <v>126</v>
      </c>
      <c r="H386" s="16">
        <v>0.42333034600000002</v>
      </c>
      <c r="I386" s="17">
        <v>1923</v>
      </c>
      <c r="J386" s="17">
        <v>1261</v>
      </c>
      <c r="K386" s="16">
        <v>0.24955472000000001</v>
      </c>
      <c r="L386" s="16" t="s">
        <v>78</v>
      </c>
      <c r="M386" s="17">
        <v>1</v>
      </c>
      <c r="N386" s="17">
        <v>0</v>
      </c>
      <c r="O386" s="16" t="s">
        <v>79</v>
      </c>
      <c r="P386" s="16" t="s">
        <v>80</v>
      </c>
      <c r="Q386" s="18">
        <v>0.11600887904424735</v>
      </c>
      <c r="R386" s="16" t="s">
        <v>1576</v>
      </c>
      <c r="S386" s="16" t="s">
        <v>1577</v>
      </c>
      <c r="T386" s="16" t="s">
        <v>274</v>
      </c>
      <c r="U386" s="16" t="s">
        <v>920</v>
      </c>
      <c r="V386" s="16" t="s">
        <v>1578</v>
      </c>
      <c r="W386" s="16" t="s">
        <v>129</v>
      </c>
      <c r="X386" s="16" t="s">
        <v>1267</v>
      </c>
      <c r="Y386" s="16" t="s">
        <v>1268</v>
      </c>
      <c r="Z386" s="16" t="s">
        <v>1579</v>
      </c>
      <c r="AA386" s="16"/>
      <c r="AB386" s="16"/>
      <c r="AC386" s="16" t="s">
        <v>536</v>
      </c>
      <c r="AD386" s="16" t="s">
        <v>105</v>
      </c>
      <c r="AE386" s="16"/>
      <c r="AF386" s="16" t="s">
        <v>91</v>
      </c>
      <c r="AG386" s="16" t="s">
        <v>92</v>
      </c>
      <c r="AH386" s="16" t="s">
        <v>1580</v>
      </c>
      <c r="AI386" s="17">
        <v>1</v>
      </c>
      <c r="AJ386" s="17">
        <v>1</v>
      </c>
      <c r="AK386" s="16" t="s">
        <v>136</v>
      </c>
      <c r="AL386" s="16"/>
      <c r="AM386" s="17">
        <v>25</v>
      </c>
      <c r="AN386" s="16" t="s">
        <v>137</v>
      </c>
      <c r="AO386" s="16" t="s">
        <v>138</v>
      </c>
      <c r="AP386" s="17">
        <v>0</v>
      </c>
      <c r="AQ386" s="17">
        <v>0</v>
      </c>
      <c r="AR386" s="17">
        <v>0</v>
      </c>
      <c r="AS386" s="16">
        <v>5053.3370810099996</v>
      </c>
      <c r="AT386" s="19">
        <v>8.6200463776094978</v>
      </c>
      <c r="AU386" s="19">
        <v>0</v>
      </c>
      <c r="AV386" s="19">
        <v>0</v>
      </c>
      <c r="AW386" s="19">
        <v>4310.0231888047492</v>
      </c>
      <c r="AX386" s="20">
        <v>7</v>
      </c>
      <c r="AY386" s="19">
        <v>0</v>
      </c>
      <c r="AZ386" s="20">
        <v>25</v>
      </c>
      <c r="BA386" s="19">
        <v>0</v>
      </c>
      <c r="BB386" s="19">
        <v>0.5</v>
      </c>
      <c r="BC386" s="20">
        <v>12500</v>
      </c>
      <c r="BD386" s="16"/>
      <c r="BE386" s="16"/>
      <c r="BF386" s="21" t="s">
        <v>96</v>
      </c>
      <c r="BG386" s="22">
        <v>25</v>
      </c>
      <c r="BH386" s="23">
        <v>0.7</v>
      </c>
      <c r="BI386" s="23">
        <v>18</v>
      </c>
      <c r="BJ386" s="16">
        <v>302.13714144783597</v>
      </c>
      <c r="BK386" s="16">
        <v>5053.3265578005421</v>
      </c>
      <c r="BL386" s="23">
        <v>0.15</v>
      </c>
      <c r="BM386" s="22">
        <f t="shared" si="60"/>
        <v>2.0881598227964524</v>
      </c>
      <c r="BN386" s="22">
        <f t="shared" si="59"/>
        <v>1.0881598227964524</v>
      </c>
      <c r="BO386" s="22">
        <f t="shared" si="61"/>
        <v>0.16322397341946784</v>
      </c>
      <c r="BP386" s="22">
        <f t="shared" si="62"/>
        <v>9.2493584937698464E-2</v>
      </c>
      <c r="BQ386" s="22">
        <f t="shared" si="63"/>
        <v>0.83244226443928615</v>
      </c>
    </row>
    <row r="387" spans="1:69" ht="12.75" customHeight="1" x14ac:dyDescent="0.25">
      <c r="A387" s="15">
        <v>16103041</v>
      </c>
      <c r="B387" s="16" t="s">
        <v>109</v>
      </c>
      <c r="C387" s="16"/>
      <c r="D387" s="16"/>
      <c r="E387" s="16"/>
      <c r="F387" s="16" t="s">
        <v>1264</v>
      </c>
      <c r="G387" s="16" t="s">
        <v>238</v>
      </c>
      <c r="H387" s="16">
        <v>0.66666561099999999</v>
      </c>
      <c r="I387" s="17">
        <v>1989</v>
      </c>
      <c r="J387" s="17">
        <v>1890</v>
      </c>
      <c r="K387" s="16">
        <v>0.37529785500000001</v>
      </c>
      <c r="L387" s="16" t="s">
        <v>78</v>
      </c>
      <c r="M387" s="17">
        <v>1</v>
      </c>
      <c r="N387" s="17">
        <v>0</v>
      </c>
      <c r="O387" s="16" t="s">
        <v>79</v>
      </c>
      <c r="P387" s="16" t="s">
        <v>80</v>
      </c>
      <c r="Q387" s="18">
        <v>0.11561470290652891</v>
      </c>
      <c r="R387" s="16" t="s">
        <v>1265</v>
      </c>
      <c r="S387" s="16" t="s">
        <v>1266</v>
      </c>
      <c r="T387" s="16" t="s">
        <v>83</v>
      </c>
      <c r="U387" s="16" t="s">
        <v>232</v>
      </c>
      <c r="V387" s="16" t="s">
        <v>183</v>
      </c>
      <c r="W387" s="16" t="s">
        <v>129</v>
      </c>
      <c r="X387" s="16" t="s">
        <v>1267</v>
      </c>
      <c r="Y387" s="16" t="s">
        <v>1268</v>
      </c>
      <c r="Z387" s="16" t="s">
        <v>1269</v>
      </c>
      <c r="AA387" s="16"/>
      <c r="AB387" s="16"/>
      <c r="AC387" s="16" t="s">
        <v>1270</v>
      </c>
      <c r="AD387" s="16" t="s">
        <v>152</v>
      </c>
      <c r="AE387" s="16"/>
      <c r="AF387" s="16" t="s">
        <v>91</v>
      </c>
      <c r="AG387" s="16" t="s">
        <v>92</v>
      </c>
      <c r="AH387" s="16" t="s">
        <v>232</v>
      </c>
      <c r="AI387" s="17">
        <v>1</v>
      </c>
      <c r="AJ387" s="17">
        <v>1</v>
      </c>
      <c r="AK387" s="16" t="s">
        <v>245</v>
      </c>
      <c r="AL387" s="16"/>
      <c r="AM387" s="17">
        <v>35</v>
      </c>
      <c r="AN387" s="16" t="s">
        <v>246</v>
      </c>
      <c r="AO387" s="16" t="s">
        <v>247</v>
      </c>
      <c r="AP387" s="17">
        <v>0</v>
      </c>
      <c r="AQ387" s="17">
        <v>0</v>
      </c>
      <c r="AR387" s="17">
        <v>0</v>
      </c>
      <c r="AS387" s="16">
        <v>5036.1606422200002</v>
      </c>
      <c r="AT387" s="19">
        <v>8.6494460948724274</v>
      </c>
      <c r="AU387" s="19">
        <v>0</v>
      </c>
      <c r="AV387" s="19">
        <v>0</v>
      </c>
      <c r="AW387" s="19">
        <v>4324.7230474362141</v>
      </c>
      <c r="AX387" s="20">
        <v>4</v>
      </c>
      <c r="AY387" s="19">
        <v>0</v>
      </c>
      <c r="AZ387" s="20">
        <v>35</v>
      </c>
      <c r="BA387" s="19">
        <v>0</v>
      </c>
      <c r="BB387" s="19">
        <v>0.5</v>
      </c>
      <c r="BC387" s="20">
        <v>17500</v>
      </c>
      <c r="BD387" s="16"/>
      <c r="BE387" s="16"/>
      <c r="BF387" s="21" t="s">
        <v>96</v>
      </c>
      <c r="BG387" s="22">
        <v>35</v>
      </c>
      <c r="BH387" s="23">
        <v>0.85</v>
      </c>
      <c r="BI387" s="23">
        <v>30</v>
      </c>
      <c r="BJ387" s="16">
        <v>341.04741422827254</v>
      </c>
      <c r="BK387" s="16">
        <v>5036.1563139227083</v>
      </c>
      <c r="BL387" s="23">
        <v>0.15</v>
      </c>
      <c r="BM387" s="22">
        <f t="shared" si="60"/>
        <v>3.4684410871958673</v>
      </c>
      <c r="BN387" s="22">
        <f t="shared" ref="BN387:BN450" si="64">BM387-AJ387</f>
        <v>2.4684410871958673</v>
      </c>
      <c r="BO387" s="22">
        <f t="shared" si="61"/>
        <v>0.3702661630793801</v>
      </c>
      <c r="BP387" s="22">
        <f t="shared" si="62"/>
        <v>0.20981749241164871</v>
      </c>
      <c r="BQ387" s="22">
        <f t="shared" si="63"/>
        <v>1.8883574317048384</v>
      </c>
    </row>
    <row r="388" spans="1:69" ht="12.75" customHeight="1" x14ac:dyDescent="0.25">
      <c r="A388" s="15">
        <v>16001023</v>
      </c>
      <c r="B388" s="16" t="s">
        <v>75</v>
      </c>
      <c r="C388" s="16"/>
      <c r="D388" s="16" t="s">
        <v>2126</v>
      </c>
      <c r="E388" s="16"/>
      <c r="F388" s="16" t="s">
        <v>1264</v>
      </c>
      <c r="G388" s="16" t="s">
        <v>2408</v>
      </c>
      <c r="H388" s="16">
        <v>0.24999581600000001</v>
      </c>
      <c r="I388" s="17">
        <v>2002</v>
      </c>
      <c r="J388" s="17">
        <v>1617</v>
      </c>
      <c r="K388" s="16">
        <v>0.32301238500000001</v>
      </c>
      <c r="L388" s="16" t="s">
        <v>78</v>
      </c>
      <c r="M388" s="17">
        <v>1</v>
      </c>
      <c r="N388" s="17">
        <v>0</v>
      </c>
      <c r="O388" s="16" t="s">
        <v>79</v>
      </c>
      <c r="P388" s="16" t="s">
        <v>80</v>
      </c>
      <c r="Q388" s="18">
        <v>0.11528713219892928</v>
      </c>
      <c r="R388" s="16" t="s">
        <v>2425</v>
      </c>
      <c r="S388" s="16" t="s">
        <v>2426</v>
      </c>
      <c r="T388" s="16" t="s">
        <v>181</v>
      </c>
      <c r="U388" s="16" t="s">
        <v>182</v>
      </c>
      <c r="V388" s="16" t="s">
        <v>2427</v>
      </c>
      <c r="W388" s="16" t="s">
        <v>129</v>
      </c>
      <c r="X388" s="16" t="s">
        <v>1267</v>
      </c>
      <c r="Y388" s="16" t="s">
        <v>1268</v>
      </c>
      <c r="Z388" s="16" t="s">
        <v>2428</v>
      </c>
      <c r="AA388" s="16"/>
      <c r="AB388" s="16"/>
      <c r="AC388" s="16" t="s">
        <v>1372</v>
      </c>
      <c r="AD388" s="16" t="s">
        <v>152</v>
      </c>
      <c r="AE388" s="16"/>
      <c r="AF388" s="16" t="s">
        <v>91</v>
      </c>
      <c r="AG388" s="16" t="s">
        <v>92</v>
      </c>
      <c r="AH388" s="16" t="s">
        <v>84</v>
      </c>
      <c r="AI388" s="17">
        <v>1</v>
      </c>
      <c r="AJ388" s="17">
        <v>1</v>
      </c>
      <c r="AK388" s="16" t="s">
        <v>245</v>
      </c>
      <c r="AL388" s="16"/>
      <c r="AM388" s="17">
        <v>35</v>
      </c>
      <c r="AN388" s="16" t="s">
        <v>246</v>
      </c>
      <c r="AO388" s="16" t="s">
        <v>247</v>
      </c>
      <c r="AP388" s="16"/>
      <c r="AQ388" s="16"/>
      <c r="AR388" s="16"/>
      <c r="AS388" s="16"/>
      <c r="AT388" s="19"/>
      <c r="AU388" s="19"/>
      <c r="AV388" s="19"/>
      <c r="AW388" s="19"/>
      <c r="AX388" s="19"/>
      <c r="AY388" s="19"/>
      <c r="AZ388" s="19"/>
      <c r="BA388" s="19"/>
      <c r="BB388" s="19"/>
      <c r="BC388" s="19"/>
      <c r="BD388" s="16">
        <v>315.65338372258952</v>
      </c>
      <c r="BE388" s="16">
        <v>5021.8873909755312</v>
      </c>
      <c r="BF388" s="21"/>
      <c r="BG388" s="22">
        <v>35</v>
      </c>
      <c r="BH388" s="23">
        <v>0.85</v>
      </c>
      <c r="BI388" s="23">
        <v>30</v>
      </c>
      <c r="BJ388" s="16">
        <v>315.65338372258952</v>
      </c>
      <c r="BK388" s="16">
        <v>5021.8873909755312</v>
      </c>
      <c r="BL388" s="23">
        <v>0.15</v>
      </c>
      <c r="BM388" s="22">
        <f t="shared" si="60"/>
        <v>3.4586139659678783</v>
      </c>
      <c r="BN388" s="22">
        <f t="shared" si="64"/>
        <v>2.4586139659678783</v>
      </c>
      <c r="BO388" s="22">
        <f t="shared" si="61"/>
        <v>0.36879209489518172</v>
      </c>
      <c r="BP388" s="22">
        <f t="shared" si="62"/>
        <v>0.20898218710726965</v>
      </c>
      <c r="BQ388" s="22">
        <f t="shared" si="63"/>
        <v>1.8808396839654267</v>
      </c>
    </row>
    <row r="389" spans="1:69" ht="12.75" customHeight="1" x14ac:dyDescent="0.25">
      <c r="A389" s="15">
        <v>14807050</v>
      </c>
      <c r="B389" s="16" t="s">
        <v>97</v>
      </c>
      <c r="C389" s="16"/>
      <c r="D389" s="16"/>
      <c r="E389" s="16"/>
      <c r="F389" s="16" t="s">
        <v>1264</v>
      </c>
      <c r="G389" s="16" t="s">
        <v>139</v>
      </c>
      <c r="H389" s="16">
        <v>0.504499421</v>
      </c>
      <c r="I389" s="17">
        <v>2007</v>
      </c>
      <c r="J389" s="17">
        <v>1766</v>
      </c>
      <c r="K389" s="16">
        <v>0.351862921</v>
      </c>
      <c r="L389" s="16" t="s">
        <v>78</v>
      </c>
      <c r="M389" s="17">
        <v>1</v>
      </c>
      <c r="N389" s="17">
        <v>0</v>
      </c>
      <c r="O389" s="16" t="s">
        <v>79</v>
      </c>
      <c r="P389" s="16" t="s">
        <v>80</v>
      </c>
      <c r="Q389" s="18">
        <v>0.1152039821515761</v>
      </c>
      <c r="R389" s="16" t="s">
        <v>2861</v>
      </c>
      <c r="S389" s="16" t="s">
        <v>2862</v>
      </c>
      <c r="T389" s="16" t="s">
        <v>83</v>
      </c>
      <c r="U389" s="16" t="s">
        <v>106</v>
      </c>
      <c r="V389" s="16" t="s">
        <v>183</v>
      </c>
      <c r="W389" s="16" t="s">
        <v>129</v>
      </c>
      <c r="X389" s="16" t="s">
        <v>1267</v>
      </c>
      <c r="Y389" s="16" t="s">
        <v>1268</v>
      </c>
      <c r="Z389" s="16" t="s">
        <v>2863</v>
      </c>
      <c r="AA389" s="16"/>
      <c r="AB389" s="16"/>
      <c r="AC389" s="16" t="s">
        <v>1855</v>
      </c>
      <c r="AD389" s="16" t="s">
        <v>123</v>
      </c>
      <c r="AE389" s="16"/>
      <c r="AF389" s="16" t="s">
        <v>91</v>
      </c>
      <c r="AG389" s="16" t="s">
        <v>92</v>
      </c>
      <c r="AH389" s="16" t="s">
        <v>106</v>
      </c>
      <c r="AI389" s="17">
        <v>1</v>
      </c>
      <c r="AJ389" s="17">
        <v>1</v>
      </c>
      <c r="AK389" s="16" t="s">
        <v>136</v>
      </c>
      <c r="AL389" s="16"/>
      <c r="AM389" s="17">
        <v>25</v>
      </c>
      <c r="AN389" s="16" t="s">
        <v>137</v>
      </c>
      <c r="AO389" s="16" t="s">
        <v>138</v>
      </c>
      <c r="AP389" s="16"/>
      <c r="AQ389" s="16"/>
      <c r="AR389" s="16"/>
      <c r="AS389" s="16"/>
      <c r="AT389" s="19"/>
      <c r="AU389" s="19"/>
      <c r="AV389" s="19"/>
      <c r="AW389" s="19"/>
      <c r="AX389" s="19"/>
      <c r="AY389" s="19"/>
      <c r="AZ389" s="19"/>
      <c r="BA389" s="19"/>
      <c r="BB389" s="19"/>
      <c r="BC389" s="19"/>
      <c r="BD389" s="16">
        <v>296.97944285284194</v>
      </c>
      <c r="BE389" s="16">
        <v>5018.2653894008763</v>
      </c>
      <c r="BF389" s="21"/>
      <c r="BG389" s="22">
        <v>25</v>
      </c>
      <c r="BH389" s="23">
        <v>0.7</v>
      </c>
      <c r="BI389" s="23">
        <v>18</v>
      </c>
      <c r="BJ389" s="16">
        <v>296.97944285284194</v>
      </c>
      <c r="BK389" s="16">
        <v>5018.2653894008763</v>
      </c>
      <c r="BL389" s="23">
        <v>0.15</v>
      </c>
      <c r="BM389" s="22">
        <f t="shared" si="60"/>
        <v>2.0736716787283695</v>
      </c>
      <c r="BN389" s="22">
        <f t="shared" si="64"/>
        <v>1.0736716787283695</v>
      </c>
      <c r="BO389" s="22">
        <f t="shared" si="61"/>
        <v>0.16105075180925543</v>
      </c>
      <c r="BP389" s="22">
        <f t="shared" si="62"/>
        <v>9.126209269191142E-2</v>
      </c>
      <c r="BQ389" s="22">
        <f t="shared" si="63"/>
        <v>0.82135883422720268</v>
      </c>
    </row>
    <row r="390" spans="1:69" ht="12.75" customHeight="1" x14ac:dyDescent="0.25">
      <c r="A390" s="15">
        <v>19307049</v>
      </c>
      <c r="B390" s="16" t="s">
        <v>237</v>
      </c>
      <c r="C390" s="16"/>
      <c r="D390" s="16"/>
      <c r="E390" s="16"/>
      <c r="F390" s="16" t="s">
        <v>1264</v>
      </c>
      <c r="G390" s="16" t="s">
        <v>366</v>
      </c>
      <c r="H390" s="16">
        <v>0.76922906199999996</v>
      </c>
      <c r="I390" s="17">
        <v>2003</v>
      </c>
      <c r="J390" s="17">
        <v>2035</v>
      </c>
      <c r="K390" s="16">
        <v>0.40626871599999997</v>
      </c>
      <c r="L390" s="16" t="s">
        <v>78</v>
      </c>
      <c r="M390" s="17">
        <v>1</v>
      </c>
      <c r="N390" s="17">
        <v>0</v>
      </c>
      <c r="O390" s="16" t="s">
        <v>79</v>
      </c>
      <c r="P390" s="16" t="s">
        <v>80</v>
      </c>
      <c r="Q390" s="18">
        <v>0.11499498911049337</v>
      </c>
      <c r="R390" s="16" t="s">
        <v>2776</v>
      </c>
      <c r="S390" s="16" t="s">
        <v>2777</v>
      </c>
      <c r="T390" s="16" t="s">
        <v>83</v>
      </c>
      <c r="U390" s="16" t="s">
        <v>106</v>
      </c>
      <c r="V390" s="16" t="s">
        <v>183</v>
      </c>
      <c r="W390" s="16" t="s">
        <v>129</v>
      </c>
      <c r="X390" s="16" t="s">
        <v>1267</v>
      </c>
      <c r="Y390" s="16" t="s">
        <v>1268</v>
      </c>
      <c r="Z390" s="16" t="s">
        <v>121</v>
      </c>
      <c r="AA390" s="16"/>
      <c r="AB390" s="16"/>
      <c r="AC390" s="16" t="s">
        <v>322</v>
      </c>
      <c r="AD390" s="16" t="s">
        <v>161</v>
      </c>
      <c r="AE390" s="16"/>
      <c r="AF390" s="16" t="s">
        <v>91</v>
      </c>
      <c r="AG390" s="16" t="s">
        <v>92</v>
      </c>
      <c r="AH390" s="16" t="s">
        <v>106</v>
      </c>
      <c r="AI390" s="17">
        <v>1</v>
      </c>
      <c r="AJ390" s="17">
        <v>1</v>
      </c>
      <c r="AK390" s="16" t="s">
        <v>136</v>
      </c>
      <c r="AL390" s="16"/>
      <c r="AM390" s="17">
        <v>25</v>
      </c>
      <c r="AN390" s="16" t="s">
        <v>137</v>
      </c>
      <c r="AO390" s="16" t="s">
        <v>138</v>
      </c>
      <c r="AP390" s="16"/>
      <c r="AQ390" s="16"/>
      <c r="AR390" s="16"/>
      <c r="AS390" s="16"/>
      <c r="AT390" s="19"/>
      <c r="AU390" s="19"/>
      <c r="AV390" s="19"/>
      <c r="AW390" s="19"/>
      <c r="AX390" s="19"/>
      <c r="AY390" s="19"/>
      <c r="AZ390" s="19"/>
      <c r="BA390" s="19"/>
      <c r="BB390" s="19"/>
      <c r="BC390" s="19"/>
      <c r="BD390" s="16">
        <v>289.76526612848608</v>
      </c>
      <c r="BE390" s="16">
        <v>5009.1616889462239</v>
      </c>
      <c r="BF390" s="21"/>
      <c r="BG390" s="22">
        <v>25</v>
      </c>
      <c r="BH390" s="23">
        <v>0.7</v>
      </c>
      <c r="BI390" s="23">
        <v>18</v>
      </c>
      <c r="BJ390" s="16">
        <v>289.76526612848608</v>
      </c>
      <c r="BK390" s="16">
        <v>5009.1616889462239</v>
      </c>
      <c r="BL390" s="23">
        <v>0.15</v>
      </c>
      <c r="BM390" s="22">
        <f t="shared" si="60"/>
        <v>2.0699098039888808</v>
      </c>
      <c r="BN390" s="22">
        <f t="shared" si="64"/>
        <v>1.0699098039888808</v>
      </c>
      <c r="BO390" s="22">
        <f t="shared" si="61"/>
        <v>0.16048647059833213</v>
      </c>
      <c r="BP390" s="22">
        <f t="shared" si="62"/>
        <v>9.0942333339054882E-2</v>
      </c>
      <c r="BQ390" s="22">
        <f t="shared" si="63"/>
        <v>0.81848100005149382</v>
      </c>
    </row>
    <row r="391" spans="1:69" ht="12.75" customHeight="1" x14ac:dyDescent="0.25">
      <c r="A391" s="15">
        <v>14807049</v>
      </c>
      <c r="B391" s="16" t="s">
        <v>97</v>
      </c>
      <c r="C391" s="16"/>
      <c r="D391" s="16"/>
      <c r="E391" s="16"/>
      <c r="F391" s="16" t="s">
        <v>1264</v>
      </c>
      <c r="G391" s="16" t="s">
        <v>139</v>
      </c>
      <c r="H391" s="16">
        <v>0.38918918899999999</v>
      </c>
      <c r="I391" s="17">
        <v>2007</v>
      </c>
      <c r="J391" s="17">
        <v>1766</v>
      </c>
      <c r="K391" s="16">
        <v>0.354120714</v>
      </c>
      <c r="L391" s="16" t="s">
        <v>78</v>
      </c>
      <c r="M391" s="17">
        <v>1</v>
      </c>
      <c r="N391" s="17">
        <v>0</v>
      </c>
      <c r="O391" s="16" t="s">
        <v>79</v>
      </c>
      <c r="P391" s="16" t="s">
        <v>80</v>
      </c>
      <c r="Q391" s="18">
        <v>0.11450962894633561</v>
      </c>
      <c r="R391" s="16" t="s">
        <v>2857</v>
      </c>
      <c r="S391" s="16" t="s">
        <v>2858</v>
      </c>
      <c r="T391" s="16" t="s">
        <v>83</v>
      </c>
      <c r="U391" s="16" t="s">
        <v>106</v>
      </c>
      <c r="V391" s="16" t="s">
        <v>183</v>
      </c>
      <c r="W391" s="16" t="s">
        <v>129</v>
      </c>
      <c r="X391" s="16" t="s">
        <v>1267</v>
      </c>
      <c r="Y391" s="16" t="s">
        <v>1268</v>
      </c>
      <c r="Z391" s="16" t="s">
        <v>2664</v>
      </c>
      <c r="AA391" s="16"/>
      <c r="AB391" s="16"/>
      <c r="AC391" s="16" t="s">
        <v>1855</v>
      </c>
      <c r="AD391" s="16" t="s">
        <v>123</v>
      </c>
      <c r="AE391" s="16"/>
      <c r="AF391" s="16" t="s">
        <v>91</v>
      </c>
      <c r="AG391" s="16" t="s">
        <v>92</v>
      </c>
      <c r="AH391" s="16" t="s">
        <v>106</v>
      </c>
      <c r="AI391" s="17">
        <v>1</v>
      </c>
      <c r="AJ391" s="17">
        <v>1</v>
      </c>
      <c r="AK391" s="16" t="s">
        <v>136</v>
      </c>
      <c r="AL391" s="16"/>
      <c r="AM391" s="17">
        <v>25</v>
      </c>
      <c r="AN391" s="16" t="s">
        <v>137</v>
      </c>
      <c r="AO391" s="16" t="s">
        <v>138</v>
      </c>
      <c r="AP391" s="16"/>
      <c r="AQ391" s="16"/>
      <c r="AR391" s="16"/>
      <c r="AS391" s="16"/>
      <c r="AT391" s="19"/>
      <c r="AU391" s="19"/>
      <c r="AV391" s="19"/>
      <c r="AW391" s="19"/>
      <c r="AX391" s="19"/>
      <c r="AY391" s="19"/>
      <c r="AZ391" s="19"/>
      <c r="BA391" s="19"/>
      <c r="BB391" s="19"/>
      <c r="BC391" s="19"/>
      <c r="BD391" s="16">
        <v>295.2389552656457</v>
      </c>
      <c r="BE391" s="16">
        <v>4988.0194847645826</v>
      </c>
      <c r="BF391" s="21"/>
      <c r="BG391" s="22">
        <v>25</v>
      </c>
      <c r="BH391" s="23">
        <v>0.7</v>
      </c>
      <c r="BI391" s="23">
        <v>18</v>
      </c>
      <c r="BJ391" s="16">
        <v>295.2389552656457</v>
      </c>
      <c r="BK391" s="16">
        <v>4988.0194847645826</v>
      </c>
      <c r="BL391" s="23">
        <v>0.15</v>
      </c>
      <c r="BM391" s="22">
        <f t="shared" si="60"/>
        <v>2.0611733210340408</v>
      </c>
      <c r="BN391" s="22">
        <f t="shared" si="64"/>
        <v>1.0611733210340408</v>
      </c>
      <c r="BO391" s="22">
        <f t="shared" si="61"/>
        <v>0.15917599815510611</v>
      </c>
      <c r="BP391" s="22">
        <f t="shared" si="62"/>
        <v>9.0199732287893478E-2</v>
      </c>
      <c r="BQ391" s="22">
        <f t="shared" si="63"/>
        <v>0.81179759059104128</v>
      </c>
    </row>
    <row r="392" spans="1:69" ht="12.75" customHeight="1" x14ac:dyDescent="0.25">
      <c r="A392" s="15">
        <v>15412003</v>
      </c>
      <c r="B392" s="16" t="s">
        <v>228</v>
      </c>
      <c r="C392" s="16"/>
      <c r="D392" s="16"/>
      <c r="E392" s="16"/>
      <c r="F392" s="16"/>
      <c r="G392" s="16" t="s">
        <v>126</v>
      </c>
      <c r="H392" s="16">
        <v>0</v>
      </c>
      <c r="I392" s="16"/>
      <c r="J392" s="16"/>
      <c r="K392" s="16">
        <v>0</v>
      </c>
      <c r="L392" s="16" t="s">
        <v>78</v>
      </c>
      <c r="M392" s="17">
        <v>1</v>
      </c>
      <c r="N392" s="17">
        <v>0</v>
      </c>
      <c r="O392" s="16" t="s">
        <v>79</v>
      </c>
      <c r="P392" s="16" t="s">
        <v>80</v>
      </c>
      <c r="Q392" s="18">
        <v>0.11409883382911962</v>
      </c>
      <c r="R392" s="16" t="s">
        <v>3470</v>
      </c>
      <c r="S392" s="16" t="s">
        <v>3471</v>
      </c>
      <c r="T392" s="16" t="s">
        <v>274</v>
      </c>
      <c r="U392" s="16" t="s">
        <v>2014</v>
      </c>
      <c r="V392" s="16"/>
      <c r="W392" s="16"/>
      <c r="X392" s="16"/>
      <c r="Y392" s="16"/>
      <c r="Z392" s="16"/>
      <c r="AA392" s="16"/>
      <c r="AB392" s="16"/>
      <c r="AC392" s="16"/>
      <c r="AD392" s="16"/>
      <c r="AE392" s="16"/>
      <c r="AF392" s="16"/>
      <c r="AG392" s="16"/>
      <c r="AH392" s="16"/>
      <c r="AI392" s="17">
        <v>0</v>
      </c>
      <c r="AJ392" s="17">
        <v>0</v>
      </c>
      <c r="AK392" s="16" t="s">
        <v>136</v>
      </c>
      <c r="AL392" s="16"/>
      <c r="AM392" s="17">
        <v>25</v>
      </c>
      <c r="AN392" s="16" t="s">
        <v>137</v>
      </c>
      <c r="AO392" s="16" t="s">
        <v>138</v>
      </c>
      <c r="AP392" s="17">
        <v>0</v>
      </c>
      <c r="AQ392" s="17">
        <v>0</v>
      </c>
      <c r="AR392" s="17">
        <v>0</v>
      </c>
      <c r="AS392" s="16">
        <v>4970.1092362899999</v>
      </c>
      <c r="AT392" s="19">
        <v>0</v>
      </c>
      <c r="AU392" s="19">
        <v>0</v>
      </c>
      <c r="AV392" s="19">
        <v>0</v>
      </c>
      <c r="AW392" s="19">
        <v>0</v>
      </c>
      <c r="AX392" s="20">
        <v>7</v>
      </c>
      <c r="AY392" s="19">
        <v>0</v>
      </c>
      <c r="AZ392" s="20">
        <v>25</v>
      </c>
      <c r="BA392" s="19">
        <v>0</v>
      </c>
      <c r="BB392" s="19">
        <v>0.5</v>
      </c>
      <c r="BC392" s="20">
        <v>12500</v>
      </c>
      <c r="BD392" s="16"/>
      <c r="BE392" s="16"/>
      <c r="BF392" s="21" t="s">
        <v>96</v>
      </c>
      <c r="BG392" s="22">
        <v>25</v>
      </c>
      <c r="BH392" s="23">
        <v>0.7</v>
      </c>
      <c r="BI392" s="23">
        <v>18</v>
      </c>
      <c r="BJ392" s="16">
        <v>421.28484543795986</v>
      </c>
      <c r="BK392" s="16">
        <v>4970.1253210355235</v>
      </c>
      <c r="BL392" s="23">
        <v>0.15</v>
      </c>
      <c r="BM392" s="22">
        <f t="shared" si="60"/>
        <v>2.053779008924153</v>
      </c>
      <c r="BN392" s="22">
        <f t="shared" si="64"/>
        <v>2.053779008924153</v>
      </c>
      <c r="BO392" s="22">
        <f t="shared" si="61"/>
        <v>0.30806685133862294</v>
      </c>
      <c r="BP392" s="22">
        <f t="shared" si="62"/>
        <v>0.17457121575855303</v>
      </c>
      <c r="BQ392" s="22">
        <f t="shared" si="63"/>
        <v>1.5711409418269771</v>
      </c>
    </row>
    <row r="393" spans="1:69" ht="12.75" customHeight="1" x14ac:dyDescent="0.25">
      <c r="A393" s="15">
        <v>16073053</v>
      </c>
      <c r="B393" s="16" t="s">
        <v>75</v>
      </c>
      <c r="C393" s="16"/>
      <c r="D393" s="16" t="s">
        <v>2388</v>
      </c>
      <c r="E393" s="16"/>
      <c r="F393" s="16" t="s">
        <v>1264</v>
      </c>
      <c r="G393" s="16" t="s">
        <v>2389</v>
      </c>
      <c r="H393" s="16">
        <v>0.70174907099999995</v>
      </c>
      <c r="I393" s="17">
        <v>1998</v>
      </c>
      <c r="J393" s="17">
        <v>2025</v>
      </c>
      <c r="K393" s="16">
        <v>0.40752666500000001</v>
      </c>
      <c r="L393" s="16" t="s">
        <v>78</v>
      </c>
      <c r="M393" s="17">
        <v>1</v>
      </c>
      <c r="N393" s="17">
        <v>0</v>
      </c>
      <c r="O393" s="16" t="s">
        <v>79</v>
      </c>
      <c r="P393" s="16" t="s">
        <v>80</v>
      </c>
      <c r="Q393" s="18">
        <v>0.1140469620786342</v>
      </c>
      <c r="R393" s="16" t="s">
        <v>2480</v>
      </c>
      <c r="S393" s="16" t="s">
        <v>2481</v>
      </c>
      <c r="T393" s="16" t="s">
        <v>83</v>
      </c>
      <c r="U393" s="16" t="s">
        <v>84</v>
      </c>
      <c r="V393" s="16" t="s">
        <v>183</v>
      </c>
      <c r="W393" s="16" t="s">
        <v>129</v>
      </c>
      <c r="X393" s="16" t="s">
        <v>1267</v>
      </c>
      <c r="Y393" s="16" t="s">
        <v>1268</v>
      </c>
      <c r="Z393" s="16" t="s">
        <v>1093</v>
      </c>
      <c r="AA393" s="16"/>
      <c r="AB393" s="16"/>
      <c r="AC393" s="16" t="s">
        <v>2473</v>
      </c>
      <c r="AD393" s="16" t="s">
        <v>123</v>
      </c>
      <c r="AE393" s="16"/>
      <c r="AF393" s="16" t="s">
        <v>91</v>
      </c>
      <c r="AG393" s="16" t="s">
        <v>92</v>
      </c>
      <c r="AH393" s="16" t="s">
        <v>84</v>
      </c>
      <c r="AI393" s="17">
        <v>1</v>
      </c>
      <c r="AJ393" s="17">
        <v>1</v>
      </c>
      <c r="AK393" s="16" t="s">
        <v>136</v>
      </c>
      <c r="AL393" s="16"/>
      <c r="AM393" s="17">
        <v>25</v>
      </c>
      <c r="AN393" s="16" t="s">
        <v>137</v>
      </c>
      <c r="AO393" s="16" t="s">
        <v>138</v>
      </c>
      <c r="AP393" s="16"/>
      <c r="AQ393" s="16"/>
      <c r="AR393" s="16"/>
      <c r="AS393" s="16"/>
      <c r="AT393" s="19"/>
      <c r="AU393" s="19"/>
      <c r="AV393" s="19"/>
      <c r="AW393" s="19"/>
      <c r="AX393" s="19"/>
      <c r="AY393" s="19"/>
      <c r="AZ393" s="19"/>
      <c r="BA393" s="19"/>
      <c r="BB393" s="19"/>
      <c r="BC393" s="19"/>
      <c r="BD393" s="16">
        <v>295.14734340459108</v>
      </c>
      <c r="BE393" s="16">
        <v>4967.8657966225037</v>
      </c>
      <c r="BF393" s="21"/>
      <c r="BG393" s="22">
        <v>25</v>
      </c>
      <c r="BH393" s="23">
        <v>0.7</v>
      </c>
      <c r="BI393" s="23">
        <v>18</v>
      </c>
      <c r="BJ393" s="16">
        <v>295.14734340459108</v>
      </c>
      <c r="BK393" s="16">
        <v>4967.8657966225037</v>
      </c>
      <c r="BL393" s="23">
        <v>0.15</v>
      </c>
      <c r="BM393" s="22">
        <f t="shared" si="60"/>
        <v>2.0528453174154158</v>
      </c>
      <c r="BN393" s="22">
        <f t="shared" si="64"/>
        <v>1.0528453174154158</v>
      </c>
      <c r="BO393" s="22">
        <f t="shared" si="61"/>
        <v>0.15792679761231235</v>
      </c>
      <c r="BP393" s="22">
        <f t="shared" si="62"/>
        <v>8.9491851980310344E-2</v>
      </c>
      <c r="BQ393" s="22">
        <f t="shared" si="63"/>
        <v>0.80542666782279315</v>
      </c>
    </row>
    <row r="394" spans="1:69" ht="12.75" customHeight="1" x14ac:dyDescent="0.25">
      <c r="A394" s="15">
        <v>15302061</v>
      </c>
      <c r="B394" s="16" t="s">
        <v>154</v>
      </c>
      <c r="C394" s="16"/>
      <c r="D394" s="16"/>
      <c r="E394" s="16"/>
      <c r="F394" s="16" t="s">
        <v>1264</v>
      </c>
      <c r="G394" s="16" t="s">
        <v>126</v>
      </c>
      <c r="H394" s="16">
        <v>0.416667116</v>
      </c>
      <c r="I394" s="17">
        <v>2005</v>
      </c>
      <c r="J394" s="17">
        <v>2369</v>
      </c>
      <c r="K394" s="16">
        <v>0.48258301100000001</v>
      </c>
      <c r="L394" s="16" t="s">
        <v>78</v>
      </c>
      <c r="M394" s="17">
        <v>1</v>
      </c>
      <c r="N394" s="17">
        <v>0</v>
      </c>
      <c r="O394" s="16" t="s">
        <v>79</v>
      </c>
      <c r="P394" s="16" t="s">
        <v>80</v>
      </c>
      <c r="Q394" s="18">
        <v>0.1135337927947595</v>
      </c>
      <c r="R394" s="16" t="s">
        <v>2537</v>
      </c>
      <c r="S394" s="16" t="s">
        <v>2538</v>
      </c>
      <c r="T394" s="16" t="s">
        <v>83</v>
      </c>
      <c r="U394" s="16" t="s">
        <v>84</v>
      </c>
      <c r="V394" s="16" t="s">
        <v>2525</v>
      </c>
      <c r="W394" s="16" t="s">
        <v>129</v>
      </c>
      <c r="X394" s="16" t="s">
        <v>1267</v>
      </c>
      <c r="Y394" s="16" t="s">
        <v>1268</v>
      </c>
      <c r="Z394" s="16" t="s">
        <v>2539</v>
      </c>
      <c r="AA394" s="16"/>
      <c r="AB394" s="16"/>
      <c r="AC394" s="16" t="s">
        <v>1473</v>
      </c>
      <c r="AD394" s="16" t="s">
        <v>152</v>
      </c>
      <c r="AE394" s="16"/>
      <c r="AF394" s="16" t="s">
        <v>91</v>
      </c>
      <c r="AG394" s="16" t="s">
        <v>92</v>
      </c>
      <c r="AH394" s="16" t="s">
        <v>2527</v>
      </c>
      <c r="AI394" s="17">
        <v>1</v>
      </c>
      <c r="AJ394" s="17">
        <v>1</v>
      </c>
      <c r="AK394" s="16" t="s">
        <v>136</v>
      </c>
      <c r="AL394" s="16"/>
      <c r="AM394" s="17">
        <v>25</v>
      </c>
      <c r="AN394" s="16" t="s">
        <v>137</v>
      </c>
      <c r="AO394" s="16" t="s">
        <v>138</v>
      </c>
      <c r="AP394" s="16"/>
      <c r="AQ394" s="16"/>
      <c r="AR394" s="16"/>
      <c r="AS394" s="16"/>
      <c r="AT394" s="19"/>
      <c r="AU394" s="19"/>
      <c r="AV394" s="19"/>
      <c r="AW394" s="19"/>
      <c r="AX394" s="19"/>
      <c r="AY394" s="19"/>
      <c r="AZ394" s="19"/>
      <c r="BA394" s="19"/>
      <c r="BB394" s="19"/>
      <c r="BC394" s="19"/>
      <c r="BD394" s="16">
        <v>303.2456570169312</v>
      </c>
      <c r="BE394" s="16">
        <v>4945.5122320314485</v>
      </c>
      <c r="BF394" s="21"/>
      <c r="BG394" s="22">
        <v>25</v>
      </c>
      <c r="BH394" s="23">
        <v>0.7</v>
      </c>
      <c r="BI394" s="23">
        <v>18</v>
      </c>
      <c r="BJ394" s="16">
        <v>303.2456570169312</v>
      </c>
      <c r="BK394" s="16">
        <v>4945.5122320314485</v>
      </c>
      <c r="BL394" s="23">
        <v>0.15</v>
      </c>
      <c r="BM394" s="22">
        <f t="shared" si="60"/>
        <v>2.043608270305671</v>
      </c>
      <c r="BN394" s="22">
        <f t="shared" si="64"/>
        <v>1.043608270305671</v>
      </c>
      <c r="BO394" s="22">
        <f t="shared" si="61"/>
        <v>0.15654124054585064</v>
      </c>
      <c r="BP394" s="22">
        <f t="shared" si="62"/>
        <v>8.8706702975982044E-2</v>
      </c>
      <c r="BQ394" s="22">
        <f t="shared" si="63"/>
        <v>0.79836032678383839</v>
      </c>
    </row>
    <row r="395" spans="1:69" ht="12.75" customHeight="1" x14ac:dyDescent="0.25">
      <c r="A395" s="15">
        <v>16072038</v>
      </c>
      <c r="B395" s="16" t="s">
        <v>75</v>
      </c>
      <c r="C395" s="16"/>
      <c r="D395" s="16" t="s">
        <v>2388</v>
      </c>
      <c r="E395" s="16"/>
      <c r="F395" s="16" t="s">
        <v>1264</v>
      </c>
      <c r="G395" s="16" t="s">
        <v>2389</v>
      </c>
      <c r="H395" s="16">
        <v>0.249997622</v>
      </c>
      <c r="I395" s="17">
        <v>1998</v>
      </c>
      <c r="J395" s="17">
        <v>2025</v>
      </c>
      <c r="K395" s="16">
        <v>0.41200406899999997</v>
      </c>
      <c r="L395" s="16" t="s">
        <v>78</v>
      </c>
      <c r="M395" s="17">
        <v>1</v>
      </c>
      <c r="N395" s="17">
        <v>0</v>
      </c>
      <c r="O395" s="16" t="s">
        <v>79</v>
      </c>
      <c r="P395" s="16" t="s">
        <v>80</v>
      </c>
      <c r="Q395" s="18">
        <v>0.11283883202241701</v>
      </c>
      <c r="R395" s="16" t="s">
        <v>2412</v>
      </c>
      <c r="S395" s="16" t="s">
        <v>2413</v>
      </c>
      <c r="T395" s="16" t="s">
        <v>83</v>
      </c>
      <c r="U395" s="16" t="s">
        <v>84</v>
      </c>
      <c r="V395" s="16" t="s">
        <v>183</v>
      </c>
      <c r="W395" s="16" t="s">
        <v>129</v>
      </c>
      <c r="X395" s="16" t="s">
        <v>1267</v>
      </c>
      <c r="Y395" s="16" t="s">
        <v>1268</v>
      </c>
      <c r="Z395" s="16" t="s">
        <v>2414</v>
      </c>
      <c r="AA395" s="16"/>
      <c r="AB395" s="16"/>
      <c r="AC395" s="16" t="s">
        <v>2415</v>
      </c>
      <c r="AD395" s="16" t="s">
        <v>123</v>
      </c>
      <c r="AE395" s="16"/>
      <c r="AF395" s="16" t="s">
        <v>91</v>
      </c>
      <c r="AG395" s="16" t="s">
        <v>92</v>
      </c>
      <c r="AH395" s="16" t="s">
        <v>84</v>
      </c>
      <c r="AI395" s="17">
        <v>1</v>
      </c>
      <c r="AJ395" s="17">
        <v>1</v>
      </c>
      <c r="AK395" s="16" t="s">
        <v>136</v>
      </c>
      <c r="AL395" s="16"/>
      <c r="AM395" s="17">
        <v>25</v>
      </c>
      <c r="AN395" s="16" t="s">
        <v>137</v>
      </c>
      <c r="AO395" s="16" t="s">
        <v>138</v>
      </c>
      <c r="AP395" s="16"/>
      <c r="AQ395" s="16"/>
      <c r="AR395" s="16"/>
      <c r="AS395" s="16"/>
      <c r="AT395" s="19"/>
      <c r="AU395" s="19"/>
      <c r="AV395" s="19"/>
      <c r="AW395" s="19"/>
      <c r="AX395" s="19"/>
      <c r="AY395" s="19"/>
      <c r="AZ395" s="19"/>
      <c r="BA395" s="19"/>
      <c r="BB395" s="19"/>
      <c r="BC395" s="19"/>
      <c r="BD395" s="16">
        <v>297.50663713092763</v>
      </c>
      <c r="BE395" s="16">
        <v>4915.2398618780535</v>
      </c>
      <c r="BF395" s="21"/>
      <c r="BG395" s="22">
        <v>25</v>
      </c>
      <c r="BH395" s="23">
        <v>0.7</v>
      </c>
      <c r="BI395" s="23">
        <v>18</v>
      </c>
      <c r="BJ395" s="16">
        <v>297.50663713092763</v>
      </c>
      <c r="BK395" s="16">
        <v>4915.2398618780535</v>
      </c>
      <c r="BL395" s="23">
        <v>0.15</v>
      </c>
      <c r="BM395" s="22">
        <f t="shared" si="60"/>
        <v>2.0310989764035061</v>
      </c>
      <c r="BN395" s="22">
        <f t="shared" si="64"/>
        <v>1.0310989764035061</v>
      </c>
      <c r="BO395" s="22">
        <f t="shared" si="61"/>
        <v>0.15466484646052592</v>
      </c>
      <c r="BP395" s="22">
        <f t="shared" si="62"/>
        <v>8.7643412994298023E-2</v>
      </c>
      <c r="BQ395" s="22">
        <f t="shared" si="63"/>
        <v>0.78879071694868219</v>
      </c>
    </row>
    <row r="396" spans="1:69" ht="12.75" customHeight="1" x14ac:dyDescent="0.25">
      <c r="A396" s="15">
        <v>16067035</v>
      </c>
      <c r="B396" s="16" t="s">
        <v>75</v>
      </c>
      <c r="C396" s="16"/>
      <c r="D396" s="16" t="s">
        <v>2388</v>
      </c>
      <c r="E396" s="16"/>
      <c r="F396" s="16" t="s">
        <v>1264</v>
      </c>
      <c r="G396" s="16" t="s">
        <v>2389</v>
      </c>
      <c r="H396" s="16">
        <v>0.96667243800000002</v>
      </c>
      <c r="I396" s="17">
        <v>1997</v>
      </c>
      <c r="J396" s="17">
        <v>1839</v>
      </c>
      <c r="K396" s="16">
        <v>0.37538273100000003</v>
      </c>
      <c r="L396" s="16" t="s">
        <v>78</v>
      </c>
      <c r="M396" s="17">
        <v>1</v>
      </c>
      <c r="N396" s="17">
        <v>0</v>
      </c>
      <c r="O396" s="16" t="s">
        <v>79</v>
      </c>
      <c r="P396" s="16" t="s">
        <v>80</v>
      </c>
      <c r="Q396" s="18">
        <v>0.11248512535228614</v>
      </c>
      <c r="R396" s="16" t="s">
        <v>2460</v>
      </c>
      <c r="S396" s="16" t="s">
        <v>2461</v>
      </c>
      <c r="T396" s="16" t="s">
        <v>83</v>
      </c>
      <c r="U396" s="16" t="s">
        <v>84</v>
      </c>
      <c r="V396" s="16" t="s">
        <v>183</v>
      </c>
      <c r="W396" s="16" t="s">
        <v>129</v>
      </c>
      <c r="X396" s="16" t="s">
        <v>1267</v>
      </c>
      <c r="Y396" s="16" t="s">
        <v>1268</v>
      </c>
      <c r="Z396" s="16" t="s">
        <v>2462</v>
      </c>
      <c r="AA396" s="16"/>
      <c r="AB396" s="16"/>
      <c r="AC396" s="16" t="s">
        <v>2419</v>
      </c>
      <c r="AD396" s="16" t="s">
        <v>123</v>
      </c>
      <c r="AE396" s="16"/>
      <c r="AF396" s="16" t="s">
        <v>91</v>
      </c>
      <c r="AG396" s="16" t="s">
        <v>92</v>
      </c>
      <c r="AH396" s="16" t="s">
        <v>84</v>
      </c>
      <c r="AI396" s="17">
        <v>1</v>
      </c>
      <c r="AJ396" s="17">
        <v>1</v>
      </c>
      <c r="AK396" s="16" t="s">
        <v>136</v>
      </c>
      <c r="AL396" s="16"/>
      <c r="AM396" s="17">
        <v>25</v>
      </c>
      <c r="AN396" s="16" t="s">
        <v>137</v>
      </c>
      <c r="AO396" s="16" t="s">
        <v>138</v>
      </c>
      <c r="AP396" s="16"/>
      <c r="AQ396" s="16"/>
      <c r="AR396" s="16"/>
      <c r="AS396" s="16"/>
      <c r="AT396" s="19"/>
      <c r="AU396" s="19"/>
      <c r="AV396" s="19"/>
      <c r="AW396" s="19"/>
      <c r="AX396" s="19"/>
      <c r="AY396" s="19"/>
      <c r="AZ396" s="19"/>
      <c r="BA396" s="19"/>
      <c r="BB396" s="19"/>
      <c r="BC396" s="19"/>
      <c r="BD396" s="16">
        <v>297.01993738976199</v>
      </c>
      <c r="BE396" s="16">
        <v>4899.8324609569408</v>
      </c>
      <c r="BF396" s="21"/>
      <c r="BG396" s="22">
        <v>25</v>
      </c>
      <c r="BH396" s="23">
        <v>0.7</v>
      </c>
      <c r="BI396" s="23">
        <v>18</v>
      </c>
      <c r="BJ396" s="16">
        <v>297.01993738976199</v>
      </c>
      <c r="BK396" s="16">
        <v>4899.8324609569408</v>
      </c>
      <c r="BL396" s="23">
        <v>0.15</v>
      </c>
      <c r="BM396" s="22">
        <f t="shared" si="60"/>
        <v>2.0247322563411503</v>
      </c>
      <c r="BN396" s="22">
        <f t="shared" si="64"/>
        <v>1.0247322563411503</v>
      </c>
      <c r="BO396" s="22">
        <f t="shared" si="61"/>
        <v>0.15370983845117253</v>
      </c>
      <c r="BP396" s="22">
        <f t="shared" si="62"/>
        <v>8.7102241788997781E-2</v>
      </c>
      <c r="BQ396" s="22">
        <f t="shared" si="63"/>
        <v>0.78392017610097997</v>
      </c>
    </row>
    <row r="397" spans="1:69" ht="12.75" customHeight="1" x14ac:dyDescent="0.25">
      <c r="A397" s="15">
        <v>15424010</v>
      </c>
      <c r="B397" s="16" t="s">
        <v>228</v>
      </c>
      <c r="C397" s="16"/>
      <c r="D397" s="16"/>
      <c r="E397" s="16"/>
      <c r="F397" s="16" t="s">
        <v>1264</v>
      </c>
      <c r="G397" s="16" t="s">
        <v>178</v>
      </c>
      <c r="H397" s="16">
        <v>0.27983496899999999</v>
      </c>
      <c r="I397" s="17">
        <v>1920</v>
      </c>
      <c r="J397" s="17">
        <v>1170</v>
      </c>
      <c r="K397" s="16">
        <v>0.238873009</v>
      </c>
      <c r="L397" s="16" t="s">
        <v>78</v>
      </c>
      <c r="M397" s="17">
        <v>1</v>
      </c>
      <c r="N397" s="17">
        <v>0</v>
      </c>
      <c r="O397" s="16" t="s">
        <v>79</v>
      </c>
      <c r="P397" s="16" t="s">
        <v>80</v>
      </c>
      <c r="Q397" s="18">
        <v>0.11245502380072871</v>
      </c>
      <c r="R397" s="16" t="s">
        <v>2178</v>
      </c>
      <c r="S397" s="16" t="s">
        <v>2179</v>
      </c>
      <c r="T397" s="16" t="s">
        <v>83</v>
      </c>
      <c r="U397" s="16" t="s">
        <v>232</v>
      </c>
      <c r="V397" s="16"/>
      <c r="W397" s="16" t="s">
        <v>129</v>
      </c>
      <c r="X397" s="16"/>
      <c r="Y397" s="16" t="s">
        <v>1268</v>
      </c>
      <c r="Z397" s="16" t="s">
        <v>1405</v>
      </c>
      <c r="AA397" s="16"/>
      <c r="AB397" s="16"/>
      <c r="AC397" s="16" t="s">
        <v>1589</v>
      </c>
      <c r="AD397" s="16" t="s">
        <v>152</v>
      </c>
      <c r="AE397" s="16"/>
      <c r="AF397" s="16" t="s">
        <v>91</v>
      </c>
      <c r="AG397" s="16" t="s">
        <v>92</v>
      </c>
      <c r="AH397" s="16" t="s">
        <v>1690</v>
      </c>
      <c r="AI397" s="17">
        <v>1</v>
      </c>
      <c r="AJ397" s="17">
        <v>1</v>
      </c>
      <c r="AK397" s="16" t="s">
        <v>136</v>
      </c>
      <c r="AL397" s="16"/>
      <c r="AM397" s="17">
        <v>25</v>
      </c>
      <c r="AN397" s="16" t="s">
        <v>137</v>
      </c>
      <c r="AO397" s="16" t="s">
        <v>138</v>
      </c>
      <c r="AP397" s="17">
        <v>0</v>
      </c>
      <c r="AQ397" s="17">
        <v>0</v>
      </c>
      <c r="AR397" s="17">
        <v>0</v>
      </c>
      <c r="AS397" s="16">
        <v>4898.51574815</v>
      </c>
      <c r="AT397" s="19">
        <v>8.8924895293949202</v>
      </c>
      <c r="AU397" s="19">
        <v>0</v>
      </c>
      <c r="AV397" s="19">
        <v>0</v>
      </c>
      <c r="AW397" s="19">
        <v>4446.2447646974597</v>
      </c>
      <c r="AX397" s="20">
        <v>7</v>
      </c>
      <c r="AY397" s="19">
        <v>0</v>
      </c>
      <c r="AZ397" s="20">
        <v>25</v>
      </c>
      <c r="BA397" s="19">
        <v>0</v>
      </c>
      <c r="BB397" s="19">
        <v>0.5</v>
      </c>
      <c r="BC397" s="20">
        <v>12500</v>
      </c>
      <c r="BD397" s="16">
        <v>283.31557616310988</v>
      </c>
      <c r="BE397" s="16">
        <v>4898.5212426159887</v>
      </c>
      <c r="BF397" s="21" t="s">
        <v>96</v>
      </c>
      <c r="BG397" s="22">
        <v>25</v>
      </c>
      <c r="BH397" s="23">
        <v>0.7</v>
      </c>
      <c r="BI397" s="23">
        <v>18</v>
      </c>
      <c r="BJ397" s="16">
        <v>283.31557616310988</v>
      </c>
      <c r="BK397" s="16">
        <v>4898.5212426159887</v>
      </c>
      <c r="BL397" s="23">
        <v>0.15</v>
      </c>
      <c r="BM397" s="22">
        <f t="shared" si="60"/>
        <v>2.0241904284131169</v>
      </c>
      <c r="BN397" s="22">
        <f t="shared" si="64"/>
        <v>1.0241904284131169</v>
      </c>
      <c r="BO397" s="22">
        <f t="shared" si="61"/>
        <v>0.15362856426196753</v>
      </c>
      <c r="BP397" s="22">
        <f t="shared" si="62"/>
        <v>8.705618641511495E-2</v>
      </c>
      <c r="BQ397" s="22">
        <f t="shared" si="63"/>
        <v>0.78350567773603452</v>
      </c>
    </row>
    <row r="398" spans="1:69" ht="12.75" customHeight="1" x14ac:dyDescent="0.25">
      <c r="A398" s="15">
        <v>19303014</v>
      </c>
      <c r="B398" s="16" t="s">
        <v>237</v>
      </c>
      <c r="C398" s="16"/>
      <c r="D398" s="16"/>
      <c r="E398" s="16"/>
      <c r="F398" s="16" t="s">
        <v>1264</v>
      </c>
      <c r="G398" s="16" t="s">
        <v>205</v>
      </c>
      <c r="H398" s="16">
        <v>0.193792625</v>
      </c>
      <c r="I398" s="17">
        <v>1947</v>
      </c>
      <c r="J398" s="17">
        <v>1521</v>
      </c>
      <c r="K398" s="16">
        <v>0.31471135900000002</v>
      </c>
      <c r="L398" s="16" t="s">
        <v>78</v>
      </c>
      <c r="M398" s="17">
        <v>1</v>
      </c>
      <c r="N398" s="17">
        <v>0</v>
      </c>
      <c r="O398" s="16" t="s">
        <v>79</v>
      </c>
      <c r="P398" s="16" t="s">
        <v>80</v>
      </c>
      <c r="Q398" s="18">
        <v>0.11095623158046154</v>
      </c>
      <c r="R398" s="16" t="s">
        <v>1806</v>
      </c>
      <c r="S398" s="16" t="s">
        <v>1807</v>
      </c>
      <c r="T398" s="16" t="s">
        <v>83</v>
      </c>
      <c r="U398" s="16" t="s">
        <v>106</v>
      </c>
      <c r="V398" s="16" t="s">
        <v>1790</v>
      </c>
      <c r="W398" s="16" t="s">
        <v>129</v>
      </c>
      <c r="X398" s="16" t="s">
        <v>1267</v>
      </c>
      <c r="Y398" s="16" t="s">
        <v>1268</v>
      </c>
      <c r="Z398" s="16" t="s">
        <v>1808</v>
      </c>
      <c r="AA398" s="16"/>
      <c r="AB398" s="16"/>
      <c r="AC398" s="16" t="s">
        <v>1769</v>
      </c>
      <c r="AD398" s="16" t="s">
        <v>152</v>
      </c>
      <c r="AE398" s="16"/>
      <c r="AF398" s="16" t="s">
        <v>91</v>
      </c>
      <c r="AG398" s="16" t="s">
        <v>92</v>
      </c>
      <c r="AH398" s="16" t="s">
        <v>1792</v>
      </c>
      <c r="AI398" s="17">
        <v>1</v>
      </c>
      <c r="AJ398" s="17">
        <v>1</v>
      </c>
      <c r="AK398" s="16" t="s">
        <v>136</v>
      </c>
      <c r="AL398" s="16"/>
      <c r="AM398" s="17">
        <v>25</v>
      </c>
      <c r="AN398" s="16" t="s">
        <v>137</v>
      </c>
      <c r="AO398" s="16" t="s">
        <v>138</v>
      </c>
      <c r="AP398" s="17">
        <v>0</v>
      </c>
      <c r="AQ398" s="17">
        <v>0</v>
      </c>
      <c r="AR398" s="17">
        <v>0</v>
      </c>
      <c r="AS398" s="16">
        <v>4833.2409617900003</v>
      </c>
      <c r="AT398" s="19">
        <v>9.0125860358237695</v>
      </c>
      <c r="AU398" s="19">
        <v>0</v>
      </c>
      <c r="AV398" s="19">
        <v>0</v>
      </c>
      <c r="AW398" s="19">
        <v>4506.2930179118848</v>
      </c>
      <c r="AX398" s="20">
        <v>7</v>
      </c>
      <c r="AY398" s="19">
        <v>0</v>
      </c>
      <c r="AZ398" s="20">
        <v>25</v>
      </c>
      <c r="BA398" s="19">
        <v>0</v>
      </c>
      <c r="BB398" s="19">
        <v>0.5</v>
      </c>
      <c r="BC398" s="20">
        <v>12500</v>
      </c>
      <c r="BD398" s="16"/>
      <c r="BE398" s="16"/>
      <c r="BF398" s="21" t="s">
        <v>96</v>
      </c>
      <c r="BG398" s="22">
        <v>25</v>
      </c>
      <c r="BH398" s="23">
        <v>0.7</v>
      </c>
      <c r="BI398" s="23">
        <v>18</v>
      </c>
      <c r="BJ398" s="16">
        <v>301.38386109966712</v>
      </c>
      <c r="BK398" s="16">
        <v>4833.2341146504459</v>
      </c>
      <c r="BL398" s="23">
        <v>0.15</v>
      </c>
      <c r="BM398" s="22">
        <f t="shared" si="60"/>
        <v>1.9972121684483077</v>
      </c>
      <c r="BN398" s="22">
        <f t="shared" si="64"/>
        <v>0.99721216844830773</v>
      </c>
      <c r="BO398" s="22">
        <f t="shared" si="61"/>
        <v>0.14958182526724614</v>
      </c>
      <c r="BP398" s="22">
        <f t="shared" si="62"/>
        <v>8.4763034318106167E-2</v>
      </c>
      <c r="BQ398" s="22">
        <f t="shared" si="63"/>
        <v>0.7628673088629554</v>
      </c>
    </row>
    <row r="399" spans="1:69" ht="12.75" customHeight="1" x14ac:dyDescent="0.25">
      <c r="A399" s="15">
        <v>16103038</v>
      </c>
      <c r="B399" s="16" t="s">
        <v>109</v>
      </c>
      <c r="C399" s="16"/>
      <c r="D399" s="16"/>
      <c r="E399" s="16"/>
      <c r="F399" s="16" t="s">
        <v>1264</v>
      </c>
      <c r="G399" s="16" t="s">
        <v>238</v>
      </c>
      <c r="H399" s="16">
        <v>0.42857060400000002</v>
      </c>
      <c r="I399" s="17">
        <v>1989</v>
      </c>
      <c r="J399" s="17">
        <v>2042</v>
      </c>
      <c r="K399" s="16">
        <v>0.42330016599999998</v>
      </c>
      <c r="L399" s="16" t="s">
        <v>78</v>
      </c>
      <c r="M399" s="17">
        <v>1</v>
      </c>
      <c r="N399" s="17">
        <v>0</v>
      </c>
      <c r="O399" s="16" t="s">
        <v>79</v>
      </c>
      <c r="P399" s="16" t="s">
        <v>80</v>
      </c>
      <c r="Q399" s="18">
        <v>0.1107496138971531</v>
      </c>
      <c r="R399" s="16" t="s">
        <v>1271</v>
      </c>
      <c r="S399" s="16" t="s">
        <v>1272</v>
      </c>
      <c r="T399" s="16" t="s">
        <v>83</v>
      </c>
      <c r="U399" s="16" t="s">
        <v>232</v>
      </c>
      <c r="V399" s="16" t="s">
        <v>1273</v>
      </c>
      <c r="W399" s="16" t="s">
        <v>129</v>
      </c>
      <c r="X399" s="16" t="s">
        <v>1267</v>
      </c>
      <c r="Y399" s="16" t="s">
        <v>1268</v>
      </c>
      <c r="Z399" s="16" t="s">
        <v>1274</v>
      </c>
      <c r="AA399" s="16"/>
      <c r="AB399" s="16"/>
      <c r="AC399" s="16" t="s">
        <v>1270</v>
      </c>
      <c r="AD399" s="16" t="s">
        <v>152</v>
      </c>
      <c r="AE399" s="16"/>
      <c r="AF399" s="16" t="s">
        <v>91</v>
      </c>
      <c r="AG399" s="16" t="s">
        <v>92</v>
      </c>
      <c r="AH399" s="16" t="s">
        <v>1275</v>
      </c>
      <c r="AI399" s="17">
        <v>1</v>
      </c>
      <c r="AJ399" s="17">
        <v>1</v>
      </c>
      <c r="AK399" s="16" t="s">
        <v>245</v>
      </c>
      <c r="AL399" s="16"/>
      <c r="AM399" s="17">
        <v>35</v>
      </c>
      <c r="AN399" s="16" t="s">
        <v>246</v>
      </c>
      <c r="AO399" s="16" t="s">
        <v>247</v>
      </c>
      <c r="AP399" s="17">
        <v>0</v>
      </c>
      <c r="AQ399" s="17">
        <v>0</v>
      </c>
      <c r="AR399" s="17">
        <v>0</v>
      </c>
      <c r="AS399" s="16">
        <v>4824.2138703999999</v>
      </c>
      <c r="AT399" s="19">
        <v>9.0294504286536164</v>
      </c>
      <c r="AU399" s="19">
        <v>0</v>
      </c>
      <c r="AV399" s="19">
        <v>0</v>
      </c>
      <c r="AW399" s="19">
        <v>4514.7252143268079</v>
      </c>
      <c r="AX399" s="20">
        <v>4</v>
      </c>
      <c r="AY399" s="19">
        <v>0</v>
      </c>
      <c r="AZ399" s="20">
        <v>35</v>
      </c>
      <c r="BA399" s="19">
        <v>0</v>
      </c>
      <c r="BB399" s="19">
        <v>0.5</v>
      </c>
      <c r="BC399" s="20">
        <v>17500</v>
      </c>
      <c r="BD399" s="16"/>
      <c r="BE399" s="16"/>
      <c r="BF399" s="21" t="s">
        <v>96</v>
      </c>
      <c r="BG399" s="22">
        <v>35</v>
      </c>
      <c r="BH399" s="23">
        <v>0.85</v>
      </c>
      <c r="BI399" s="23">
        <v>30</v>
      </c>
      <c r="BJ399" s="16">
        <v>307.68543321976296</v>
      </c>
      <c r="BK399" s="16">
        <v>4824.2338843665593</v>
      </c>
      <c r="BL399" s="23">
        <v>0.15</v>
      </c>
      <c r="BM399" s="22">
        <f t="shared" si="60"/>
        <v>3.322488416914593</v>
      </c>
      <c r="BN399" s="22">
        <f t="shared" si="64"/>
        <v>2.322488416914593</v>
      </c>
      <c r="BO399" s="22">
        <f t="shared" si="61"/>
        <v>0.34837326253718892</v>
      </c>
      <c r="BP399" s="22">
        <f t="shared" si="62"/>
        <v>0.19741151543774041</v>
      </c>
      <c r="BQ399" s="22">
        <f t="shared" si="63"/>
        <v>1.7767036389396638</v>
      </c>
    </row>
    <row r="400" spans="1:69" ht="12.75" customHeight="1" x14ac:dyDescent="0.25">
      <c r="A400" s="15">
        <v>15424038</v>
      </c>
      <c r="B400" s="16" t="s">
        <v>228</v>
      </c>
      <c r="C400" s="16"/>
      <c r="D400" s="16"/>
      <c r="E400" s="16"/>
      <c r="F400" s="16" t="s">
        <v>1264</v>
      </c>
      <c r="G400" s="16" t="s">
        <v>178</v>
      </c>
      <c r="H400" s="16">
        <v>3.4883466000000002E-2</v>
      </c>
      <c r="I400" s="17">
        <v>1946</v>
      </c>
      <c r="J400" s="17">
        <v>920</v>
      </c>
      <c r="K400" s="16">
        <v>0.19079220199999999</v>
      </c>
      <c r="L400" s="16" t="s">
        <v>78</v>
      </c>
      <c r="M400" s="17">
        <v>1</v>
      </c>
      <c r="N400" s="17">
        <v>0</v>
      </c>
      <c r="O400" s="16" t="s">
        <v>79</v>
      </c>
      <c r="P400" s="16" t="s">
        <v>80</v>
      </c>
      <c r="Q400" s="18">
        <v>0.11070544030847362</v>
      </c>
      <c r="R400" s="16" t="s">
        <v>1700</v>
      </c>
      <c r="S400" s="16" t="s">
        <v>1701</v>
      </c>
      <c r="T400" s="16" t="s">
        <v>586</v>
      </c>
      <c r="U400" s="16" t="s">
        <v>232</v>
      </c>
      <c r="V400" s="16"/>
      <c r="W400" s="16" t="s">
        <v>129</v>
      </c>
      <c r="X400" s="16" t="s">
        <v>1267</v>
      </c>
      <c r="Y400" s="16" t="s">
        <v>1268</v>
      </c>
      <c r="Z400" s="16" t="s">
        <v>1702</v>
      </c>
      <c r="AA400" s="16"/>
      <c r="AB400" s="16"/>
      <c r="AC400" s="16" t="s">
        <v>1589</v>
      </c>
      <c r="AD400" s="16" t="s">
        <v>152</v>
      </c>
      <c r="AE400" s="16"/>
      <c r="AF400" s="16" t="s">
        <v>91</v>
      </c>
      <c r="AG400" s="16" t="s">
        <v>92</v>
      </c>
      <c r="AH400" s="16" t="s">
        <v>1703</v>
      </c>
      <c r="AI400" s="17">
        <v>1</v>
      </c>
      <c r="AJ400" s="17">
        <v>1</v>
      </c>
      <c r="AK400" s="16" t="s">
        <v>136</v>
      </c>
      <c r="AL400" s="16"/>
      <c r="AM400" s="17">
        <v>25</v>
      </c>
      <c r="AN400" s="16" t="s">
        <v>137</v>
      </c>
      <c r="AO400" s="16" t="s">
        <v>138</v>
      </c>
      <c r="AP400" s="17">
        <v>0</v>
      </c>
      <c r="AQ400" s="17">
        <v>0</v>
      </c>
      <c r="AR400" s="17">
        <v>0</v>
      </c>
      <c r="AS400" s="16">
        <v>4822.3021760800002</v>
      </c>
      <c r="AT400" s="19">
        <v>9.033029953218211</v>
      </c>
      <c r="AU400" s="19">
        <v>0</v>
      </c>
      <c r="AV400" s="19">
        <v>0</v>
      </c>
      <c r="AW400" s="19">
        <v>4516.5149766091054</v>
      </c>
      <c r="AX400" s="20">
        <v>7</v>
      </c>
      <c r="AY400" s="19">
        <v>0</v>
      </c>
      <c r="AZ400" s="20">
        <v>25</v>
      </c>
      <c r="BA400" s="19">
        <v>0</v>
      </c>
      <c r="BB400" s="19">
        <v>0.5</v>
      </c>
      <c r="BC400" s="20">
        <v>12500</v>
      </c>
      <c r="BD400" s="16"/>
      <c r="BE400" s="16"/>
      <c r="BF400" s="21" t="s">
        <v>96</v>
      </c>
      <c r="BG400" s="22">
        <v>25</v>
      </c>
      <c r="BH400" s="23">
        <v>0.7</v>
      </c>
      <c r="BI400" s="23">
        <v>18</v>
      </c>
      <c r="BJ400" s="16">
        <v>292.89399886323508</v>
      </c>
      <c r="BK400" s="16">
        <v>4822.30969054048</v>
      </c>
      <c r="BL400" s="23">
        <v>0.15</v>
      </c>
      <c r="BM400" s="22">
        <f t="shared" si="60"/>
        <v>1.9926979255525252</v>
      </c>
      <c r="BN400" s="22">
        <f t="shared" si="64"/>
        <v>0.99269792555252523</v>
      </c>
      <c r="BO400" s="22">
        <f t="shared" si="61"/>
        <v>0.14890468883287877</v>
      </c>
      <c r="BP400" s="22">
        <f t="shared" si="62"/>
        <v>8.4379323671964657E-2</v>
      </c>
      <c r="BQ400" s="22">
        <f t="shared" si="63"/>
        <v>0.7594139130476818</v>
      </c>
    </row>
    <row r="401" spans="1:69" ht="12.75" customHeight="1" x14ac:dyDescent="0.25">
      <c r="A401" s="15">
        <v>15009028</v>
      </c>
      <c r="B401" s="16" t="s">
        <v>154</v>
      </c>
      <c r="C401" s="16"/>
      <c r="D401" s="16"/>
      <c r="E401" s="16"/>
      <c r="F401" s="16" t="s">
        <v>1264</v>
      </c>
      <c r="G401" s="16" t="s">
        <v>155</v>
      </c>
      <c r="H401" s="16">
        <v>0.17652257700000001</v>
      </c>
      <c r="I401" s="17">
        <v>2006</v>
      </c>
      <c r="J401" s="17">
        <v>1697</v>
      </c>
      <c r="K401" s="16">
        <v>0.35011347199999998</v>
      </c>
      <c r="L401" s="16" t="s">
        <v>78</v>
      </c>
      <c r="M401" s="17">
        <v>1</v>
      </c>
      <c r="N401" s="17">
        <v>0</v>
      </c>
      <c r="O401" s="16" t="s">
        <v>79</v>
      </c>
      <c r="P401" s="16" t="s">
        <v>80</v>
      </c>
      <c r="Q401" s="18">
        <v>0.11055195714448407</v>
      </c>
      <c r="R401" s="16" t="s">
        <v>2589</v>
      </c>
      <c r="S401" s="16" t="s">
        <v>2590</v>
      </c>
      <c r="T401" s="16" t="s">
        <v>83</v>
      </c>
      <c r="U401" s="16" t="s">
        <v>84</v>
      </c>
      <c r="V401" s="16" t="s">
        <v>183</v>
      </c>
      <c r="W401" s="16" t="s">
        <v>129</v>
      </c>
      <c r="X401" s="16" t="s">
        <v>1267</v>
      </c>
      <c r="Y401" s="16" t="s">
        <v>1268</v>
      </c>
      <c r="Z401" s="16" t="s">
        <v>1458</v>
      </c>
      <c r="AA401" s="16"/>
      <c r="AB401" s="16"/>
      <c r="AC401" s="16" t="s">
        <v>2507</v>
      </c>
      <c r="AD401" s="16" t="s">
        <v>161</v>
      </c>
      <c r="AE401" s="16"/>
      <c r="AF401" s="16" t="s">
        <v>91</v>
      </c>
      <c r="AG401" s="16" t="s">
        <v>92</v>
      </c>
      <c r="AH401" s="16" t="s">
        <v>84</v>
      </c>
      <c r="AI401" s="17">
        <v>1</v>
      </c>
      <c r="AJ401" s="17">
        <v>1</v>
      </c>
      <c r="AK401" s="16" t="s">
        <v>136</v>
      </c>
      <c r="AL401" s="16"/>
      <c r="AM401" s="17">
        <v>25</v>
      </c>
      <c r="AN401" s="16" t="s">
        <v>137</v>
      </c>
      <c r="AO401" s="16" t="s">
        <v>138</v>
      </c>
      <c r="AP401" s="16"/>
      <c r="AQ401" s="16"/>
      <c r="AR401" s="16"/>
      <c r="AS401" s="16"/>
      <c r="AT401" s="19"/>
      <c r="AU401" s="19"/>
      <c r="AV401" s="19"/>
      <c r="AW401" s="19"/>
      <c r="AX401" s="19"/>
      <c r="AY401" s="19"/>
      <c r="AZ401" s="19"/>
      <c r="BA401" s="19"/>
      <c r="BB401" s="19"/>
      <c r="BC401" s="19"/>
      <c r="BD401" s="16">
        <v>283.0020469370254</v>
      </c>
      <c r="BE401" s="16">
        <v>4815.6239906599749</v>
      </c>
      <c r="BF401" s="21"/>
      <c r="BG401" s="22">
        <v>25</v>
      </c>
      <c r="BH401" s="23">
        <v>0.7</v>
      </c>
      <c r="BI401" s="23">
        <v>18</v>
      </c>
      <c r="BJ401" s="16">
        <v>283.0020469370254</v>
      </c>
      <c r="BK401" s="16">
        <v>4815.6239906599749</v>
      </c>
      <c r="BL401" s="23">
        <v>0.15</v>
      </c>
      <c r="BM401" s="22">
        <f t="shared" si="60"/>
        <v>1.9899352286007133</v>
      </c>
      <c r="BN401" s="22">
        <f t="shared" si="64"/>
        <v>0.98993522860071326</v>
      </c>
      <c r="BO401" s="22">
        <f t="shared" si="61"/>
        <v>0.14849028429010699</v>
      </c>
      <c r="BP401" s="22">
        <f t="shared" si="62"/>
        <v>8.4144494431060632E-2</v>
      </c>
      <c r="BQ401" s="22">
        <f t="shared" si="63"/>
        <v>0.75730044987954559</v>
      </c>
    </row>
    <row r="402" spans="1:69" ht="12.75" customHeight="1" x14ac:dyDescent="0.25">
      <c r="A402" s="15">
        <v>19307057</v>
      </c>
      <c r="B402" s="16" t="s">
        <v>237</v>
      </c>
      <c r="C402" s="16"/>
      <c r="D402" s="16"/>
      <c r="E402" s="16"/>
      <c r="F402" s="16" t="s">
        <v>1264</v>
      </c>
      <c r="G402" s="16" t="s">
        <v>126</v>
      </c>
      <c r="H402" s="16">
        <v>0.21829032700000001</v>
      </c>
      <c r="I402" s="17">
        <v>2008</v>
      </c>
      <c r="J402" s="17">
        <v>2720</v>
      </c>
      <c r="K402" s="16">
        <v>0.56443245500000006</v>
      </c>
      <c r="L402" s="16" t="s">
        <v>78</v>
      </c>
      <c r="M402" s="17">
        <v>1</v>
      </c>
      <c r="N402" s="17">
        <v>0</v>
      </c>
      <c r="O402" s="16" t="s">
        <v>79</v>
      </c>
      <c r="P402" s="16" t="s">
        <v>80</v>
      </c>
      <c r="Q402" s="18">
        <v>0.1103575088425451</v>
      </c>
      <c r="R402" s="16" t="s">
        <v>2807</v>
      </c>
      <c r="S402" s="16" t="s">
        <v>2808</v>
      </c>
      <c r="T402" s="16" t="s">
        <v>83</v>
      </c>
      <c r="U402" s="16" t="s">
        <v>600</v>
      </c>
      <c r="V402" s="16"/>
      <c r="W402" s="16" t="s">
        <v>129</v>
      </c>
      <c r="X402" s="16" t="s">
        <v>1267</v>
      </c>
      <c r="Y402" s="16" t="s">
        <v>1268</v>
      </c>
      <c r="Z402" s="16" t="s">
        <v>1850</v>
      </c>
      <c r="AA402" s="16"/>
      <c r="AB402" s="16"/>
      <c r="AC402" s="16" t="s">
        <v>1769</v>
      </c>
      <c r="AD402" s="16" t="s">
        <v>152</v>
      </c>
      <c r="AE402" s="16"/>
      <c r="AF402" s="16" t="s">
        <v>91</v>
      </c>
      <c r="AG402" s="16" t="s">
        <v>92</v>
      </c>
      <c r="AH402" s="16" t="s">
        <v>2781</v>
      </c>
      <c r="AI402" s="17">
        <v>1</v>
      </c>
      <c r="AJ402" s="17">
        <v>1</v>
      </c>
      <c r="AK402" s="16" t="s">
        <v>136</v>
      </c>
      <c r="AL402" s="16"/>
      <c r="AM402" s="17">
        <v>25</v>
      </c>
      <c r="AN402" s="16" t="s">
        <v>137</v>
      </c>
      <c r="AO402" s="16" t="s">
        <v>138</v>
      </c>
      <c r="AP402" s="16"/>
      <c r="AQ402" s="16"/>
      <c r="AR402" s="16"/>
      <c r="AS402" s="16"/>
      <c r="AT402" s="19"/>
      <c r="AU402" s="19"/>
      <c r="AV402" s="19"/>
      <c r="AW402" s="19"/>
      <c r="AX402" s="19"/>
      <c r="AY402" s="19"/>
      <c r="AZ402" s="19"/>
      <c r="BA402" s="19"/>
      <c r="BB402" s="19"/>
      <c r="BC402" s="19"/>
      <c r="BD402" s="16">
        <v>289.13177988535517</v>
      </c>
      <c r="BE402" s="16">
        <v>4807.153856508151</v>
      </c>
      <c r="BF402" s="21"/>
      <c r="BG402" s="22">
        <v>25</v>
      </c>
      <c r="BH402" s="23">
        <v>0.7</v>
      </c>
      <c r="BI402" s="23">
        <v>18</v>
      </c>
      <c r="BJ402" s="16">
        <v>289.13177988535517</v>
      </c>
      <c r="BK402" s="16">
        <v>4807.153856508151</v>
      </c>
      <c r="BL402" s="23">
        <v>0.15</v>
      </c>
      <c r="BM402" s="22">
        <f t="shared" si="60"/>
        <v>1.9864351591658118</v>
      </c>
      <c r="BN402" s="22">
        <f t="shared" si="64"/>
        <v>0.98643515916581181</v>
      </c>
      <c r="BO402" s="22">
        <f t="shared" si="61"/>
        <v>0.14796527387487177</v>
      </c>
      <c r="BP402" s="22">
        <f t="shared" si="62"/>
        <v>8.3846988529094002E-2</v>
      </c>
      <c r="BQ402" s="22">
        <f t="shared" si="63"/>
        <v>0.75462289676184602</v>
      </c>
    </row>
    <row r="403" spans="1:69" ht="12.75" customHeight="1" x14ac:dyDescent="0.25">
      <c r="A403" s="15">
        <v>19307043</v>
      </c>
      <c r="B403" s="16" t="s">
        <v>237</v>
      </c>
      <c r="C403" s="16"/>
      <c r="D403" s="16"/>
      <c r="E403" s="16"/>
      <c r="F403" s="16" t="s">
        <v>1264</v>
      </c>
      <c r="G403" s="16" t="s">
        <v>197</v>
      </c>
      <c r="H403" s="16">
        <v>0.64732304600000001</v>
      </c>
      <c r="I403" s="17">
        <v>2003</v>
      </c>
      <c r="J403" s="17">
        <v>2777</v>
      </c>
      <c r="K403" s="16">
        <v>0.57866222099999998</v>
      </c>
      <c r="L403" s="16" t="s">
        <v>78</v>
      </c>
      <c r="M403" s="17">
        <v>1</v>
      </c>
      <c r="N403" s="17">
        <v>0</v>
      </c>
      <c r="O403" s="16" t="s">
        <v>79</v>
      </c>
      <c r="P403" s="16" t="s">
        <v>80</v>
      </c>
      <c r="Q403" s="18">
        <v>0.1101854152147419</v>
      </c>
      <c r="R403" s="16" t="s">
        <v>2792</v>
      </c>
      <c r="S403" s="16" t="s">
        <v>2793</v>
      </c>
      <c r="T403" s="16" t="s">
        <v>83</v>
      </c>
      <c r="U403" s="16" t="s">
        <v>106</v>
      </c>
      <c r="V403" s="16" t="s">
        <v>183</v>
      </c>
      <c r="W403" s="16" t="s">
        <v>129</v>
      </c>
      <c r="X403" s="16" t="s">
        <v>1267</v>
      </c>
      <c r="Y403" s="16" t="s">
        <v>1268</v>
      </c>
      <c r="Z403" s="16" t="s">
        <v>2794</v>
      </c>
      <c r="AA403" s="16"/>
      <c r="AB403" s="16"/>
      <c r="AC403" s="16" t="s">
        <v>1769</v>
      </c>
      <c r="AD403" s="16" t="s">
        <v>161</v>
      </c>
      <c r="AE403" s="16"/>
      <c r="AF403" s="16" t="s">
        <v>91</v>
      </c>
      <c r="AG403" s="16" t="s">
        <v>92</v>
      </c>
      <c r="AH403" s="16" t="s">
        <v>106</v>
      </c>
      <c r="AI403" s="17">
        <v>1</v>
      </c>
      <c r="AJ403" s="17">
        <v>1</v>
      </c>
      <c r="AK403" s="16" t="s">
        <v>136</v>
      </c>
      <c r="AL403" s="16"/>
      <c r="AM403" s="17">
        <v>25</v>
      </c>
      <c r="AN403" s="16" t="s">
        <v>137</v>
      </c>
      <c r="AO403" s="16" t="s">
        <v>138</v>
      </c>
      <c r="AP403" s="16"/>
      <c r="AQ403" s="16"/>
      <c r="AR403" s="16"/>
      <c r="AS403" s="16"/>
      <c r="AT403" s="19"/>
      <c r="AU403" s="19"/>
      <c r="AV403" s="19"/>
      <c r="AW403" s="19"/>
      <c r="AX403" s="19"/>
      <c r="AY403" s="19"/>
      <c r="AZ403" s="19"/>
      <c r="BA403" s="19"/>
      <c r="BB403" s="19"/>
      <c r="BC403" s="19"/>
      <c r="BD403" s="16">
        <v>298.12902730108607</v>
      </c>
      <c r="BE403" s="16">
        <v>4799.6574880666076</v>
      </c>
      <c r="BF403" s="21"/>
      <c r="BG403" s="22">
        <v>25</v>
      </c>
      <c r="BH403" s="23">
        <v>0.7</v>
      </c>
      <c r="BI403" s="23">
        <v>18</v>
      </c>
      <c r="BJ403" s="16">
        <v>298.12902730108607</v>
      </c>
      <c r="BK403" s="16">
        <v>4799.6574880666076</v>
      </c>
      <c r="BL403" s="23">
        <v>0.15</v>
      </c>
      <c r="BM403" s="22">
        <f t="shared" si="60"/>
        <v>1.9833374738653542</v>
      </c>
      <c r="BN403" s="22">
        <f t="shared" si="64"/>
        <v>0.98333747386535419</v>
      </c>
      <c r="BO403" s="22">
        <f t="shared" si="61"/>
        <v>0.14750062107980313</v>
      </c>
      <c r="BP403" s="22">
        <f t="shared" si="62"/>
        <v>8.3583685278555114E-2</v>
      </c>
      <c r="BQ403" s="22">
        <f t="shared" si="63"/>
        <v>0.752253167506996</v>
      </c>
    </row>
    <row r="404" spans="1:69" ht="12.75" customHeight="1" x14ac:dyDescent="0.25">
      <c r="A404" s="15">
        <v>15822049</v>
      </c>
      <c r="B404" s="16" t="s">
        <v>228</v>
      </c>
      <c r="C404" s="16"/>
      <c r="D404" s="16"/>
      <c r="E404" s="16"/>
      <c r="F404" s="16" t="s">
        <v>1264</v>
      </c>
      <c r="G404" s="16" t="s">
        <v>229</v>
      </c>
      <c r="H404" s="16">
        <v>0.428571429</v>
      </c>
      <c r="I404" s="17">
        <v>2003</v>
      </c>
      <c r="J404" s="17">
        <v>1976</v>
      </c>
      <c r="K404" s="16">
        <v>0.41235392300000001</v>
      </c>
      <c r="L404" s="16" t="s">
        <v>78</v>
      </c>
      <c r="M404" s="17">
        <v>1</v>
      </c>
      <c r="N404" s="17">
        <v>0</v>
      </c>
      <c r="O404" s="16" t="s">
        <v>79</v>
      </c>
      <c r="P404" s="16" t="s">
        <v>80</v>
      </c>
      <c r="Q404" s="18">
        <v>0.10994274867400577</v>
      </c>
      <c r="R404" s="16" t="s">
        <v>2639</v>
      </c>
      <c r="S404" s="16" t="s">
        <v>2640</v>
      </c>
      <c r="T404" s="16" t="s">
        <v>83</v>
      </c>
      <c r="U404" s="16" t="s">
        <v>232</v>
      </c>
      <c r="V404" s="16" t="s">
        <v>183</v>
      </c>
      <c r="W404" s="16" t="s">
        <v>129</v>
      </c>
      <c r="X404" s="16" t="s">
        <v>1267</v>
      </c>
      <c r="Y404" s="16" t="s">
        <v>1268</v>
      </c>
      <c r="Z404" s="16" t="s">
        <v>953</v>
      </c>
      <c r="AA404" s="16"/>
      <c r="AB404" s="16"/>
      <c r="AC404" s="16" t="s">
        <v>1749</v>
      </c>
      <c r="AD404" s="16" t="s">
        <v>105</v>
      </c>
      <c r="AE404" s="16"/>
      <c r="AF404" s="16" t="s">
        <v>91</v>
      </c>
      <c r="AG404" s="16" t="s">
        <v>92</v>
      </c>
      <c r="AH404" s="16" t="s">
        <v>232</v>
      </c>
      <c r="AI404" s="17">
        <v>1</v>
      </c>
      <c r="AJ404" s="17">
        <v>1</v>
      </c>
      <c r="AK404" s="16" t="s">
        <v>136</v>
      </c>
      <c r="AL404" s="16"/>
      <c r="AM404" s="17">
        <v>25</v>
      </c>
      <c r="AN404" s="16" t="s">
        <v>137</v>
      </c>
      <c r="AO404" s="16" t="s">
        <v>138</v>
      </c>
      <c r="AP404" s="16"/>
      <c r="AQ404" s="16"/>
      <c r="AR404" s="16"/>
      <c r="AS404" s="16"/>
      <c r="AT404" s="19"/>
      <c r="AU404" s="19"/>
      <c r="AV404" s="19"/>
      <c r="AW404" s="19"/>
      <c r="AX404" s="19"/>
      <c r="AY404" s="19"/>
      <c r="AZ404" s="19"/>
      <c r="BA404" s="19"/>
      <c r="BB404" s="19"/>
      <c r="BC404" s="19"/>
      <c r="BD404" s="16">
        <v>278.22292876442663</v>
      </c>
      <c r="BE404" s="16">
        <v>4789.0869758343179</v>
      </c>
      <c r="BF404" s="21"/>
      <c r="BG404" s="22">
        <v>25</v>
      </c>
      <c r="BH404" s="23">
        <v>0.7</v>
      </c>
      <c r="BI404" s="23">
        <v>18</v>
      </c>
      <c r="BJ404" s="16">
        <v>278.22292876442663</v>
      </c>
      <c r="BK404" s="16">
        <v>4789.0869758343179</v>
      </c>
      <c r="BL404" s="23">
        <v>0.15</v>
      </c>
      <c r="BM404" s="22">
        <f t="shared" si="60"/>
        <v>1.9789694761321039</v>
      </c>
      <c r="BN404" s="22">
        <f t="shared" si="64"/>
        <v>0.97896947613210394</v>
      </c>
      <c r="BO404" s="22">
        <f t="shared" si="61"/>
        <v>0.14684542141981557</v>
      </c>
      <c r="BP404" s="22">
        <f t="shared" si="62"/>
        <v>8.3212405471228837E-2</v>
      </c>
      <c r="BQ404" s="22">
        <f t="shared" si="63"/>
        <v>0.74891164924105957</v>
      </c>
    </row>
    <row r="405" spans="1:69" ht="12.75" customHeight="1" x14ac:dyDescent="0.25">
      <c r="A405" s="15">
        <v>18932089</v>
      </c>
      <c r="B405" s="16" t="s">
        <v>237</v>
      </c>
      <c r="C405" s="16"/>
      <c r="D405" s="16"/>
      <c r="E405" s="16"/>
      <c r="F405" s="16"/>
      <c r="G405" s="16" t="s">
        <v>111</v>
      </c>
      <c r="H405" s="16">
        <v>0</v>
      </c>
      <c r="I405" s="16"/>
      <c r="J405" s="16"/>
      <c r="K405" s="16">
        <v>0</v>
      </c>
      <c r="L405" s="16" t="s">
        <v>78</v>
      </c>
      <c r="M405" s="17">
        <v>1</v>
      </c>
      <c r="N405" s="17">
        <v>0</v>
      </c>
      <c r="O405" s="16" t="s">
        <v>79</v>
      </c>
      <c r="P405" s="16" t="s">
        <v>80</v>
      </c>
      <c r="Q405" s="18">
        <v>0.10934900541231239</v>
      </c>
      <c r="R405" s="16" t="s">
        <v>3470</v>
      </c>
      <c r="S405" s="16" t="s">
        <v>3471</v>
      </c>
      <c r="T405" s="16" t="s">
        <v>274</v>
      </c>
      <c r="U405" s="16" t="s">
        <v>2014</v>
      </c>
      <c r="V405" s="16"/>
      <c r="W405" s="16"/>
      <c r="X405" s="16"/>
      <c r="Y405" s="16"/>
      <c r="Z405" s="16"/>
      <c r="AA405" s="16"/>
      <c r="AB405" s="16"/>
      <c r="AC405" s="16"/>
      <c r="AD405" s="16"/>
      <c r="AE405" s="16"/>
      <c r="AF405" s="16"/>
      <c r="AG405" s="16"/>
      <c r="AH405" s="16"/>
      <c r="AI405" s="17">
        <v>0</v>
      </c>
      <c r="AJ405" s="17">
        <v>0</v>
      </c>
      <c r="AK405" s="16" t="s">
        <v>245</v>
      </c>
      <c r="AL405" s="16"/>
      <c r="AM405" s="17">
        <v>35</v>
      </c>
      <c r="AN405" s="16" t="s">
        <v>246</v>
      </c>
      <c r="AO405" s="16" t="s">
        <v>247</v>
      </c>
      <c r="AP405" s="17">
        <v>0</v>
      </c>
      <c r="AQ405" s="17">
        <v>0</v>
      </c>
      <c r="AR405" s="17">
        <v>0</v>
      </c>
      <c r="AS405" s="16">
        <v>4763.2430914500001</v>
      </c>
      <c r="AT405" s="19">
        <v>0</v>
      </c>
      <c r="AU405" s="19">
        <v>0</v>
      </c>
      <c r="AV405" s="19">
        <v>0</v>
      </c>
      <c r="AW405" s="19">
        <v>0</v>
      </c>
      <c r="AX405" s="20">
        <v>4</v>
      </c>
      <c r="AY405" s="19">
        <v>0</v>
      </c>
      <c r="AZ405" s="20">
        <v>35</v>
      </c>
      <c r="BA405" s="19">
        <v>0</v>
      </c>
      <c r="BB405" s="19">
        <v>0.5</v>
      </c>
      <c r="BC405" s="20">
        <v>17500</v>
      </c>
      <c r="BD405" s="16"/>
      <c r="BE405" s="16"/>
      <c r="BF405" s="21" t="s">
        <v>96</v>
      </c>
      <c r="BG405" s="22">
        <v>35</v>
      </c>
      <c r="BH405" s="23">
        <v>0.85</v>
      </c>
      <c r="BI405" s="23">
        <v>30</v>
      </c>
      <c r="BJ405" s="16">
        <v>850.45368872981612</v>
      </c>
      <c r="BK405" s="16">
        <v>4763.2236228086767</v>
      </c>
      <c r="BL405" s="23">
        <v>0.15</v>
      </c>
      <c r="BM405" s="22">
        <f t="shared" si="60"/>
        <v>3.2804701623693719</v>
      </c>
      <c r="BN405" s="22">
        <f t="shared" si="64"/>
        <v>3.2804701623693719</v>
      </c>
      <c r="BO405" s="22">
        <f t="shared" si="61"/>
        <v>0.49207052435540577</v>
      </c>
      <c r="BP405" s="22">
        <f t="shared" si="62"/>
        <v>0.27883996380139664</v>
      </c>
      <c r="BQ405" s="22">
        <f t="shared" si="63"/>
        <v>2.5095596742125696</v>
      </c>
    </row>
    <row r="406" spans="1:69" ht="12.75" customHeight="1" x14ac:dyDescent="0.25">
      <c r="A406" s="15">
        <v>15806003</v>
      </c>
      <c r="B406" s="16" t="s">
        <v>228</v>
      </c>
      <c r="C406" s="16" t="s">
        <v>110</v>
      </c>
      <c r="D406" s="16"/>
      <c r="E406" s="16"/>
      <c r="F406" s="16" t="s">
        <v>781</v>
      </c>
      <c r="G406" s="16" t="s">
        <v>111</v>
      </c>
      <c r="H406" s="16">
        <v>7.1455564999999999E-2</v>
      </c>
      <c r="I406" s="16"/>
      <c r="J406" s="16"/>
      <c r="K406" s="16">
        <v>0</v>
      </c>
      <c r="L406" s="16" t="s">
        <v>78</v>
      </c>
      <c r="M406" s="17">
        <v>1</v>
      </c>
      <c r="N406" s="17">
        <v>0</v>
      </c>
      <c r="O406" s="16" t="s">
        <v>79</v>
      </c>
      <c r="P406" s="16" t="s">
        <v>80</v>
      </c>
      <c r="Q406" s="18">
        <v>0.10918413451014986</v>
      </c>
      <c r="R406" s="16" t="s">
        <v>803</v>
      </c>
      <c r="S406" s="16" t="s">
        <v>804</v>
      </c>
      <c r="T406" s="16" t="s">
        <v>114</v>
      </c>
      <c r="U406" s="16" t="s">
        <v>326</v>
      </c>
      <c r="V406" s="16" t="s">
        <v>805</v>
      </c>
      <c r="W406" s="16" t="s">
        <v>507</v>
      </c>
      <c r="X406" s="16"/>
      <c r="Y406" s="16" t="s">
        <v>786</v>
      </c>
      <c r="Z406" s="16" t="s">
        <v>806</v>
      </c>
      <c r="AA406" s="16"/>
      <c r="AB406" s="16" t="s">
        <v>473</v>
      </c>
      <c r="AC406" s="16" t="s">
        <v>117</v>
      </c>
      <c r="AD406" s="16"/>
      <c r="AE406" s="16"/>
      <c r="AF406" s="16" t="s">
        <v>91</v>
      </c>
      <c r="AG406" s="16" t="s">
        <v>92</v>
      </c>
      <c r="AH406" s="16" t="s">
        <v>873</v>
      </c>
      <c r="AI406" s="17">
        <v>1</v>
      </c>
      <c r="AJ406" s="17">
        <v>0</v>
      </c>
      <c r="AK406" s="16" t="s">
        <v>119</v>
      </c>
      <c r="AL406" s="16">
        <v>1.35</v>
      </c>
      <c r="AM406" s="16"/>
      <c r="AN406" s="16" t="s">
        <v>579</v>
      </c>
      <c r="AO406" s="16" t="s">
        <v>580</v>
      </c>
      <c r="AP406" s="17">
        <v>0</v>
      </c>
      <c r="AQ406" s="17">
        <v>0</v>
      </c>
      <c r="AR406" s="17">
        <v>0</v>
      </c>
      <c r="AS406" s="16">
        <v>4756.0367419300001</v>
      </c>
      <c r="AT406" s="19">
        <v>0</v>
      </c>
      <c r="AU406" s="19">
        <v>0</v>
      </c>
      <c r="AV406" s="19">
        <v>0</v>
      </c>
      <c r="AW406" s="19">
        <v>0</v>
      </c>
      <c r="AX406" s="20">
        <v>13</v>
      </c>
      <c r="AY406" s="19">
        <v>0.5</v>
      </c>
      <c r="AZ406" s="20">
        <v>60</v>
      </c>
      <c r="BA406" s="19">
        <v>0.05</v>
      </c>
      <c r="BB406" s="19">
        <v>0.5</v>
      </c>
      <c r="BC406" s="20">
        <v>30000</v>
      </c>
      <c r="BD406" s="16">
        <v>286.68682600512324</v>
      </c>
      <c r="BE406" s="16">
        <v>4756.0418750375538</v>
      </c>
      <c r="BF406" s="21" t="s">
        <v>96</v>
      </c>
      <c r="BG406" s="23">
        <v>43</v>
      </c>
      <c r="BH406" s="23">
        <v>0.8</v>
      </c>
      <c r="BI406" s="23">
        <v>34</v>
      </c>
      <c r="BJ406" s="16">
        <v>286.68682600512324</v>
      </c>
      <c r="BK406" s="16">
        <v>4756.0418750375538</v>
      </c>
      <c r="BL406" s="23">
        <v>0.15</v>
      </c>
      <c r="BM406" s="22">
        <f t="shared" si="60"/>
        <v>3.7122605733450951</v>
      </c>
      <c r="BN406" s="22">
        <f t="shared" si="64"/>
        <v>3.7122605733450951</v>
      </c>
      <c r="BO406" s="22">
        <f t="shared" si="61"/>
        <v>0.55683908600176424</v>
      </c>
      <c r="BP406" s="22">
        <f t="shared" si="62"/>
        <v>0.31554214873433306</v>
      </c>
      <c r="BQ406" s="22">
        <f t="shared" si="63"/>
        <v>2.8398793386089975</v>
      </c>
    </row>
    <row r="407" spans="1:69" ht="12.75" customHeight="1" x14ac:dyDescent="0.25">
      <c r="A407" s="15">
        <v>14712068</v>
      </c>
      <c r="B407" s="16" t="s">
        <v>154</v>
      </c>
      <c r="C407" s="16"/>
      <c r="D407" s="16"/>
      <c r="E407" s="16"/>
      <c r="F407" s="16" t="s">
        <v>1264</v>
      </c>
      <c r="G407" s="16" t="s">
        <v>155</v>
      </c>
      <c r="H407" s="16">
        <v>0.42999988</v>
      </c>
      <c r="I407" s="17">
        <v>2017</v>
      </c>
      <c r="J407" s="17">
        <v>2130</v>
      </c>
      <c r="K407" s="16">
        <v>0.44984160499999998</v>
      </c>
      <c r="L407" s="16" t="s">
        <v>78</v>
      </c>
      <c r="M407" s="17">
        <v>1</v>
      </c>
      <c r="N407" s="17">
        <v>0</v>
      </c>
      <c r="O407" s="16" t="s">
        <v>79</v>
      </c>
      <c r="P407" s="16" t="s">
        <v>80</v>
      </c>
      <c r="Q407" s="18">
        <v>0.10906771281152491</v>
      </c>
      <c r="R407" s="16" t="s">
        <v>2624</v>
      </c>
      <c r="S407" s="16" t="s">
        <v>2625</v>
      </c>
      <c r="T407" s="16" t="s">
        <v>83</v>
      </c>
      <c r="U407" s="16" t="s">
        <v>106</v>
      </c>
      <c r="V407" s="16"/>
      <c r="W407" s="16" t="s">
        <v>129</v>
      </c>
      <c r="X407" s="16" t="s">
        <v>1267</v>
      </c>
      <c r="Y407" s="16" t="s">
        <v>1268</v>
      </c>
      <c r="Z407" s="16" t="s">
        <v>863</v>
      </c>
      <c r="AA407" s="16"/>
      <c r="AB407" s="16"/>
      <c r="AC407" s="16" t="s">
        <v>2176</v>
      </c>
      <c r="AD407" s="16" t="s">
        <v>152</v>
      </c>
      <c r="AE407" s="16"/>
      <c r="AF407" s="16" t="s">
        <v>91</v>
      </c>
      <c r="AG407" s="16" t="s">
        <v>92</v>
      </c>
      <c r="AH407" s="16" t="s">
        <v>2626</v>
      </c>
      <c r="AI407" s="17">
        <v>1</v>
      </c>
      <c r="AJ407" s="17">
        <v>1</v>
      </c>
      <c r="AK407" s="16" t="s">
        <v>136</v>
      </c>
      <c r="AL407" s="16"/>
      <c r="AM407" s="17">
        <v>25</v>
      </c>
      <c r="AN407" s="16" t="s">
        <v>137</v>
      </c>
      <c r="AO407" s="16" t="s">
        <v>138</v>
      </c>
      <c r="AP407" s="16"/>
      <c r="AQ407" s="16"/>
      <c r="AR407" s="16"/>
      <c r="AS407" s="16"/>
      <c r="AT407" s="19"/>
      <c r="AU407" s="19"/>
      <c r="AV407" s="19"/>
      <c r="AW407" s="19"/>
      <c r="AX407" s="19"/>
      <c r="AY407" s="19"/>
      <c r="AZ407" s="19"/>
      <c r="BA407" s="19"/>
      <c r="BB407" s="19"/>
      <c r="BC407" s="19"/>
      <c r="BD407" s="16">
        <v>276.36100518826356</v>
      </c>
      <c r="BE407" s="16">
        <v>4750.970566130748</v>
      </c>
      <c r="BF407" s="21"/>
      <c r="BG407" s="22">
        <v>25</v>
      </c>
      <c r="BH407" s="23">
        <v>0.7</v>
      </c>
      <c r="BI407" s="23">
        <v>18</v>
      </c>
      <c r="BJ407" s="16">
        <v>276.36100518826356</v>
      </c>
      <c r="BK407" s="16">
        <v>4750.970566130748</v>
      </c>
      <c r="BL407" s="23">
        <v>0.15</v>
      </c>
      <c r="BM407" s="22">
        <f t="shared" si="60"/>
        <v>1.9632188306074485</v>
      </c>
      <c r="BN407" s="22">
        <f t="shared" si="64"/>
        <v>0.96321883060744851</v>
      </c>
      <c r="BO407" s="22">
        <f t="shared" si="61"/>
        <v>0.14448282459111728</v>
      </c>
      <c r="BP407" s="22">
        <f t="shared" si="62"/>
        <v>8.1873600601633123E-2</v>
      </c>
      <c r="BQ407" s="22">
        <f t="shared" si="63"/>
        <v>0.73686240541469816</v>
      </c>
    </row>
    <row r="408" spans="1:69" ht="12.75" customHeight="1" x14ac:dyDescent="0.25">
      <c r="A408" s="15">
        <v>15410079</v>
      </c>
      <c r="B408" s="16" t="s">
        <v>228</v>
      </c>
      <c r="C408" s="16"/>
      <c r="D408" s="16"/>
      <c r="E408" s="16"/>
      <c r="F408" s="16" t="s">
        <v>1264</v>
      </c>
      <c r="G408" s="16" t="s">
        <v>197</v>
      </c>
      <c r="H408" s="16">
        <v>0.42860420300000002</v>
      </c>
      <c r="I408" s="17">
        <v>2000</v>
      </c>
      <c r="J408" s="17">
        <v>2190</v>
      </c>
      <c r="K408" s="16">
        <v>0.462220346</v>
      </c>
      <c r="L408" s="16" t="s">
        <v>78</v>
      </c>
      <c r="M408" s="17">
        <v>1</v>
      </c>
      <c r="N408" s="17">
        <v>0</v>
      </c>
      <c r="O408" s="16" t="s">
        <v>79</v>
      </c>
      <c r="P408" s="16" t="s">
        <v>80</v>
      </c>
      <c r="Q408" s="18">
        <v>0.10874047613760174</v>
      </c>
      <c r="R408" s="16" t="s">
        <v>2714</v>
      </c>
      <c r="S408" s="16" t="s">
        <v>2715</v>
      </c>
      <c r="T408" s="16" t="s">
        <v>83</v>
      </c>
      <c r="U408" s="16" t="s">
        <v>232</v>
      </c>
      <c r="V408" s="16" t="s">
        <v>183</v>
      </c>
      <c r="W408" s="16" t="s">
        <v>129</v>
      </c>
      <c r="X408" s="16" t="s">
        <v>1267</v>
      </c>
      <c r="Y408" s="16" t="s">
        <v>1268</v>
      </c>
      <c r="Z408" s="16" t="s">
        <v>2716</v>
      </c>
      <c r="AA408" s="16"/>
      <c r="AB408" s="16"/>
      <c r="AC408" s="16" t="s">
        <v>2698</v>
      </c>
      <c r="AD408" s="16" t="s">
        <v>2197</v>
      </c>
      <c r="AE408" s="16"/>
      <c r="AF408" s="16" t="s">
        <v>91</v>
      </c>
      <c r="AG408" s="16" t="s">
        <v>92</v>
      </c>
      <c r="AH408" s="16" t="s">
        <v>232</v>
      </c>
      <c r="AI408" s="17">
        <v>1</v>
      </c>
      <c r="AJ408" s="17">
        <v>1</v>
      </c>
      <c r="AK408" s="16" t="s">
        <v>136</v>
      </c>
      <c r="AL408" s="16"/>
      <c r="AM408" s="17">
        <v>25</v>
      </c>
      <c r="AN408" s="16" t="s">
        <v>137</v>
      </c>
      <c r="AO408" s="16" t="s">
        <v>138</v>
      </c>
      <c r="AP408" s="16"/>
      <c r="AQ408" s="16"/>
      <c r="AR408" s="16"/>
      <c r="AS408" s="16"/>
      <c r="AT408" s="19"/>
      <c r="AU408" s="19"/>
      <c r="AV408" s="19"/>
      <c r="AW408" s="19"/>
      <c r="AX408" s="19"/>
      <c r="AY408" s="19"/>
      <c r="AZ408" s="19"/>
      <c r="BA408" s="19"/>
      <c r="BB408" s="19"/>
      <c r="BC408" s="19"/>
      <c r="BD408" s="16">
        <v>308.84019891148364</v>
      </c>
      <c r="BE408" s="16">
        <v>4736.7161936323155</v>
      </c>
      <c r="BF408" s="21"/>
      <c r="BG408" s="22">
        <v>25</v>
      </c>
      <c r="BH408" s="23">
        <v>0.7</v>
      </c>
      <c r="BI408" s="23">
        <v>18</v>
      </c>
      <c r="BJ408" s="16">
        <v>308.84019891148364</v>
      </c>
      <c r="BK408" s="16">
        <v>4736.7161936323155</v>
      </c>
      <c r="BL408" s="23">
        <v>0.15</v>
      </c>
      <c r="BM408" s="22">
        <f t="shared" si="60"/>
        <v>1.9573285704768313</v>
      </c>
      <c r="BN408" s="22">
        <f t="shared" si="64"/>
        <v>0.95732857047683129</v>
      </c>
      <c r="BO408" s="22">
        <f t="shared" si="61"/>
        <v>0.14359928557152468</v>
      </c>
      <c r="BP408" s="22">
        <f t="shared" si="62"/>
        <v>8.1372928490530669E-2</v>
      </c>
      <c r="BQ408" s="22">
        <f t="shared" si="63"/>
        <v>0.73235635641477592</v>
      </c>
    </row>
    <row r="409" spans="1:69" ht="12.75" customHeight="1" x14ac:dyDescent="0.25">
      <c r="A409" s="15">
        <v>18933049</v>
      </c>
      <c r="B409" s="16" t="s">
        <v>237</v>
      </c>
      <c r="C409" s="16"/>
      <c r="D409" s="16"/>
      <c r="E409" s="16"/>
      <c r="F409" s="16" t="s">
        <v>1264</v>
      </c>
      <c r="G409" s="16" t="s">
        <v>238</v>
      </c>
      <c r="H409" s="16">
        <v>0.42874679399999999</v>
      </c>
      <c r="I409" s="17">
        <v>1998</v>
      </c>
      <c r="J409" s="17">
        <v>1846</v>
      </c>
      <c r="K409" s="16">
        <v>0.39027484099999998</v>
      </c>
      <c r="L409" s="16" t="s">
        <v>78</v>
      </c>
      <c r="M409" s="17">
        <v>1</v>
      </c>
      <c r="N409" s="17">
        <v>0</v>
      </c>
      <c r="O409" s="16" t="s">
        <v>79</v>
      </c>
      <c r="P409" s="16" t="s">
        <v>80</v>
      </c>
      <c r="Q409" s="18">
        <v>0.10863583031840941</v>
      </c>
      <c r="R409" s="16" t="s">
        <v>2809</v>
      </c>
      <c r="S409" s="16" t="s">
        <v>2810</v>
      </c>
      <c r="T409" s="16" t="s">
        <v>83</v>
      </c>
      <c r="U409" s="16" t="s">
        <v>106</v>
      </c>
      <c r="V409" s="16" t="s">
        <v>183</v>
      </c>
      <c r="W409" s="16" t="s">
        <v>129</v>
      </c>
      <c r="X409" s="16" t="s">
        <v>1267</v>
      </c>
      <c r="Y409" s="16" t="s">
        <v>1268</v>
      </c>
      <c r="Z409" s="16" t="s">
        <v>2811</v>
      </c>
      <c r="AA409" s="16"/>
      <c r="AB409" s="16"/>
      <c r="AC409" s="16" t="s">
        <v>2812</v>
      </c>
      <c r="AD409" s="16" t="s">
        <v>2197</v>
      </c>
      <c r="AE409" s="16"/>
      <c r="AF409" s="16" t="s">
        <v>91</v>
      </c>
      <c r="AG409" s="16" t="s">
        <v>92</v>
      </c>
      <c r="AH409" s="16" t="s">
        <v>106</v>
      </c>
      <c r="AI409" s="17">
        <v>1</v>
      </c>
      <c r="AJ409" s="17">
        <v>1</v>
      </c>
      <c r="AK409" s="16" t="s">
        <v>245</v>
      </c>
      <c r="AL409" s="16"/>
      <c r="AM409" s="17">
        <v>35</v>
      </c>
      <c r="AN409" s="16" t="s">
        <v>246</v>
      </c>
      <c r="AO409" s="16" t="s">
        <v>247</v>
      </c>
      <c r="AP409" s="16"/>
      <c r="AQ409" s="16"/>
      <c r="AR409" s="16"/>
      <c r="AS409" s="16"/>
      <c r="AT409" s="19"/>
      <c r="AU409" s="19"/>
      <c r="AV409" s="19"/>
      <c r="AW409" s="19"/>
      <c r="AX409" s="19"/>
      <c r="AY409" s="19"/>
      <c r="AZ409" s="19"/>
      <c r="BA409" s="19"/>
      <c r="BB409" s="19"/>
      <c r="BC409" s="19"/>
      <c r="BD409" s="16">
        <v>295.44735808128382</v>
      </c>
      <c r="BE409" s="16">
        <v>4732.1578399817672</v>
      </c>
      <c r="BF409" s="21"/>
      <c r="BG409" s="22">
        <v>35</v>
      </c>
      <c r="BH409" s="23">
        <v>0.85</v>
      </c>
      <c r="BI409" s="23">
        <v>30</v>
      </c>
      <c r="BJ409" s="16">
        <v>295.44735808128382</v>
      </c>
      <c r="BK409" s="16">
        <v>4732.1578399817672</v>
      </c>
      <c r="BL409" s="23">
        <v>0.15</v>
      </c>
      <c r="BM409" s="22">
        <f t="shared" si="60"/>
        <v>3.2590749095522824</v>
      </c>
      <c r="BN409" s="22">
        <f t="shared" si="64"/>
        <v>2.2590749095522824</v>
      </c>
      <c r="BO409" s="22">
        <f t="shared" si="61"/>
        <v>0.33886123643284233</v>
      </c>
      <c r="BP409" s="22">
        <f t="shared" si="62"/>
        <v>0.19202136731194402</v>
      </c>
      <c r="BQ409" s="22">
        <f t="shared" si="63"/>
        <v>1.7281923058074962</v>
      </c>
    </row>
    <row r="410" spans="1:69" ht="12.75" customHeight="1" x14ac:dyDescent="0.25">
      <c r="A410" s="15">
        <v>15304043</v>
      </c>
      <c r="B410" s="16" t="s">
        <v>154</v>
      </c>
      <c r="C410" s="16"/>
      <c r="D410" s="16"/>
      <c r="E410" s="16"/>
      <c r="F410" s="16" t="s">
        <v>1264</v>
      </c>
      <c r="G410" s="16" t="s">
        <v>197</v>
      </c>
      <c r="H410" s="16">
        <v>0.45427432899999998</v>
      </c>
      <c r="I410" s="17">
        <v>1998</v>
      </c>
      <c r="J410" s="17">
        <v>1076</v>
      </c>
      <c r="K410" s="16">
        <v>0.22767668199999999</v>
      </c>
      <c r="L410" s="16" t="s">
        <v>78</v>
      </c>
      <c r="M410" s="17">
        <v>1</v>
      </c>
      <c r="N410" s="17">
        <v>0</v>
      </c>
      <c r="O410" s="16" t="s">
        <v>79</v>
      </c>
      <c r="P410" s="16" t="s">
        <v>80</v>
      </c>
      <c r="Q410" s="18">
        <v>0.10850203603839091</v>
      </c>
      <c r="R410" s="16" t="s">
        <v>2548</v>
      </c>
      <c r="S410" s="16" t="s">
        <v>2549</v>
      </c>
      <c r="T410" s="16" t="s">
        <v>83</v>
      </c>
      <c r="U410" s="16" t="s">
        <v>84</v>
      </c>
      <c r="V410" s="16" t="s">
        <v>214</v>
      </c>
      <c r="W410" s="16" t="s">
        <v>129</v>
      </c>
      <c r="X410" s="16" t="s">
        <v>1267</v>
      </c>
      <c r="Y410" s="16" t="s">
        <v>1268</v>
      </c>
      <c r="Z410" s="16" t="s">
        <v>2550</v>
      </c>
      <c r="AA410" s="16"/>
      <c r="AB410" s="16"/>
      <c r="AC410" s="16" t="s">
        <v>780</v>
      </c>
      <c r="AD410" s="16" t="s">
        <v>105</v>
      </c>
      <c r="AE410" s="16"/>
      <c r="AF410" s="16" t="s">
        <v>91</v>
      </c>
      <c r="AG410" s="16" t="s">
        <v>92</v>
      </c>
      <c r="AH410" s="16" t="s">
        <v>204</v>
      </c>
      <c r="AI410" s="17">
        <v>1</v>
      </c>
      <c r="AJ410" s="17">
        <v>1</v>
      </c>
      <c r="AK410" s="16" t="s">
        <v>136</v>
      </c>
      <c r="AL410" s="16"/>
      <c r="AM410" s="17">
        <v>25</v>
      </c>
      <c r="AN410" s="16" t="s">
        <v>137</v>
      </c>
      <c r="AO410" s="16" t="s">
        <v>138</v>
      </c>
      <c r="AP410" s="16"/>
      <c r="AQ410" s="16"/>
      <c r="AR410" s="16"/>
      <c r="AS410" s="16"/>
      <c r="AT410" s="19"/>
      <c r="AU410" s="19"/>
      <c r="AV410" s="19"/>
      <c r="AW410" s="19"/>
      <c r="AX410" s="19"/>
      <c r="AY410" s="19"/>
      <c r="AZ410" s="19"/>
      <c r="BA410" s="19"/>
      <c r="BB410" s="19"/>
      <c r="BC410" s="19"/>
      <c r="BD410" s="16">
        <v>281.86419012405077</v>
      </c>
      <c r="BE410" s="16">
        <v>4726.3297844564531</v>
      </c>
      <c r="BF410" s="21"/>
      <c r="BG410" s="22">
        <v>25</v>
      </c>
      <c r="BH410" s="23">
        <v>0.7</v>
      </c>
      <c r="BI410" s="23">
        <v>18</v>
      </c>
      <c r="BJ410" s="16">
        <v>281.86419012405077</v>
      </c>
      <c r="BK410" s="16">
        <v>4726.3297844564531</v>
      </c>
      <c r="BL410" s="23">
        <v>0.15</v>
      </c>
      <c r="BM410" s="22">
        <f t="shared" si="60"/>
        <v>1.9530366486910364</v>
      </c>
      <c r="BN410" s="22">
        <f t="shared" si="64"/>
        <v>0.95303664869103644</v>
      </c>
      <c r="BO410" s="22">
        <f t="shared" si="61"/>
        <v>0.14295549730365545</v>
      </c>
      <c r="BP410" s="22">
        <f t="shared" si="62"/>
        <v>8.100811513873811E-2</v>
      </c>
      <c r="BQ410" s="22">
        <f t="shared" si="63"/>
        <v>0.72907303624864295</v>
      </c>
    </row>
    <row r="411" spans="1:69" ht="12.75" customHeight="1" x14ac:dyDescent="0.25">
      <c r="A411" s="15">
        <v>14815026</v>
      </c>
      <c r="B411" s="16" t="s">
        <v>97</v>
      </c>
      <c r="C411" s="16"/>
      <c r="D411" s="16"/>
      <c r="E411" s="16"/>
      <c r="F411" s="16" t="s">
        <v>1264</v>
      </c>
      <c r="G411" s="16" t="s">
        <v>238</v>
      </c>
      <c r="H411" s="16">
        <v>0.22674544899999999</v>
      </c>
      <c r="I411" s="17">
        <v>1951</v>
      </c>
      <c r="J411" s="17">
        <v>1657</v>
      </c>
      <c r="K411" s="16">
        <v>0.35098496099999998</v>
      </c>
      <c r="L411" s="16" t="s">
        <v>78</v>
      </c>
      <c r="M411" s="17">
        <v>1</v>
      </c>
      <c r="N411" s="17">
        <v>0</v>
      </c>
      <c r="O411" s="16" t="s">
        <v>79</v>
      </c>
      <c r="P411" s="16" t="s">
        <v>80</v>
      </c>
      <c r="Q411" s="18">
        <v>0.1084020449028065</v>
      </c>
      <c r="R411" s="16" t="s">
        <v>2118</v>
      </c>
      <c r="S411" s="16" t="s">
        <v>2119</v>
      </c>
      <c r="T411" s="16" t="s">
        <v>83</v>
      </c>
      <c r="U411" s="16" t="s">
        <v>106</v>
      </c>
      <c r="V411" s="16" t="s">
        <v>450</v>
      </c>
      <c r="W411" s="16" t="s">
        <v>129</v>
      </c>
      <c r="X411" s="16"/>
      <c r="Y411" s="16" t="s">
        <v>1268</v>
      </c>
      <c r="Z411" s="16" t="s">
        <v>2120</v>
      </c>
      <c r="AA411" s="16"/>
      <c r="AB411" s="16"/>
      <c r="AC411" s="16" t="s">
        <v>1819</v>
      </c>
      <c r="AD411" s="16" t="s">
        <v>152</v>
      </c>
      <c r="AE411" s="16"/>
      <c r="AF411" s="16" t="s">
        <v>91</v>
      </c>
      <c r="AG411" s="16" t="s">
        <v>92</v>
      </c>
      <c r="AH411" s="16" t="s">
        <v>2121</v>
      </c>
      <c r="AI411" s="17">
        <v>1</v>
      </c>
      <c r="AJ411" s="17">
        <v>1</v>
      </c>
      <c r="AK411" s="16" t="s">
        <v>245</v>
      </c>
      <c r="AL411" s="16"/>
      <c r="AM411" s="17">
        <v>35</v>
      </c>
      <c r="AN411" s="16" t="s">
        <v>246</v>
      </c>
      <c r="AO411" s="16" t="s">
        <v>247</v>
      </c>
      <c r="AP411" s="17">
        <v>0</v>
      </c>
      <c r="AQ411" s="17">
        <v>0</v>
      </c>
      <c r="AR411" s="17">
        <v>0</v>
      </c>
      <c r="AS411" s="16">
        <v>4721.9764819599995</v>
      </c>
      <c r="AT411" s="19">
        <v>9.2249506464968878</v>
      </c>
      <c r="AU411" s="19">
        <v>0</v>
      </c>
      <c r="AV411" s="19">
        <v>0</v>
      </c>
      <c r="AW411" s="19">
        <v>4612.4753232484436</v>
      </c>
      <c r="AX411" s="20">
        <v>4</v>
      </c>
      <c r="AY411" s="19">
        <v>0</v>
      </c>
      <c r="AZ411" s="20">
        <v>35</v>
      </c>
      <c r="BA411" s="19">
        <v>0</v>
      </c>
      <c r="BB411" s="19">
        <v>0.5</v>
      </c>
      <c r="BC411" s="20">
        <v>17500</v>
      </c>
      <c r="BD411" s="16">
        <v>296.29269139814176</v>
      </c>
      <c r="BE411" s="16">
        <v>4721.974188012834</v>
      </c>
      <c r="BF411" s="21" t="s">
        <v>96</v>
      </c>
      <c r="BG411" s="22">
        <v>35</v>
      </c>
      <c r="BH411" s="23">
        <v>0.85</v>
      </c>
      <c r="BI411" s="23">
        <v>30</v>
      </c>
      <c r="BJ411" s="16">
        <v>296.29269139814176</v>
      </c>
      <c r="BK411" s="16">
        <v>4721.974188012834</v>
      </c>
      <c r="BL411" s="23">
        <v>0.15</v>
      </c>
      <c r="BM411" s="22">
        <f t="shared" si="60"/>
        <v>3.252061347084195</v>
      </c>
      <c r="BN411" s="22">
        <f t="shared" si="64"/>
        <v>2.252061347084195</v>
      </c>
      <c r="BO411" s="22">
        <f t="shared" si="61"/>
        <v>0.33780920206262927</v>
      </c>
      <c r="BP411" s="22">
        <f t="shared" si="62"/>
        <v>0.19142521450215658</v>
      </c>
      <c r="BQ411" s="22">
        <f t="shared" si="63"/>
        <v>1.7228269305194093</v>
      </c>
    </row>
    <row r="412" spans="1:69" ht="12.75" customHeight="1" x14ac:dyDescent="0.25">
      <c r="A412" s="15">
        <v>19303015</v>
      </c>
      <c r="B412" s="16" t="s">
        <v>237</v>
      </c>
      <c r="C412" s="16"/>
      <c r="D412" s="16"/>
      <c r="E412" s="16"/>
      <c r="F412" s="16" t="s">
        <v>1264</v>
      </c>
      <c r="G412" s="16" t="s">
        <v>205</v>
      </c>
      <c r="H412" s="16">
        <v>0.70454912700000005</v>
      </c>
      <c r="I412" s="17">
        <v>1990</v>
      </c>
      <c r="J412" s="17">
        <v>2253</v>
      </c>
      <c r="K412" s="16">
        <v>0.47763408899999998</v>
      </c>
      <c r="L412" s="16" t="s">
        <v>78</v>
      </c>
      <c r="M412" s="17">
        <v>1</v>
      </c>
      <c r="N412" s="17">
        <v>0</v>
      </c>
      <c r="O412" s="16" t="s">
        <v>79</v>
      </c>
      <c r="P412" s="16" t="s">
        <v>80</v>
      </c>
      <c r="Q412" s="18">
        <v>0.10830043838105742</v>
      </c>
      <c r="R412" s="16" t="s">
        <v>1803</v>
      </c>
      <c r="S412" s="16" t="s">
        <v>1804</v>
      </c>
      <c r="T412" s="16" t="s">
        <v>83</v>
      </c>
      <c r="U412" s="16" t="s">
        <v>106</v>
      </c>
      <c r="V412" s="16" t="s">
        <v>1790</v>
      </c>
      <c r="W412" s="16" t="s">
        <v>129</v>
      </c>
      <c r="X412" s="16" t="s">
        <v>1267</v>
      </c>
      <c r="Y412" s="16" t="s">
        <v>1268</v>
      </c>
      <c r="Z412" s="16" t="s">
        <v>1805</v>
      </c>
      <c r="AA412" s="16"/>
      <c r="AB412" s="16"/>
      <c r="AC412" s="16" t="s">
        <v>1769</v>
      </c>
      <c r="AD412" s="16" t="s">
        <v>152</v>
      </c>
      <c r="AE412" s="16"/>
      <c r="AF412" s="16" t="s">
        <v>91</v>
      </c>
      <c r="AG412" s="16" t="s">
        <v>92</v>
      </c>
      <c r="AH412" s="16" t="s">
        <v>1792</v>
      </c>
      <c r="AI412" s="17">
        <v>1</v>
      </c>
      <c r="AJ412" s="17">
        <v>1</v>
      </c>
      <c r="AK412" s="16" t="s">
        <v>136</v>
      </c>
      <c r="AL412" s="16"/>
      <c r="AM412" s="17">
        <v>25</v>
      </c>
      <c r="AN412" s="16" t="s">
        <v>137</v>
      </c>
      <c r="AO412" s="16" t="s">
        <v>138</v>
      </c>
      <c r="AP412" s="17">
        <v>0</v>
      </c>
      <c r="AQ412" s="17">
        <v>0</v>
      </c>
      <c r="AR412" s="17">
        <v>0</v>
      </c>
      <c r="AS412" s="16">
        <v>4717.54548471</v>
      </c>
      <c r="AT412" s="19">
        <v>9.2336152647986065</v>
      </c>
      <c r="AU412" s="19">
        <v>0</v>
      </c>
      <c r="AV412" s="19">
        <v>0</v>
      </c>
      <c r="AW412" s="19">
        <v>4616.8076323993037</v>
      </c>
      <c r="AX412" s="20">
        <v>7</v>
      </c>
      <c r="AY412" s="19">
        <v>0</v>
      </c>
      <c r="AZ412" s="20">
        <v>25</v>
      </c>
      <c r="BA412" s="19">
        <v>0</v>
      </c>
      <c r="BB412" s="19">
        <v>0.5</v>
      </c>
      <c r="BC412" s="20">
        <v>12500</v>
      </c>
      <c r="BD412" s="16"/>
      <c r="BE412" s="16"/>
      <c r="BF412" s="21" t="s">
        <v>96</v>
      </c>
      <c r="BG412" s="22">
        <v>25</v>
      </c>
      <c r="BH412" s="23">
        <v>0.7</v>
      </c>
      <c r="BI412" s="23">
        <v>18</v>
      </c>
      <c r="BJ412" s="16">
        <v>303.42685408892544</v>
      </c>
      <c r="BK412" s="16">
        <v>4717.5482256293471</v>
      </c>
      <c r="BL412" s="23">
        <v>0.15</v>
      </c>
      <c r="BM412" s="22">
        <f t="shared" si="60"/>
        <v>1.9494078908590335</v>
      </c>
      <c r="BN412" s="22">
        <f t="shared" si="64"/>
        <v>0.94940789085903354</v>
      </c>
      <c r="BO412" s="22">
        <f t="shared" si="61"/>
        <v>0.14241118362885502</v>
      </c>
      <c r="BP412" s="22">
        <f t="shared" si="62"/>
        <v>8.0699670723017855E-2</v>
      </c>
      <c r="BQ412" s="22">
        <f t="shared" si="63"/>
        <v>0.7262970365071606</v>
      </c>
    </row>
    <row r="413" spans="1:69" ht="12.75" customHeight="1" x14ac:dyDescent="0.25">
      <c r="A413" s="15">
        <v>16001025</v>
      </c>
      <c r="B413" s="16" t="s">
        <v>75</v>
      </c>
      <c r="C413" s="16"/>
      <c r="D413" s="16" t="s">
        <v>2126</v>
      </c>
      <c r="E413" s="16"/>
      <c r="F413" s="16" t="s">
        <v>1264</v>
      </c>
      <c r="G413" s="16" t="s">
        <v>2408</v>
      </c>
      <c r="H413" s="16">
        <v>0.249997209</v>
      </c>
      <c r="I413" s="17">
        <v>2002</v>
      </c>
      <c r="J413" s="17">
        <v>1653</v>
      </c>
      <c r="K413" s="16">
        <v>0.351552531</v>
      </c>
      <c r="L413" s="16" t="s">
        <v>78</v>
      </c>
      <c r="M413" s="17">
        <v>1</v>
      </c>
      <c r="N413" s="17">
        <v>0</v>
      </c>
      <c r="O413" s="16" t="s">
        <v>79</v>
      </c>
      <c r="P413" s="16" t="s">
        <v>80</v>
      </c>
      <c r="Q413" s="18">
        <v>0.10823629503866694</v>
      </c>
      <c r="R413" s="16" t="s">
        <v>2485</v>
      </c>
      <c r="S413" s="16" t="s">
        <v>2486</v>
      </c>
      <c r="T413" s="16" t="s">
        <v>83</v>
      </c>
      <c r="U413" s="16" t="s">
        <v>84</v>
      </c>
      <c r="V413" s="16" t="s">
        <v>183</v>
      </c>
      <c r="W413" s="16" t="s">
        <v>129</v>
      </c>
      <c r="X413" s="16" t="s">
        <v>1267</v>
      </c>
      <c r="Y413" s="16" t="s">
        <v>1268</v>
      </c>
      <c r="Z413" s="16" t="s">
        <v>2487</v>
      </c>
      <c r="AA413" s="16"/>
      <c r="AB413" s="16"/>
      <c r="AC413" s="16" t="s">
        <v>185</v>
      </c>
      <c r="AD413" s="16" t="s">
        <v>152</v>
      </c>
      <c r="AE413" s="16"/>
      <c r="AF413" s="16" t="s">
        <v>91</v>
      </c>
      <c r="AG413" s="16" t="s">
        <v>92</v>
      </c>
      <c r="AH413" s="16" t="s">
        <v>84</v>
      </c>
      <c r="AI413" s="17">
        <v>1</v>
      </c>
      <c r="AJ413" s="17">
        <v>1</v>
      </c>
      <c r="AK413" s="16" t="s">
        <v>245</v>
      </c>
      <c r="AL413" s="16"/>
      <c r="AM413" s="17">
        <v>35</v>
      </c>
      <c r="AN413" s="16" t="s">
        <v>246</v>
      </c>
      <c r="AO413" s="16" t="s">
        <v>247</v>
      </c>
      <c r="AP413" s="16"/>
      <c r="AQ413" s="16"/>
      <c r="AR413" s="16"/>
      <c r="AS413" s="16"/>
      <c r="AT413" s="19"/>
      <c r="AU413" s="19"/>
      <c r="AV413" s="19"/>
      <c r="AW413" s="19"/>
      <c r="AX413" s="19"/>
      <c r="AY413" s="19"/>
      <c r="AZ413" s="19"/>
      <c r="BA413" s="19"/>
      <c r="BB413" s="19"/>
      <c r="BC413" s="19"/>
      <c r="BD413" s="16">
        <v>317.16263683166619</v>
      </c>
      <c r="BE413" s="16">
        <v>4714.7541528111424</v>
      </c>
      <c r="BF413" s="21"/>
      <c r="BG413" s="22">
        <v>35</v>
      </c>
      <c r="BH413" s="23">
        <v>0.85</v>
      </c>
      <c r="BI413" s="23">
        <v>30</v>
      </c>
      <c r="BJ413" s="16">
        <v>317.16263683166619</v>
      </c>
      <c r="BK413" s="16">
        <v>4714.7541528111424</v>
      </c>
      <c r="BL413" s="23">
        <v>0.15</v>
      </c>
      <c r="BM413" s="22">
        <f t="shared" si="60"/>
        <v>3.247088851160008</v>
      </c>
      <c r="BN413" s="22">
        <f t="shared" si="64"/>
        <v>2.247088851160008</v>
      </c>
      <c r="BO413" s="22">
        <f t="shared" si="61"/>
        <v>0.33706332767400121</v>
      </c>
      <c r="BP413" s="22">
        <f t="shared" si="62"/>
        <v>0.1910025523486007</v>
      </c>
      <c r="BQ413" s="22">
        <f t="shared" si="63"/>
        <v>1.7190229711374061</v>
      </c>
    </row>
    <row r="414" spans="1:69" ht="12.75" customHeight="1" x14ac:dyDescent="0.25">
      <c r="A414" s="15">
        <v>15009021</v>
      </c>
      <c r="B414" s="16" t="s">
        <v>154</v>
      </c>
      <c r="C414" s="16"/>
      <c r="D414" s="16"/>
      <c r="E414" s="16"/>
      <c r="F414" s="16" t="s">
        <v>1264</v>
      </c>
      <c r="G414" s="16" t="s">
        <v>155</v>
      </c>
      <c r="H414" s="16">
        <v>0.17646605000000001</v>
      </c>
      <c r="I414" s="17">
        <v>2006</v>
      </c>
      <c r="J414" s="17">
        <v>1630</v>
      </c>
      <c r="K414" s="16">
        <v>0.34948541999999999</v>
      </c>
      <c r="L414" s="16" t="s">
        <v>78</v>
      </c>
      <c r="M414" s="17">
        <v>1</v>
      </c>
      <c r="N414" s="17">
        <v>0</v>
      </c>
      <c r="O414" s="16" t="s">
        <v>79</v>
      </c>
      <c r="P414" s="16" t="s">
        <v>80</v>
      </c>
      <c r="Q414" s="18">
        <v>0.10791896084708065</v>
      </c>
      <c r="R414" s="16" t="s">
        <v>2508</v>
      </c>
      <c r="S414" s="16" t="s">
        <v>2509</v>
      </c>
      <c r="T414" s="16" t="s">
        <v>83</v>
      </c>
      <c r="U414" s="16" t="s">
        <v>84</v>
      </c>
      <c r="V414" s="16" t="s">
        <v>183</v>
      </c>
      <c r="W414" s="16" t="s">
        <v>129</v>
      </c>
      <c r="X414" s="16" t="s">
        <v>1267</v>
      </c>
      <c r="Y414" s="16" t="s">
        <v>1268</v>
      </c>
      <c r="Z414" s="16" t="s">
        <v>2510</v>
      </c>
      <c r="AA414" s="16"/>
      <c r="AB414" s="16"/>
      <c r="AC414" s="16" t="s">
        <v>1464</v>
      </c>
      <c r="AD414" s="16" t="s">
        <v>152</v>
      </c>
      <c r="AE414" s="16"/>
      <c r="AF414" s="16" t="s">
        <v>91</v>
      </c>
      <c r="AG414" s="16" t="s">
        <v>92</v>
      </c>
      <c r="AH414" s="16" t="s">
        <v>84</v>
      </c>
      <c r="AI414" s="17">
        <v>1</v>
      </c>
      <c r="AJ414" s="17">
        <v>1</v>
      </c>
      <c r="AK414" s="16" t="s">
        <v>136</v>
      </c>
      <c r="AL414" s="16"/>
      <c r="AM414" s="17">
        <v>25</v>
      </c>
      <c r="AN414" s="16" t="s">
        <v>137</v>
      </c>
      <c r="AO414" s="16" t="s">
        <v>138</v>
      </c>
      <c r="AP414" s="16"/>
      <c r="AQ414" s="16"/>
      <c r="AR414" s="16"/>
      <c r="AS414" s="16"/>
      <c r="AT414" s="19"/>
      <c r="AU414" s="19"/>
      <c r="AV414" s="19"/>
      <c r="AW414" s="19"/>
      <c r="AX414" s="19"/>
      <c r="AY414" s="19"/>
      <c r="AZ414" s="19"/>
      <c r="BA414" s="19"/>
      <c r="BB414" s="19"/>
      <c r="BC414" s="19"/>
      <c r="BD414" s="16">
        <v>273.67447112897628</v>
      </c>
      <c r="BE414" s="16">
        <v>4700.9311307178978</v>
      </c>
      <c r="BF414" s="21"/>
      <c r="BG414" s="22">
        <v>25</v>
      </c>
      <c r="BH414" s="23">
        <v>0.7</v>
      </c>
      <c r="BI414" s="23">
        <v>18</v>
      </c>
      <c r="BJ414" s="16">
        <v>273.67447112897628</v>
      </c>
      <c r="BK414" s="16">
        <v>4700.9311307178978</v>
      </c>
      <c r="BL414" s="23">
        <v>0.15</v>
      </c>
      <c r="BM414" s="22">
        <f t="shared" si="60"/>
        <v>1.9425412952474517</v>
      </c>
      <c r="BN414" s="22">
        <f t="shared" si="64"/>
        <v>0.94254129524745167</v>
      </c>
      <c r="BO414" s="22">
        <f t="shared" si="61"/>
        <v>0.14138119428711773</v>
      </c>
      <c r="BP414" s="22">
        <f t="shared" si="62"/>
        <v>8.0116010096033405E-2</v>
      </c>
      <c r="BQ414" s="22">
        <f t="shared" si="63"/>
        <v>0.72104409086430055</v>
      </c>
    </row>
    <row r="415" spans="1:69" ht="12.75" customHeight="1" x14ac:dyDescent="0.25">
      <c r="A415" s="15">
        <v>15431080</v>
      </c>
      <c r="B415" s="16" t="s">
        <v>228</v>
      </c>
      <c r="C415" s="16"/>
      <c r="D415" s="16"/>
      <c r="E415" s="16"/>
      <c r="F415" s="16" t="s">
        <v>1264</v>
      </c>
      <c r="G415" s="16" t="s">
        <v>1841</v>
      </c>
      <c r="H415" s="16">
        <v>0.42856705</v>
      </c>
      <c r="I415" s="17">
        <v>1999</v>
      </c>
      <c r="J415" s="17">
        <v>1852</v>
      </c>
      <c r="K415" s="16">
        <v>0.39479855000000003</v>
      </c>
      <c r="L415" s="16" t="s">
        <v>78</v>
      </c>
      <c r="M415" s="17">
        <v>1</v>
      </c>
      <c r="N415" s="17">
        <v>0</v>
      </c>
      <c r="O415" s="16" t="s">
        <v>79</v>
      </c>
      <c r="P415" s="16" t="s">
        <v>80</v>
      </c>
      <c r="Q415" s="18">
        <v>0.10769821881016843</v>
      </c>
      <c r="R415" s="16" t="s">
        <v>2739</v>
      </c>
      <c r="S415" s="16" t="s">
        <v>2740</v>
      </c>
      <c r="T415" s="16" t="s">
        <v>83</v>
      </c>
      <c r="U415" s="16" t="s">
        <v>232</v>
      </c>
      <c r="V415" s="16" t="s">
        <v>1834</v>
      </c>
      <c r="W415" s="16" t="s">
        <v>129</v>
      </c>
      <c r="X415" s="16" t="s">
        <v>1267</v>
      </c>
      <c r="Y415" s="16" t="s">
        <v>1268</v>
      </c>
      <c r="Z415" s="16" t="s">
        <v>2741</v>
      </c>
      <c r="AA415" s="16"/>
      <c r="AB415" s="16"/>
      <c r="AC415" s="16" t="s">
        <v>1589</v>
      </c>
      <c r="AD415" s="16" t="s">
        <v>152</v>
      </c>
      <c r="AE415" s="16"/>
      <c r="AF415" s="16" t="s">
        <v>91</v>
      </c>
      <c r="AG415" s="16" t="s">
        <v>92</v>
      </c>
      <c r="AH415" s="16" t="s">
        <v>2742</v>
      </c>
      <c r="AI415" s="17">
        <v>1</v>
      </c>
      <c r="AJ415" s="17">
        <v>1</v>
      </c>
      <c r="AK415" s="16" t="s">
        <v>136</v>
      </c>
      <c r="AL415" s="16"/>
      <c r="AM415" s="17">
        <v>25</v>
      </c>
      <c r="AN415" s="16" t="s">
        <v>137</v>
      </c>
      <c r="AO415" s="16" t="s">
        <v>138</v>
      </c>
      <c r="AP415" s="16"/>
      <c r="AQ415" s="16"/>
      <c r="AR415" s="16"/>
      <c r="AS415" s="16"/>
      <c r="AT415" s="19"/>
      <c r="AU415" s="19"/>
      <c r="AV415" s="19"/>
      <c r="AW415" s="19"/>
      <c r="AX415" s="19"/>
      <c r="AY415" s="19"/>
      <c r="AZ415" s="19"/>
      <c r="BA415" s="19"/>
      <c r="BB415" s="19"/>
      <c r="BC415" s="19"/>
      <c r="BD415" s="16">
        <v>285.54374015669765</v>
      </c>
      <c r="BE415" s="16">
        <v>4691.3156460520559</v>
      </c>
      <c r="BF415" s="21"/>
      <c r="BG415" s="22">
        <v>25</v>
      </c>
      <c r="BH415" s="23">
        <v>0.7</v>
      </c>
      <c r="BI415" s="23">
        <v>18</v>
      </c>
      <c r="BJ415" s="16">
        <v>285.54374015669765</v>
      </c>
      <c r="BK415" s="16">
        <v>4691.3156460520559</v>
      </c>
      <c r="BL415" s="23">
        <v>0.15</v>
      </c>
      <c r="BM415" s="22">
        <f t="shared" si="60"/>
        <v>1.9385679385830317</v>
      </c>
      <c r="BN415" s="22">
        <f t="shared" si="64"/>
        <v>0.93856793858303167</v>
      </c>
      <c r="BO415" s="22">
        <f t="shared" si="61"/>
        <v>0.14078519078745474</v>
      </c>
      <c r="BP415" s="22">
        <f t="shared" si="62"/>
        <v>7.9778274779557692E-2</v>
      </c>
      <c r="BQ415" s="22">
        <f t="shared" si="63"/>
        <v>0.71800447301601922</v>
      </c>
    </row>
    <row r="416" spans="1:69" ht="12.75" customHeight="1" x14ac:dyDescent="0.25">
      <c r="A416" s="15">
        <v>15302064</v>
      </c>
      <c r="B416" s="16" t="s">
        <v>154</v>
      </c>
      <c r="C416" s="16"/>
      <c r="D416" s="16"/>
      <c r="E416" s="16"/>
      <c r="F416" s="16" t="s">
        <v>1264</v>
      </c>
      <c r="G416" s="16" t="s">
        <v>197</v>
      </c>
      <c r="H416" s="16">
        <v>0.11111097</v>
      </c>
      <c r="I416" s="17">
        <v>2005</v>
      </c>
      <c r="J416" s="17">
        <v>1771</v>
      </c>
      <c r="K416" s="16">
        <v>0.378176383</v>
      </c>
      <c r="L416" s="16" t="s">
        <v>78</v>
      </c>
      <c r="M416" s="17">
        <v>1</v>
      </c>
      <c r="N416" s="17">
        <v>0</v>
      </c>
      <c r="O416" s="16" t="s">
        <v>79</v>
      </c>
      <c r="P416" s="16" t="s">
        <v>80</v>
      </c>
      <c r="Q416" s="18">
        <v>0.10757939384573689</v>
      </c>
      <c r="R416" s="16" t="s">
        <v>2574</v>
      </c>
      <c r="S416" s="16" t="s">
        <v>2575</v>
      </c>
      <c r="T416" s="16" t="s">
        <v>83</v>
      </c>
      <c r="U416" s="16" t="s">
        <v>84</v>
      </c>
      <c r="V416" s="16"/>
      <c r="W416" s="16" t="s">
        <v>129</v>
      </c>
      <c r="X416" s="16" t="s">
        <v>1267</v>
      </c>
      <c r="Y416" s="16" t="s">
        <v>1268</v>
      </c>
      <c r="Z416" s="16" t="s">
        <v>2576</v>
      </c>
      <c r="AA416" s="16"/>
      <c r="AB416" s="16"/>
      <c r="AC416" s="16" t="s">
        <v>780</v>
      </c>
      <c r="AD416" s="16" t="s">
        <v>105</v>
      </c>
      <c r="AE416" s="16"/>
      <c r="AF416" s="16" t="s">
        <v>91</v>
      </c>
      <c r="AG416" s="16" t="s">
        <v>92</v>
      </c>
      <c r="AH416" s="16" t="s">
        <v>2536</v>
      </c>
      <c r="AI416" s="17">
        <v>1</v>
      </c>
      <c r="AJ416" s="17">
        <v>1</v>
      </c>
      <c r="AK416" s="16" t="s">
        <v>136</v>
      </c>
      <c r="AL416" s="16"/>
      <c r="AM416" s="17">
        <v>25</v>
      </c>
      <c r="AN416" s="16" t="s">
        <v>137</v>
      </c>
      <c r="AO416" s="16" t="s">
        <v>138</v>
      </c>
      <c r="AP416" s="16"/>
      <c r="AQ416" s="16"/>
      <c r="AR416" s="16"/>
      <c r="AS416" s="16"/>
      <c r="AT416" s="19"/>
      <c r="AU416" s="19"/>
      <c r="AV416" s="19"/>
      <c r="AW416" s="19"/>
      <c r="AX416" s="19"/>
      <c r="AY416" s="19"/>
      <c r="AZ416" s="19"/>
      <c r="BA416" s="19"/>
      <c r="BB416" s="19"/>
      <c r="BC416" s="19"/>
      <c r="BD416" s="16">
        <v>265.24816830898817</v>
      </c>
      <c r="BE416" s="16">
        <v>4686.1396513054588</v>
      </c>
      <c r="BF416" s="21"/>
      <c r="BG416" s="22">
        <v>25</v>
      </c>
      <c r="BH416" s="23">
        <v>0.7</v>
      </c>
      <c r="BI416" s="23">
        <v>18</v>
      </c>
      <c r="BJ416" s="16">
        <v>265.24816830898817</v>
      </c>
      <c r="BK416" s="16">
        <v>4686.1396513054588</v>
      </c>
      <c r="BL416" s="23">
        <v>0.15</v>
      </c>
      <c r="BM416" s="22">
        <f t="shared" si="60"/>
        <v>1.9364290892232641</v>
      </c>
      <c r="BN416" s="22">
        <f t="shared" si="64"/>
        <v>0.93642908922326407</v>
      </c>
      <c r="BO416" s="22">
        <f t="shared" si="61"/>
        <v>0.14046436338348961</v>
      </c>
      <c r="BP416" s="22">
        <f t="shared" si="62"/>
        <v>7.9596472583977451E-2</v>
      </c>
      <c r="BQ416" s="22">
        <f t="shared" si="63"/>
        <v>0.71636825325579701</v>
      </c>
    </row>
    <row r="417" spans="1:69" ht="12.75" customHeight="1" x14ac:dyDescent="0.25">
      <c r="A417" s="15">
        <v>19307044</v>
      </c>
      <c r="B417" s="16" t="s">
        <v>237</v>
      </c>
      <c r="C417" s="16"/>
      <c r="D417" s="16"/>
      <c r="E417" s="16"/>
      <c r="F417" s="16" t="s">
        <v>1264</v>
      </c>
      <c r="G417" s="16" t="s">
        <v>197</v>
      </c>
      <c r="H417" s="16">
        <v>0.69999538500000003</v>
      </c>
      <c r="I417" s="17">
        <v>2003</v>
      </c>
      <c r="J417" s="17">
        <v>2777</v>
      </c>
      <c r="K417" s="16">
        <v>0.59375668199999998</v>
      </c>
      <c r="L417" s="16" t="s">
        <v>78</v>
      </c>
      <c r="M417" s="17">
        <v>1</v>
      </c>
      <c r="N417" s="17">
        <v>0</v>
      </c>
      <c r="O417" s="16" t="s">
        <v>79</v>
      </c>
      <c r="P417" s="16" t="s">
        <v>80</v>
      </c>
      <c r="Q417" s="18">
        <v>0.10739166755923182</v>
      </c>
      <c r="R417" s="16" t="s">
        <v>2761</v>
      </c>
      <c r="S417" s="16" t="s">
        <v>2762</v>
      </c>
      <c r="T417" s="16" t="s">
        <v>83</v>
      </c>
      <c r="U417" s="16" t="s">
        <v>106</v>
      </c>
      <c r="V417" s="16" t="s">
        <v>2763</v>
      </c>
      <c r="W417" s="16" t="s">
        <v>129</v>
      </c>
      <c r="X417" s="16" t="s">
        <v>1267</v>
      </c>
      <c r="Y417" s="16" t="s">
        <v>1268</v>
      </c>
      <c r="Z417" s="16" t="s">
        <v>121</v>
      </c>
      <c r="AA417" s="16"/>
      <c r="AB417" s="16"/>
      <c r="AC417" s="16" t="s">
        <v>1769</v>
      </c>
      <c r="AD417" s="16" t="s">
        <v>161</v>
      </c>
      <c r="AE417" s="16"/>
      <c r="AF417" s="16" t="s">
        <v>91</v>
      </c>
      <c r="AG417" s="16" t="s">
        <v>92</v>
      </c>
      <c r="AH417" s="16" t="s">
        <v>106</v>
      </c>
      <c r="AI417" s="17">
        <v>1</v>
      </c>
      <c r="AJ417" s="17">
        <v>1</v>
      </c>
      <c r="AK417" s="16" t="s">
        <v>136</v>
      </c>
      <c r="AL417" s="16"/>
      <c r="AM417" s="17">
        <v>25</v>
      </c>
      <c r="AN417" s="16" t="s">
        <v>137</v>
      </c>
      <c r="AO417" s="16" t="s">
        <v>138</v>
      </c>
      <c r="AP417" s="16"/>
      <c r="AQ417" s="16"/>
      <c r="AR417" s="16"/>
      <c r="AS417" s="16"/>
      <c r="AT417" s="19"/>
      <c r="AU417" s="19"/>
      <c r="AV417" s="19"/>
      <c r="AW417" s="19"/>
      <c r="AX417" s="19"/>
      <c r="AY417" s="19"/>
      <c r="AZ417" s="19"/>
      <c r="BA417" s="19"/>
      <c r="BB417" s="19"/>
      <c r="BC417" s="19"/>
      <c r="BD417" s="16">
        <v>291.70759309620678</v>
      </c>
      <c r="BE417" s="16">
        <v>4677.9623269746935</v>
      </c>
      <c r="BF417" s="21"/>
      <c r="BG417" s="22">
        <v>25</v>
      </c>
      <c r="BH417" s="23">
        <v>0.7</v>
      </c>
      <c r="BI417" s="23">
        <v>18</v>
      </c>
      <c r="BJ417" s="16">
        <v>291.70759309620678</v>
      </c>
      <c r="BK417" s="16">
        <v>4677.9623269746935</v>
      </c>
      <c r="BL417" s="23">
        <v>0.15</v>
      </c>
      <c r="BM417" s="22">
        <f t="shared" si="60"/>
        <v>1.9330500160661728</v>
      </c>
      <c r="BN417" s="22">
        <f t="shared" si="64"/>
        <v>0.93305001606617277</v>
      </c>
      <c r="BO417" s="22">
        <f t="shared" si="61"/>
        <v>0.13995750240992591</v>
      </c>
      <c r="BP417" s="22">
        <f t="shared" si="62"/>
        <v>7.9309251365624694E-2</v>
      </c>
      <c r="BQ417" s="22">
        <f t="shared" si="63"/>
        <v>0.71378326229062217</v>
      </c>
    </row>
    <row r="418" spans="1:69" ht="12.75" customHeight="1" x14ac:dyDescent="0.25">
      <c r="A418" s="15">
        <v>19307064</v>
      </c>
      <c r="B418" s="16" t="s">
        <v>237</v>
      </c>
      <c r="C418" s="16"/>
      <c r="D418" s="16"/>
      <c r="E418" s="16"/>
      <c r="F418" s="16" t="s">
        <v>1264</v>
      </c>
      <c r="G418" s="16" t="s">
        <v>126</v>
      </c>
      <c r="H418" s="16">
        <v>0.99199987199999995</v>
      </c>
      <c r="I418" s="17">
        <v>2008</v>
      </c>
      <c r="J418" s="17">
        <v>3282</v>
      </c>
      <c r="K418" s="16">
        <v>0.70793787699999999</v>
      </c>
      <c r="L418" s="16" t="s">
        <v>78</v>
      </c>
      <c r="M418" s="17">
        <v>1</v>
      </c>
      <c r="N418" s="17">
        <v>0</v>
      </c>
      <c r="O418" s="16" t="s">
        <v>79</v>
      </c>
      <c r="P418" s="16" t="s">
        <v>80</v>
      </c>
      <c r="Q418" s="18">
        <v>0.10706928851698116</v>
      </c>
      <c r="R418" s="16" t="s">
        <v>2785</v>
      </c>
      <c r="S418" s="16" t="s">
        <v>2786</v>
      </c>
      <c r="T418" s="16" t="s">
        <v>114</v>
      </c>
      <c r="U418" s="16" t="s">
        <v>115</v>
      </c>
      <c r="V418" s="16"/>
      <c r="W418" s="16" t="s">
        <v>129</v>
      </c>
      <c r="X418" s="16" t="s">
        <v>1267</v>
      </c>
      <c r="Y418" s="16" t="s">
        <v>1268</v>
      </c>
      <c r="Z418" s="16" t="s">
        <v>1573</v>
      </c>
      <c r="AA418" s="16"/>
      <c r="AB418" s="16"/>
      <c r="AC418" s="16" t="s">
        <v>1769</v>
      </c>
      <c r="AD418" s="16" t="s">
        <v>152</v>
      </c>
      <c r="AE418" s="16"/>
      <c r="AF418" s="16" t="s">
        <v>91</v>
      </c>
      <c r="AG418" s="16" t="s">
        <v>92</v>
      </c>
      <c r="AH418" s="16" t="s">
        <v>2781</v>
      </c>
      <c r="AI418" s="17">
        <v>1</v>
      </c>
      <c r="AJ418" s="17">
        <v>1</v>
      </c>
      <c r="AK418" s="16" t="s">
        <v>136</v>
      </c>
      <c r="AL418" s="16"/>
      <c r="AM418" s="17">
        <v>25</v>
      </c>
      <c r="AN418" s="16" t="s">
        <v>137</v>
      </c>
      <c r="AO418" s="16" t="s">
        <v>138</v>
      </c>
      <c r="AP418" s="16"/>
      <c r="AQ418" s="16"/>
      <c r="AR418" s="16"/>
      <c r="AS418" s="16"/>
      <c r="AT418" s="19"/>
      <c r="AU418" s="19"/>
      <c r="AV418" s="19"/>
      <c r="AW418" s="19"/>
      <c r="AX418" s="19"/>
      <c r="AY418" s="19"/>
      <c r="AZ418" s="19"/>
      <c r="BA418" s="19"/>
      <c r="BB418" s="19"/>
      <c r="BC418" s="19"/>
      <c r="BD418" s="16">
        <v>274.23521523972096</v>
      </c>
      <c r="BE418" s="16">
        <v>4663.919552065523</v>
      </c>
      <c r="BF418" s="21"/>
      <c r="BG418" s="22">
        <v>25</v>
      </c>
      <c r="BH418" s="23">
        <v>0.7</v>
      </c>
      <c r="BI418" s="23">
        <v>18</v>
      </c>
      <c r="BJ418" s="16">
        <v>274.23521523972096</v>
      </c>
      <c r="BK418" s="16">
        <v>4663.919552065523</v>
      </c>
      <c r="BL418" s="23">
        <v>0.15</v>
      </c>
      <c r="BM418" s="22">
        <f t="shared" si="60"/>
        <v>1.927247193305661</v>
      </c>
      <c r="BN418" s="22">
        <f t="shared" si="64"/>
        <v>0.92724719330566097</v>
      </c>
      <c r="BO418" s="22">
        <f t="shared" si="61"/>
        <v>0.13908707899584913</v>
      </c>
      <c r="BP418" s="22">
        <f t="shared" si="62"/>
        <v>7.8816011430981187E-2</v>
      </c>
      <c r="BQ418" s="22">
        <f t="shared" si="63"/>
        <v>0.70934410287883065</v>
      </c>
    </row>
    <row r="419" spans="1:69" ht="12.75" customHeight="1" x14ac:dyDescent="0.25">
      <c r="A419" s="15">
        <v>15401002</v>
      </c>
      <c r="B419" s="16" t="s">
        <v>97</v>
      </c>
      <c r="C419" s="16"/>
      <c r="D419" s="16"/>
      <c r="E419" s="16"/>
      <c r="F419" s="16" t="s">
        <v>1264</v>
      </c>
      <c r="G419" s="16" t="s">
        <v>1831</v>
      </c>
      <c r="H419" s="16">
        <v>0.24999766900000001</v>
      </c>
      <c r="I419" s="17">
        <v>1929</v>
      </c>
      <c r="J419" s="17">
        <v>840</v>
      </c>
      <c r="K419" s="16">
        <v>0.181778836</v>
      </c>
      <c r="L419" s="16" t="s">
        <v>78</v>
      </c>
      <c r="M419" s="17">
        <v>1</v>
      </c>
      <c r="N419" s="17">
        <v>0</v>
      </c>
      <c r="O419" s="16" t="s">
        <v>79</v>
      </c>
      <c r="P419" s="16" t="s">
        <v>80</v>
      </c>
      <c r="Q419" s="18">
        <v>0.1060844048023087</v>
      </c>
      <c r="R419" s="16" t="s">
        <v>1837</v>
      </c>
      <c r="S419" s="16" t="s">
        <v>1838</v>
      </c>
      <c r="T419" s="16" t="s">
        <v>280</v>
      </c>
      <c r="U419" s="16" t="s">
        <v>354</v>
      </c>
      <c r="V419" s="16" t="s">
        <v>1839</v>
      </c>
      <c r="W419" s="16" t="s">
        <v>129</v>
      </c>
      <c r="X419" s="16" t="s">
        <v>1267</v>
      </c>
      <c r="Y419" s="16" t="s">
        <v>1268</v>
      </c>
      <c r="Z419" s="16" t="s">
        <v>1840</v>
      </c>
      <c r="AA419" s="16"/>
      <c r="AB419" s="16"/>
      <c r="AC419" s="16" t="s">
        <v>529</v>
      </c>
      <c r="AD419" s="16" t="s">
        <v>152</v>
      </c>
      <c r="AE419" s="16"/>
      <c r="AF419" s="16" t="s">
        <v>91</v>
      </c>
      <c r="AG419" s="16" t="s">
        <v>92</v>
      </c>
      <c r="AH419" s="16" t="s">
        <v>1836</v>
      </c>
      <c r="AI419" s="17">
        <v>1</v>
      </c>
      <c r="AJ419" s="17">
        <v>1</v>
      </c>
      <c r="AK419" s="16" t="s">
        <v>245</v>
      </c>
      <c r="AL419" s="16"/>
      <c r="AM419" s="17">
        <v>35</v>
      </c>
      <c r="AN419" s="16" t="s">
        <v>246</v>
      </c>
      <c r="AO419" s="16" t="s">
        <v>247</v>
      </c>
      <c r="AP419" s="17">
        <v>0</v>
      </c>
      <c r="AQ419" s="17">
        <v>0</v>
      </c>
      <c r="AR419" s="17">
        <v>0</v>
      </c>
      <c r="AS419" s="16">
        <v>4621.0114040199996</v>
      </c>
      <c r="AT419" s="19">
        <v>9.4265077905034911</v>
      </c>
      <c r="AU419" s="19">
        <v>0</v>
      </c>
      <c r="AV419" s="19">
        <v>0</v>
      </c>
      <c r="AW419" s="19">
        <v>4713.2538952517452</v>
      </c>
      <c r="AX419" s="20">
        <v>4</v>
      </c>
      <c r="AY419" s="19">
        <v>0</v>
      </c>
      <c r="AZ419" s="20">
        <v>35</v>
      </c>
      <c r="BA419" s="19">
        <v>0</v>
      </c>
      <c r="BB419" s="19">
        <v>0.5</v>
      </c>
      <c r="BC419" s="20">
        <v>17500</v>
      </c>
      <c r="BD419" s="16"/>
      <c r="BE419" s="16"/>
      <c r="BF419" s="21" t="s">
        <v>96</v>
      </c>
      <c r="BG419" s="22">
        <v>35</v>
      </c>
      <c r="BH419" s="23">
        <v>0.85</v>
      </c>
      <c r="BI419" s="23">
        <v>30</v>
      </c>
      <c r="BJ419" s="16">
        <v>285.01666193066382</v>
      </c>
      <c r="BK419" s="16">
        <v>4621.0181890603571</v>
      </c>
      <c r="BL419" s="23">
        <v>0.15</v>
      </c>
      <c r="BM419" s="22">
        <f t="shared" si="60"/>
        <v>3.1825321440692611</v>
      </c>
      <c r="BN419" s="22">
        <f t="shared" si="64"/>
        <v>2.1825321440692611</v>
      </c>
      <c r="BO419" s="22">
        <f t="shared" si="61"/>
        <v>0.32737982161038914</v>
      </c>
      <c r="BP419" s="22">
        <f t="shared" si="62"/>
        <v>0.1855152322458872</v>
      </c>
      <c r="BQ419" s="22">
        <f t="shared" si="63"/>
        <v>1.6696370902129849</v>
      </c>
    </row>
    <row r="420" spans="1:69" ht="12.75" customHeight="1" x14ac:dyDescent="0.25">
      <c r="A420" s="15">
        <v>15835013</v>
      </c>
      <c r="B420" s="16" t="s">
        <v>228</v>
      </c>
      <c r="C420" s="16"/>
      <c r="D420" s="16"/>
      <c r="E420" s="16"/>
      <c r="F420" s="16" t="s">
        <v>1264</v>
      </c>
      <c r="G420" s="16" t="s">
        <v>126</v>
      </c>
      <c r="H420" s="16">
        <v>0.428569537</v>
      </c>
      <c r="I420" s="17">
        <v>1901</v>
      </c>
      <c r="J420" s="17">
        <v>1576</v>
      </c>
      <c r="K420" s="16">
        <v>0.34149512500000001</v>
      </c>
      <c r="L420" s="16" t="s">
        <v>78</v>
      </c>
      <c r="M420" s="17">
        <v>1</v>
      </c>
      <c r="N420" s="17">
        <v>0</v>
      </c>
      <c r="O420" s="16" t="s">
        <v>79</v>
      </c>
      <c r="P420" s="16" t="s">
        <v>80</v>
      </c>
      <c r="Q420" s="18">
        <v>0.10595247149223178</v>
      </c>
      <c r="R420" s="16" t="s">
        <v>1746</v>
      </c>
      <c r="S420" s="16" t="s">
        <v>1747</v>
      </c>
      <c r="T420" s="16" t="s">
        <v>83</v>
      </c>
      <c r="U420" s="16" t="s">
        <v>232</v>
      </c>
      <c r="V420" s="16" t="s">
        <v>1557</v>
      </c>
      <c r="W420" s="16" t="s">
        <v>129</v>
      </c>
      <c r="X420" s="16" t="s">
        <v>1267</v>
      </c>
      <c r="Y420" s="16" t="s">
        <v>1268</v>
      </c>
      <c r="Z420" s="16" t="s">
        <v>1748</v>
      </c>
      <c r="AA420" s="16"/>
      <c r="AB420" s="16"/>
      <c r="AC420" s="16" t="s">
        <v>1749</v>
      </c>
      <c r="AD420" s="16" t="s">
        <v>105</v>
      </c>
      <c r="AE420" s="16"/>
      <c r="AF420" s="16" t="s">
        <v>91</v>
      </c>
      <c r="AG420" s="16" t="s">
        <v>92</v>
      </c>
      <c r="AH420" s="16" t="s">
        <v>1750</v>
      </c>
      <c r="AI420" s="17">
        <v>1</v>
      </c>
      <c r="AJ420" s="17">
        <v>1</v>
      </c>
      <c r="AK420" s="16" t="s">
        <v>136</v>
      </c>
      <c r="AL420" s="16"/>
      <c r="AM420" s="17">
        <v>25</v>
      </c>
      <c r="AN420" s="16" t="s">
        <v>137</v>
      </c>
      <c r="AO420" s="16" t="s">
        <v>138</v>
      </c>
      <c r="AP420" s="17">
        <v>0</v>
      </c>
      <c r="AQ420" s="17">
        <v>0</v>
      </c>
      <c r="AR420" s="17">
        <v>0</v>
      </c>
      <c r="AS420" s="16">
        <v>4615.2616598200002</v>
      </c>
      <c r="AT420" s="19">
        <v>9.4382514385324985</v>
      </c>
      <c r="AU420" s="19">
        <v>0</v>
      </c>
      <c r="AV420" s="19">
        <v>0</v>
      </c>
      <c r="AW420" s="19">
        <v>4719.1257192662497</v>
      </c>
      <c r="AX420" s="20">
        <v>7</v>
      </c>
      <c r="AY420" s="19">
        <v>0</v>
      </c>
      <c r="AZ420" s="20">
        <v>25</v>
      </c>
      <c r="BA420" s="19">
        <v>0</v>
      </c>
      <c r="BB420" s="19">
        <v>0.5</v>
      </c>
      <c r="BC420" s="20">
        <v>12500</v>
      </c>
      <c r="BD420" s="16"/>
      <c r="BE420" s="16"/>
      <c r="BF420" s="21" t="s">
        <v>96</v>
      </c>
      <c r="BG420" s="22">
        <v>25</v>
      </c>
      <c r="BH420" s="23">
        <v>0.7</v>
      </c>
      <c r="BI420" s="23">
        <v>18</v>
      </c>
      <c r="BJ420" s="16">
        <v>292.21795339471993</v>
      </c>
      <c r="BK420" s="16">
        <v>4615.2711970614437</v>
      </c>
      <c r="BL420" s="23">
        <v>0.15</v>
      </c>
      <c r="BM420" s="22">
        <f t="shared" si="60"/>
        <v>1.9071444868601719</v>
      </c>
      <c r="BN420" s="22">
        <f t="shared" si="64"/>
        <v>0.90714448686017191</v>
      </c>
      <c r="BO420" s="22">
        <f t="shared" si="61"/>
        <v>0.13607167302902579</v>
      </c>
      <c r="BP420" s="22">
        <f t="shared" si="62"/>
        <v>7.7107281383114623E-2</v>
      </c>
      <c r="BQ420" s="22">
        <f t="shared" si="63"/>
        <v>0.6939655324480315</v>
      </c>
    </row>
    <row r="421" spans="1:69" ht="12.75" customHeight="1" x14ac:dyDescent="0.25">
      <c r="A421" s="15">
        <v>15410084</v>
      </c>
      <c r="B421" s="16" t="s">
        <v>228</v>
      </c>
      <c r="C421" s="16"/>
      <c r="D421" s="16"/>
      <c r="E421" s="16"/>
      <c r="F421" s="16" t="s">
        <v>1264</v>
      </c>
      <c r="G421" s="16" t="s">
        <v>197</v>
      </c>
      <c r="H421" s="16">
        <v>0.428616785</v>
      </c>
      <c r="I421" s="17">
        <v>2001</v>
      </c>
      <c r="J421" s="17">
        <v>1803</v>
      </c>
      <c r="K421" s="16">
        <v>0.40057764899999998</v>
      </c>
      <c r="L421" s="16" t="s">
        <v>78</v>
      </c>
      <c r="M421" s="17">
        <v>1</v>
      </c>
      <c r="N421" s="17">
        <v>0</v>
      </c>
      <c r="O421" s="16" t="s">
        <v>79</v>
      </c>
      <c r="P421" s="16" t="s">
        <v>80</v>
      </c>
      <c r="Q421" s="18">
        <v>0.10431768531249815</v>
      </c>
      <c r="R421" s="16" t="s">
        <v>2705</v>
      </c>
      <c r="S421" s="16" t="s">
        <v>2706</v>
      </c>
      <c r="T421" s="16" t="s">
        <v>83</v>
      </c>
      <c r="U421" s="16" t="s">
        <v>232</v>
      </c>
      <c r="V421" s="16" t="s">
        <v>242</v>
      </c>
      <c r="W421" s="16" t="s">
        <v>129</v>
      </c>
      <c r="X421" s="16" t="s">
        <v>1267</v>
      </c>
      <c r="Y421" s="16" t="s">
        <v>1268</v>
      </c>
      <c r="Z421" s="16" t="s">
        <v>2707</v>
      </c>
      <c r="AA421" s="16"/>
      <c r="AB421" s="16"/>
      <c r="AC421" s="16" t="s">
        <v>2670</v>
      </c>
      <c r="AD421" s="16" t="s">
        <v>161</v>
      </c>
      <c r="AE421" s="16"/>
      <c r="AF421" s="16" t="s">
        <v>91</v>
      </c>
      <c r="AG421" s="16" t="s">
        <v>92</v>
      </c>
      <c r="AH421" s="16" t="s">
        <v>2671</v>
      </c>
      <c r="AI421" s="17">
        <v>1</v>
      </c>
      <c r="AJ421" s="17">
        <v>1</v>
      </c>
      <c r="AK421" s="16" t="s">
        <v>136</v>
      </c>
      <c r="AL421" s="16"/>
      <c r="AM421" s="17">
        <v>25</v>
      </c>
      <c r="AN421" s="16" t="s">
        <v>137</v>
      </c>
      <c r="AO421" s="16" t="s">
        <v>138</v>
      </c>
      <c r="AP421" s="16"/>
      <c r="AQ421" s="16"/>
      <c r="AR421" s="16"/>
      <c r="AS421" s="16"/>
      <c r="AT421" s="19"/>
      <c r="AU421" s="19"/>
      <c r="AV421" s="19"/>
      <c r="AW421" s="19"/>
      <c r="AX421" s="19"/>
      <c r="AY421" s="19"/>
      <c r="AZ421" s="19"/>
      <c r="BA421" s="19"/>
      <c r="BB421" s="19"/>
      <c r="BC421" s="19"/>
      <c r="BD421" s="16">
        <v>277.27918097035393</v>
      </c>
      <c r="BE421" s="16">
        <v>4544.0601959171054</v>
      </c>
      <c r="BF421" s="21"/>
      <c r="BG421" s="22">
        <v>25</v>
      </c>
      <c r="BH421" s="23">
        <v>0.7</v>
      </c>
      <c r="BI421" s="23">
        <v>18</v>
      </c>
      <c r="BJ421" s="16">
        <v>277.27918097035393</v>
      </c>
      <c r="BK421" s="16">
        <v>4544.0601959171054</v>
      </c>
      <c r="BL421" s="23">
        <v>0.15</v>
      </c>
      <c r="BM421" s="22">
        <f t="shared" si="60"/>
        <v>1.8777183356249667</v>
      </c>
      <c r="BN421" s="22">
        <f t="shared" si="64"/>
        <v>0.87771833562496671</v>
      </c>
      <c r="BO421" s="22">
        <f t="shared" si="61"/>
        <v>0.13165775034374499</v>
      </c>
      <c r="BP421" s="22">
        <f t="shared" si="62"/>
        <v>7.4606058528122174E-2</v>
      </c>
      <c r="BQ421" s="22">
        <f t="shared" si="63"/>
        <v>0.67145452675309947</v>
      </c>
    </row>
    <row r="422" spans="1:69" ht="12.75" customHeight="1" x14ac:dyDescent="0.25">
      <c r="A422" s="15">
        <v>16074026</v>
      </c>
      <c r="B422" s="16" t="s">
        <v>75</v>
      </c>
      <c r="C422" s="16"/>
      <c r="D422" s="16" t="s">
        <v>2388</v>
      </c>
      <c r="E422" s="16"/>
      <c r="F422" s="16" t="s">
        <v>1264</v>
      </c>
      <c r="G422" s="16" t="s">
        <v>2389</v>
      </c>
      <c r="H422" s="16">
        <v>0.66666177000000004</v>
      </c>
      <c r="I422" s="17">
        <v>1998</v>
      </c>
      <c r="J422" s="17">
        <v>2025</v>
      </c>
      <c r="K422" s="16">
        <v>0.44810798800000001</v>
      </c>
      <c r="L422" s="16" t="s">
        <v>78</v>
      </c>
      <c r="M422" s="17">
        <v>1</v>
      </c>
      <c r="N422" s="17">
        <v>0</v>
      </c>
      <c r="O422" s="16" t="s">
        <v>79</v>
      </c>
      <c r="P422" s="16" t="s">
        <v>80</v>
      </c>
      <c r="Q422" s="18">
        <v>0.10375328914752376</v>
      </c>
      <c r="R422" s="16" t="s">
        <v>2400</v>
      </c>
      <c r="S422" s="16" t="s">
        <v>2401</v>
      </c>
      <c r="T422" s="16" t="s">
        <v>83</v>
      </c>
      <c r="U422" s="16" t="s">
        <v>84</v>
      </c>
      <c r="V422" s="16" t="s">
        <v>183</v>
      </c>
      <c r="W422" s="16" t="s">
        <v>129</v>
      </c>
      <c r="X422" s="16" t="s">
        <v>1267</v>
      </c>
      <c r="Y422" s="16" t="s">
        <v>1268</v>
      </c>
      <c r="Z422" s="16" t="s">
        <v>2402</v>
      </c>
      <c r="AA422" s="16"/>
      <c r="AB422" s="16"/>
      <c r="AC422" s="16" t="s">
        <v>2392</v>
      </c>
      <c r="AD422" s="16" t="s">
        <v>123</v>
      </c>
      <c r="AE422" s="16"/>
      <c r="AF422" s="16" t="s">
        <v>91</v>
      </c>
      <c r="AG422" s="16" t="s">
        <v>92</v>
      </c>
      <c r="AH422" s="16" t="s">
        <v>84</v>
      </c>
      <c r="AI422" s="17">
        <v>1</v>
      </c>
      <c r="AJ422" s="17">
        <v>1</v>
      </c>
      <c r="AK422" s="16" t="s">
        <v>136</v>
      </c>
      <c r="AL422" s="16"/>
      <c r="AM422" s="17">
        <v>25</v>
      </c>
      <c r="AN422" s="16" t="s">
        <v>137</v>
      </c>
      <c r="AO422" s="16" t="s">
        <v>138</v>
      </c>
      <c r="AP422" s="16"/>
      <c r="AQ422" s="16"/>
      <c r="AR422" s="16"/>
      <c r="AS422" s="16"/>
      <c r="AT422" s="19"/>
      <c r="AU422" s="19"/>
      <c r="AV422" s="19"/>
      <c r="AW422" s="19"/>
      <c r="AX422" s="19"/>
      <c r="AY422" s="19"/>
      <c r="AZ422" s="19"/>
      <c r="BA422" s="19"/>
      <c r="BB422" s="19"/>
      <c r="BC422" s="19"/>
      <c r="BD422" s="16">
        <v>279.99033164825335</v>
      </c>
      <c r="BE422" s="16">
        <v>4519.4751973111106</v>
      </c>
      <c r="BF422" s="21"/>
      <c r="BG422" s="22">
        <v>25</v>
      </c>
      <c r="BH422" s="23">
        <v>0.7</v>
      </c>
      <c r="BI422" s="23">
        <v>18</v>
      </c>
      <c r="BJ422" s="16">
        <v>279.99033164825335</v>
      </c>
      <c r="BK422" s="16">
        <v>4519.4751973111106</v>
      </c>
      <c r="BL422" s="23">
        <v>0.15</v>
      </c>
      <c r="BM422" s="22">
        <f t="shared" si="60"/>
        <v>1.8675592046554277</v>
      </c>
      <c r="BN422" s="22">
        <f t="shared" si="64"/>
        <v>0.86755920465542768</v>
      </c>
      <c r="BO422" s="22">
        <f t="shared" si="61"/>
        <v>0.13013388069831414</v>
      </c>
      <c r="BP422" s="22">
        <f t="shared" si="62"/>
        <v>7.3742532395711366E-2</v>
      </c>
      <c r="BQ422" s="22">
        <f t="shared" si="63"/>
        <v>0.6636827915614022</v>
      </c>
    </row>
    <row r="423" spans="1:69" ht="12.75" customHeight="1" x14ac:dyDescent="0.25">
      <c r="A423" s="15">
        <v>15844016</v>
      </c>
      <c r="B423" s="16" t="s">
        <v>75</v>
      </c>
      <c r="C423" s="16"/>
      <c r="D423" s="16"/>
      <c r="E423" s="16"/>
      <c r="F423" s="16" t="s">
        <v>2964</v>
      </c>
      <c r="G423" s="16" t="s">
        <v>238</v>
      </c>
      <c r="H423" s="16">
        <v>0.13151194599999999</v>
      </c>
      <c r="I423" s="17">
        <v>1942</v>
      </c>
      <c r="J423" s="17">
        <v>1312</v>
      </c>
      <c r="K423" s="16">
        <v>0.29240026699999999</v>
      </c>
      <c r="L423" s="16" t="s">
        <v>78</v>
      </c>
      <c r="M423" s="17">
        <v>1</v>
      </c>
      <c r="N423" s="17">
        <v>0</v>
      </c>
      <c r="O423" s="16" t="s">
        <v>79</v>
      </c>
      <c r="P423" s="16" t="s">
        <v>80</v>
      </c>
      <c r="Q423" s="18">
        <v>0.10311523289127816</v>
      </c>
      <c r="R423" s="16" t="s">
        <v>3387</v>
      </c>
      <c r="S423" s="16" t="s">
        <v>3388</v>
      </c>
      <c r="T423" s="16" t="s">
        <v>387</v>
      </c>
      <c r="U423" s="16" t="s">
        <v>388</v>
      </c>
      <c r="V423" s="16" t="s">
        <v>3389</v>
      </c>
      <c r="W423" s="16" t="s">
        <v>129</v>
      </c>
      <c r="X423" s="16" t="s">
        <v>3059</v>
      </c>
      <c r="Y423" s="16" t="s">
        <v>3060</v>
      </c>
      <c r="Z423" s="16" t="s">
        <v>3390</v>
      </c>
      <c r="AA423" s="16"/>
      <c r="AB423" s="16"/>
      <c r="AC423" s="16" t="s">
        <v>3071</v>
      </c>
      <c r="AD423" s="16" t="s">
        <v>105</v>
      </c>
      <c r="AE423" s="16"/>
      <c r="AF423" s="16" t="s">
        <v>91</v>
      </c>
      <c r="AG423" s="16" t="s">
        <v>92</v>
      </c>
      <c r="AH423" s="16" t="s">
        <v>3391</v>
      </c>
      <c r="AI423" s="17">
        <v>2</v>
      </c>
      <c r="AJ423" s="17">
        <v>2</v>
      </c>
      <c r="AK423" s="16" t="s">
        <v>245</v>
      </c>
      <c r="AL423" s="16"/>
      <c r="AM423" s="17">
        <v>35</v>
      </c>
      <c r="AN423" s="16" t="s">
        <v>246</v>
      </c>
      <c r="AO423" s="16" t="s">
        <v>247</v>
      </c>
      <c r="AP423" s="16"/>
      <c r="AQ423" s="16"/>
      <c r="AR423" s="16"/>
      <c r="AS423" s="16"/>
      <c r="AT423" s="19"/>
      <c r="AU423" s="19"/>
      <c r="AV423" s="19"/>
      <c r="AW423" s="19"/>
      <c r="AX423" s="19"/>
      <c r="AY423" s="19"/>
      <c r="AZ423" s="19"/>
      <c r="BA423" s="19"/>
      <c r="BB423" s="19"/>
      <c r="BC423" s="19"/>
      <c r="BD423" s="16">
        <v>274.39155029801634</v>
      </c>
      <c r="BE423" s="16">
        <v>4491.6815779638637</v>
      </c>
      <c r="BF423" s="21"/>
      <c r="BG423" s="22">
        <v>35</v>
      </c>
      <c r="BH423" s="23">
        <v>0.85</v>
      </c>
      <c r="BI423" s="23">
        <v>30</v>
      </c>
      <c r="BJ423" s="16">
        <v>274.39155029801634</v>
      </c>
      <c r="BK423" s="16">
        <v>4491.6815779638637</v>
      </c>
      <c r="BL423" s="23">
        <v>0.15</v>
      </c>
      <c r="BM423" s="22">
        <f t="shared" si="60"/>
        <v>3.093456986738345</v>
      </c>
      <c r="BN423" s="22">
        <f t="shared" si="64"/>
        <v>1.093456986738345</v>
      </c>
      <c r="BO423" s="22">
        <f t="shared" si="61"/>
        <v>0.16401854801075175</v>
      </c>
      <c r="BP423" s="22">
        <f t="shared" si="62"/>
        <v>9.2943843872759335E-2</v>
      </c>
      <c r="BQ423" s="22">
        <f t="shared" si="63"/>
        <v>0.83649459485483391</v>
      </c>
    </row>
    <row r="424" spans="1:69" ht="12.75" customHeight="1" x14ac:dyDescent="0.25">
      <c r="A424" s="15">
        <v>15410085</v>
      </c>
      <c r="B424" s="16" t="s">
        <v>228</v>
      </c>
      <c r="C424" s="16"/>
      <c r="D424" s="16"/>
      <c r="E424" s="16"/>
      <c r="F424" s="16" t="s">
        <v>1264</v>
      </c>
      <c r="G424" s="16" t="s">
        <v>197</v>
      </c>
      <c r="H424" s="16">
        <v>0.249999111</v>
      </c>
      <c r="I424" s="17">
        <v>2001</v>
      </c>
      <c r="J424" s="17">
        <v>1769</v>
      </c>
      <c r="K424" s="16">
        <v>0.39468987100000003</v>
      </c>
      <c r="L424" s="16" t="s">
        <v>78</v>
      </c>
      <c r="M424" s="17">
        <v>1</v>
      </c>
      <c r="N424" s="17">
        <v>0</v>
      </c>
      <c r="O424" s="16" t="s">
        <v>79</v>
      </c>
      <c r="P424" s="16" t="s">
        <v>80</v>
      </c>
      <c r="Q424" s="18">
        <v>0.10234656400652205</v>
      </c>
      <c r="R424" s="16" t="s">
        <v>2667</v>
      </c>
      <c r="S424" s="16" t="s">
        <v>2668</v>
      </c>
      <c r="T424" s="16" t="s">
        <v>83</v>
      </c>
      <c r="U424" s="16" t="s">
        <v>232</v>
      </c>
      <c r="V424" s="16" t="s">
        <v>242</v>
      </c>
      <c r="W424" s="16" t="s">
        <v>129</v>
      </c>
      <c r="X424" s="16" t="s">
        <v>1267</v>
      </c>
      <c r="Y424" s="16" t="s">
        <v>1268</v>
      </c>
      <c r="Z424" s="16" t="s">
        <v>2669</v>
      </c>
      <c r="AA424" s="16"/>
      <c r="AB424" s="16"/>
      <c r="AC424" s="16" t="s">
        <v>2670</v>
      </c>
      <c r="AD424" s="16" t="s">
        <v>161</v>
      </c>
      <c r="AE424" s="16"/>
      <c r="AF424" s="16" t="s">
        <v>91</v>
      </c>
      <c r="AG424" s="16" t="s">
        <v>92</v>
      </c>
      <c r="AH424" s="16" t="s">
        <v>2671</v>
      </c>
      <c r="AI424" s="17">
        <v>1</v>
      </c>
      <c r="AJ424" s="17">
        <v>1</v>
      </c>
      <c r="AK424" s="16" t="s">
        <v>136</v>
      </c>
      <c r="AL424" s="16"/>
      <c r="AM424" s="17">
        <v>25</v>
      </c>
      <c r="AN424" s="16" t="s">
        <v>137</v>
      </c>
      <c r="AO424" s="16" t="s">
        <v>138</v>
      </c>
      <c r="AP424" s="16"/>
      <c r="AQ424" s="16"/>
      <c r="AR424" s="16"/>
      <c r="AS424" s="16"/>
      <c r="AT424" s="19"/>
      <c r="AU424" s="19"/>
      <c r="AV424" s="19"/>
      <c r="AW424" s="19"/>
      <c r="AX424" s="19"/>
      <c r="AY424" s="19"/>
      <c r="AZ424" s="19"/>
      <c r="BA424" s="19"/>
      <c r="BB424" s="19"/>
      <c r="BC424" s="19"/>
      <c r="BD424" s="16">
        <v>271.63086663305995</v>
      </c>
      <c r="BE424" s="16">
        <v>4458.1984952766197</v>
      </c>
      <c r="BF424" s="21"/>
      <c r="BG424" s="22">
        <v>25</v>
      </c>
      <c r="BH424" s="23">
        <v>0.7</v>
      </c>
      <c r="BI424" s="23">
        <v>18</v>
      </c>
      <c r="BJ424" s="16">
        <v>271.63086663305995</v>
      </c>
      <c r="BK424" s="16">
        <v>4458.1984952766197</v>
      </c>
      <c r="BL424" s="23">
        <v>0.15</v>
      </c>
      <c r="BM424" s="22">
        <f t="shared" si="60"/>
        <v>1.8422381521173969</v>
      </c>
      <c r="BN424" s="22">
        <f t="shared" si="64"/>
        <v>0.84223815211739694</v>
      </c>
      <c r="BO424" s="22">
        <f t="shared" si="61"/>
        <v>0.12633572281760955</v>
      </c>
      <c r="BP424" s="22">
        <f t="shared" si="62"/>
        <v>7.1590242929978745E-2</v>
      </c>
      <c r="BQ424" s="22">
        <f t="shared" si="63"/>
        <v>0.64431218636980869</v>
      </c>
    </row>
    <row r="425" spans="1:69" ht="12.75" customHeight="1" x14ac:dyDescent="0.25">
      <c r="A425" s="15">
        <v>15009029</v>
      </c>
      <c r="B425" s="16" t="s">
        <v>154</v>
      </c>
      <c r="C425" s="16"/>
      <c r="D425" s="16"/>
      <c r="E425" s="16"/>
      <c r="F425" s="16" t="s">
        <v>1264</v>
      </c>
      <c r="G425" s="16" t="s">
        <v>155</v>
      </c>
      <c r="H425" s="16">
        <v>0.48101027099999999</v>
      </c>
      <c r="I425" s="17">
        <v>2006</v>
      </c>
      <c r="J425" s="17">
        <v>1669</v>
      </c>
      <c r="K425" s="16">
        <v>0.37632469000000002</v>
      </c>
      <c r="L425" s="16" t="s">
        <v>78</v>
      </c>
      <c r="M425" s="17">
        <v>1</v>
      </c>
      <c r="N425" s="17">
        <v>0</v>
      </c>
      <c r="O425" s="16" t="s">
        <v>79</v>
      </c>
      <c r="P425" s="16" t="s">
        <v>80</v>
      </c>
      <c r="Q425" s="18">
        <v>0.10182514758972397</v>
      </c>
      <c r="R425" s="16" t="s">
        <v>2519</v>
      </c>
      <c r="S425" s="16" t="s">
        <v>2520</v>
      </c>
      <c r="T425" s="16" t="s">
        <v>83</v>
      </c>
      <c r="U425" s="16" t="s">
        <v>84</v>
      </c>
      <c r="V425" s="16" t="s">
        <v>183</v>
      </c>
      <c r="W425" s="16" t="s">
        <v>129</v>
      </c>
      <c r="X425" s="16" t="s">
        <v>1267</v>
      </c>
      <c r="Y425" s="16" t="s">
        <v>1268</v>
      </c>
      <c r="Z425" s="16" t="s">
        <v>1935</v>
      </c>
      <c r="AA425" s="16"/>
      <c r="AB425" s="16"/>
      <c r="AC425" s="16" t="s">
        <v>2507</v>
      </c>
      <c r="AD425" s="16" t="s">
        <v>161</v>
      </c>
      <c r="AE425" s="16"/>
      <c r="AF425" s="16" t="s">
        <v>91</v>
      </c>
      <c r="AG425" s="16" t="s">
        <v>92</v>
      </c>
      <c r="AH425" s="16" t="s">
        <v>84</v>
      </c>
      <c r="AI425" s="17">
        <v>1</v>
      </c>
      <c r="AJ425" s="17">
        <v>1</v>
      </c>
      <c r="AK425" s="16" t="s">
        <v>136</v>
      </c>
      <c r="AL425" s="16"/>
      <c r="AM425" s="17">
        <v>25</v>
      </c>
      <c r="AN425" s="16" t="s">
        <v>137</v>
      </c>
      <c r="AO425" s="16" t="s">
        <v>138</v>
      </c>
      <c r="AP425" s="16"/>
      <c r="AQ425" s="16"/>
      <c r="AR425" s="16"/>
      <c r="AS425" s="16"/>
      <c r="AT425" s="19"/>
      <c r="AU425" s="19"/>
      <c r="AV425" s="19"/>
      <c r="AW425" s="19"/>
      <c r="AX425" s="19"/>
      <c r="AY425" s="19"/>
      <c r="AZ425" s="19"/>
      <c r="BA425" s="19"/>
      <c r="BB425" s="19"/>
      <c r="BC425" s="19"/>
      <c r="BD425" s="16">
        <v>273.57249635896369</v>
      </c>
      <c r="BE425" s="16">
        <v>4435.4856870124013</v>
      </c>
      <c r="BF425" s="21"/>
      <c r="BG425" s="22">
        <v>25</v>
      </c>
      <c r="BH425" s="23">
        <v>0.7</v>
      </c>
      <c r="BI425" s="23">
        <v>18</v>
      </c>
      <c r="BJ425" s="16">
        <v>273.57249635896369</v>
      </c>
      <c r="BK425" s="16">
        <v>4435.4856870124013</v>
      </c>
      <c r="BL425" s="23">
        <v>0.15</v>
      </c>
      <c r="BM425" s="22">
        <f t="shared" si="60"/>
        <v>1.8328526566150314</v>
      </c>
      <c r="BN425" s="22">
        <f t="shared" si="64"/>
        <v>0.83285265661503138</v>
      </c>
      <c r="BO425" s="22">
        <f t="shared" si="61"/>
        <v>0.1249278984922547</v>
      </c>
      <c r="BP425" s="22">
        <f t="shared" si="62"/>
        <v>7.0792475812277669E-2</v>
      </c>
      <c r="BQ425" s="22">
        <f t="shared" si="63"/>
        <v>0.63713228231049901</v>
      </c>
    </row>
    <row r="426" spans="1:69" ht="12.75" customHeight="1" x14ac:dyDescent="0.25">
      <c r="A426" s="15">
        <v>14712066</v>
      </c>
      <c r="B426" s="16" t="s">
        <v>154</v>
      </c>
      <c r="C426" s="16"/>
      <c r="D426" s="16"/>
      <c r="E426" s="16"/>
      <c r="F426" s="16" t="s">
        <v>1264</v>
      </c>
      <c r="G426" s="16" t="s">
        <v>155</v>
      </c>
      <c r="H426" s="16">
        <v>0.413793103</v>
      </c>
      <c r="I426" s="17">
        <v>2017</v>
      </c>
      <c r="J426" s="17">
        <v>2257</v>
      </c>
      <c r="K426" s="16">
        <v>0.50982606699999999</v>
      </c>
      <c r="L426" s="16" t="s">
        <v>78</v>
      </c>
      <c r="M426" s="17">
        <v>1</v>
      </c>
      <c r="N426" s="17">
        <v>0</v>
      </c>
      <c r="O426" s="16" t="s">
        <v>79</v>
      </c>
      <c r="P426" s="16" t="s">
        <v>80</v>
      </c>
      <c r="Q426" s="18">
        <v>0.1016314214962305</v>
      </c>
      <c r="R426" s="16" t="s">
        <v>2630</v>
      </c>
      <c r="S426" s="16" t="s">
        <v>2631</v>
      </c>
      <c r="T426" s="16" t="s">
        <v>83</v>
      </c>
      <c r="U426" s="16" t="s">
        <v>84</v>
      </c>
      <c r="V426" s="16" t="s">
        <v>2629</v>
      </c>
      <c r="W426" s="16" t="s">
        <v>129</v>
      </c>
      <c r="X426" s="16" t="s">
        <v>1267</v>
      </c>
      <c r="Y426" s="16" t="s">
        <v>1268</v>
      </c>
      <c r="Z426" s="16" t="s">
        <v>2632</v>
      </c>
      <c r="AA426" s="16"/>
      <c r="AB426" s="16"/>
      <c r="AC426" s="16" t="s">
        <v>2176</v>
      </c>
      <c r="AD426" s="16" t="s">
        <v>152</v>
      </c>
      <c r="AE426" s="16"/>
      <c r="AF426" s="16" t="s">
        <v>91</v>
      </c>
      <c r="AG426" s="16" t="s">
        <v>92</v>
      </c>
      <c r="AH426" s="16" t="s">
        <v>2626</v>
      </c>
      <c r="AI426" s="17">
        <v>1</v>
      </c>
      <c r="AJ426" s="17">
        <v>1</v>
      </c>
      <c r="AK426" s="16" t="s">
        <v>136</v>
      </c>
      <c r="AL426" s="16"/>
      <c r="AM426" s="17">
        <v>25</v>
      </c>
      <c r="AN426" s="16" t="s">
        <v>137</v>
      </c>
      <c r="AO426" s="16" t="s">
        <v>138</v>
      </c>
      <c r="AP426" s="16"/>
      <c r="AQ426" s="16"/>
      <c r="AR426" s="16"/>
      <c r="AS426" s="16"/>
      <c r="AT426" s="19"/>
      <c r="AU426" s="19"/>
      <c r="AV426" s="19"/>
      <c r="AW426" s="19"/>
      <c r="AX426" s="19"/>
      <c r="AY426" s="19"/>
      <c r="AZ426" s="19"/>
      <c r="BA426" s="19"/>
      <c r="BB426" s="19"/>
      <c r="BC426" s="19"/>
      <c r="BD426" s="16">
        <v>277.19568532428934</v>
      </c>
      <c r="BE426" s="16">
        <v>4427.0470121346261</v>
      </c>
      <c r="BF426" s="21"/>
      <c r="BG426" s="22">
        <v>25</v>
      </c>
      <c r="BH426" s="23">
        <v>0.7</v>
      </c>
      <c r="BI426" s="23">
        <v>18</v>
      </c>
      <c r="BJ426" s="16">
        <v>277.19568532428934</v>
      </c>
      <c r="BK426" s="16">
        <v>4427.0470121346261</v>
      </c>
      <c r="BL426" s="23">
        <v>0.15</v>
      </c>
      <c r="BM426" s="22">
        <f t="shared" si="60"/>
        <v>1.829365586932149</v>
      </c>
      <c r="BN426" s="22">
        <f t="shared" si="64"/>
        <v>0.82936558693214901</v>
      </c>
      <c r="BO426" s="22">
        <f t="shared" si="61"/>
        <v>0.12440483803982234</v>
      </c>
      <c r="BP426" s="22">
        <f t="shared" si="62"/>
        <v>7.0496074889232666E-2</v>
      </c>
      <c r="BQ426" s="22">
        <f t="shared" si="63"/>
        <v>0.63446467400309403</v>
      </c>
    </row>
    <row r="427" spans="1:69" ht="12.75" customHeight="1" x14ac:dyDescent="0.25">
      <c r="A427" s="15">
        <v>15303007</v>
      </c>
      <c r="B427" s="16" t="s">
        <v>154</v>
      </c>
      <c r="C427" s="16"/>
      <c r="D427" s="16"/>
      <c r="E427" s="16"/>
      <c r="F427" s="16" t="s">
        <v>1264</v>
      </c>
      <c r="G427" s="16" t="s">
        <v>1427</v>
      </c>
      <c r="H427" s="16">
        <v>0</v>
      </c>
      <c r="I427" s="17">
        <v>1962</v>
      </c>
      <c r="J427" s="17">
        <v>795</v>
      </c>
      <c r="K427" s="16">
        <v>0.179701627</v>
      </c>
      <c r="L427" s="16" t="s">
        <v>78</v>
      </c>
      <c r="M427" s="17">
        <v>1</v>
      </c>
      <c r="N427" s="17">
        <v>0</v>
      </c>
      <c r="O427" s="16" t="s">
        <v>79</v>
      </c>
      <c r="P427" s="16" t="s">
        <v>80</v>
      </c>
      <c r="Q427" s="18">
        <v>0.10157108223610703</v>
      </c>
      <c r="R427" s="16" t="s">
        <v>2528</v>
      </c>
      <c r="S427" s="16" t="s">
        <v>2529</v>
      </c>
      <c r="T427" s="16" t="s">
        <v>114</v>
      </c>
      <c r="U427" s="16" t="s">
        <v>326</v>
      </c>
      <c r="V427" s="16" t="s">
        <v>2530</v>
      </c>
      <c r="W427" s="16" t="s">
        <v>129</v>
      </c>
      <c r="X427" s="16" t="s">
        <v>1267</v>
      </c>
      <c r="Y427" s="16" t="s">
        <v>1268</v>
      </c>
      <c r="Z427" s="16" t="s">
        <v>966</v>
      </c>
      <c r="AA427" s="16" t="s">
        <v>2531</v>
      </c>
      <c r="AB427" s="16"/>
      <c r="AC427" s="16" t="s">
        <v>1473</v>
      </c>
      <c r="AD427" s="16" t="s">
        <v>152</v>
      </c>
      <c r="AE427" s="16"/>
      <c r="AF427" s="16" t="s">
        <v>91</v>
      </c>
      <c r="AG427" s="16" t="s">
        <v>92</v>
      </c>
      <c r="AH427" s="16" t="s">
        <v>2532</v>
      </c>
      <c r="AI427" s="17">
        <v>1</v>
      </c>
      <c r="AJ427" s="17">
        <v>1</v>
      </c>
      <c r="AK427" s="16" t="s">
        <v>136</v>
      </c>
      <c r="AL427" s="16"/>
      <c r="AM427" s="17">
        <v>25</v>
      </c>
      <c r="AN427" s="16" t="s">
        <v>137</v>
      </c>
      <c r="AO427" s="16" t="s">
        <v>138</v>
      </c>
      <c r="AP427" s="16"/>
      <c r="AQ427" s="16"/>
      <c r="AR427" s="16"/>
      <c r="AS427" s="16"/>
      <c r="AT427" s="19"/>
      <c r="AU427" s="19"/>
      <c r="AV427" s="19"/>
      <c r="AW427" s="19"/>
      <c r="AX427" s="19"/>
      <c r="AY427" s="19"/>
      <c r="AZ427" s="19"/>
      <c r="BA427" s="19"/>
      <c r="BB427" s="19"/>
      <c r="BC427" s="19"/>
      <c r="BD427" s="16">
        <v>269.12412141888854</v>
      </c>
      <c r="BE427" s="16">
        <v>4424.4186444771503</v>
      </c>
      <c r="BF427" s="21"/>
      <c r="BG427" s="22">
        <v>25</v>
      </c>
      <c r="BH427" s="23">
        <v>0.7</v>
      </c>
      <c r="BI427" s="23">
        <v>18</v>
      </c>
      <c r="BJ427" s="16">
        <v>269.12412141888854</v>
      </c>
      <c r="BK427" s="16">
        <v>4424.4186444771503</v>
      </c>
      <c r="BL427" s="23">
        <v>0.15</v>
      </c>
      <c r="BM427" s="22">
        <f t="shared" si="60"/>
        <v>1.8282794802499265</v>
      </c>
      <c r="BN427" s="22">
        <f t="shared" si="64"/>
        <v>0.82827948024992648</v>
      </c>
      <c r="BO427" s="22">
        <f t="shared" si="61"/>
        <v>0.12424192203748896</v>
      </c>
      <c r="BP427" s="22">
        <f t="shared" si="62"/>
        <v>7.0403755821243752E-2</v>
      </c>
      <c r="BQ427" s="22">
        <f t="shared" si="63"/>
        <v>0.63363380239119382</v>
      </c>
    </row>
    <row r="428" spans="1:69" ht="12.75" customHeight="1" x14ac:dyDescent="0.25">
      <c r="A428" s="15">
        <v>15411034</v>
      </c>
      <c r="B428" s="16" t="s">
        <v>228</v>
      </c>
      <c r="C428" s="16"/>
      <c r="D428" s="16"/>
      <c r="E428" s="16"/>
      <c r="F428" s="16" t="s">
        <v>1264</v>
      </c>
      <c r="G428" s="16" t="s">
        <v>126</v>
      </c>
      <c r="H428" s="16">
        <v>0.42856666500000001</v>
      </c>
      <c r="I428" s="17">
        <v>2009</v>
      </c>
      <c r="J428" s="17">
        <v>1509</v>
      </c>
      <c r="K428" s="16">
        <v>0.34186678700000001</v>
      </c>
      <c r="L428" s="16" t="s">
        <v>78</v>
      </c>
      <c r="M428" s="17">
        <v>1</v>
      </c>
      <c r="N428" s="17">
        <v>0</v>
      </c>
      <c r="O428" s="16" t="s">
        <v>79</v>
      </c>
      <c r="P428" s="16" t="s">
        <v>80</v>
      </c>
      <c r="Q428" s="18">
        <v>0.1013273935070204</v>
      </c>
      <c r="R428" s="16" t="s">
        <v>2662</v>
      </c>
      <c r="S428" s="16" t="s">
        <v>2663</v>
      </c>
      <c r="T428" s="16" t="s">
        <v>83</v>
      </c>
      <c r="U428" s="16" t="s">
        <v>232</v>
      </c>
      <c r="V428" s="16" t="s">
        <v>1714</v>
      </c>
      <c r="W428" s="16" t="s">
        <v>129</v>
      </c>
      <c r="X428" s="16" t="s">
        <v>1267</v>
      </c>
      <c r="Y428" s="16" t="s">
        <v>1268</v>
      </c>
      <c r="Z428" s="16" t="s">
        <v>2664</v>
      </c>
      <c r="AA428" s="16"/>
      <c r="AB428" s="16"/>
      <c r="AC428" s="16" t="s">
        <v>1564</v>
      </c>
      <c r="AD428" s="16" t="s">
        <v>152</v>
      </c>
      <c r="AE428" s="16"/>
      <c r="AF428" s="16" t="s">
        <v>91</v>
      </c>
      <c r="AG428" s="16" t="s">
        <v>92</v>
      </c>
      <c r="AH428" s="16" t="s">
        <v>1715</v>
      </c>
      <c r="AI428" s="17">
        <v>1</v>
      </c>
      <c r="AJ428" s="17">
        <v>1</v>
      </c>
      <c r="AK428" s="16" t="s">
        <v>136</v>
      </c>
      <c r="AL428" s="16"/>
      <c r="AM428" s="17">
        <v>25</v>
      </c>
      <c r="AN428" s="16" t="s">
        <v>137</v>
      </c>
      <c r="AO428" s="16" t="s">
        <v>138</v>
      </c>
      <c r="AP428" s="16"/>
      <c r="AQ428" s="16"/>
      <c r="AR428" s="16"/>
      <c r="AS428" s="16"/>
      <c r="AT428" s="19"/>
      <c r="AU428" s="19"/>
      <c r="AV428" s="19"/>
      <c r="AW428" s="19"/>
      <c r="AX428" s="19"/>
      <c r="AY428" s="19"/>
      <c r="AZ428" s="19"/>
      <c r="BA428" s="19"/>
      <c r="BB428" s="19"/>
      <c r="BC428" s="19"/>
      <c r="BD428" s="16">
        <v>285.0131420725973</v>
      </c>
      <c r="BE428" s="16">
        <v>4413.803605898418</v>
      </c>
      <c r="BF428" s="21"/>
      <c r="BG428" s="22">
        <v>25</v>
      </c>
      <c r="BH428" s="23">
        <v>0.7</v>
      </c>
      <c r="BI428" s="23">
        <v>18</v>
      </c>
      <c r="BJ428" s="16">
        <v>285.0131420725973</v>
      </c>
      <c r="BK428" s="16">
        <v>4413.803605898418</v>
      </c>
      <c r="BL428" s="23">
        <v>0.15</v>
      </c>
      <c r="BM428" s="22">
        <f t="shared" si="60"/>
        <v>1.8238930831263671</v>
      </c>
      <c r="BN428" s="22">
        <f t="shared" si="64"/>
        <v>0.82389308312636711</v>
      </c>
      <c r="BO428" s="22">
        <f t="shared" si="61"/>
        <v>0.12358396246895506</v>
      </c>
      <c r="BP428" s="22">
        <f t="shared" si="62"/>
        <v>7.0030912065741205E-2</v>
      </c>
      <c r="BQ428" s="22">
        <f t="shared" si="63"/>
        <v>0.63027820859167083</v>
      </c>
    </row>
    <row r="429" spans="1:69" ht="12.75" customHeight="1" x14ac:dyDescent="0.25">
      <c r="A429" s="15">
        <v>19303058</v>
      </c>
      <c r="B429" s="16" t="s">
        <v>237</v>
      </c>
      <c r="C429" s="16"/>
      <c r="D429" s="16"/>
      <c r="E429" s="16"/>
      <c r="F429" s="16" t="s">
        <v>1264</v>
      </c>
      <c r="G429" s="16" t="s">
        <v>238</v>
      </c>
      <c r="H429" s="16">
        <v>0.94339458399999998</v>
      </c>
      <c r="I429" s="17">
        <v>2011</v>
      </c>
      <c r="J429" s="17">
        <v>1673</v>
      </c>
      <c r="K429" s="16">
        <v>0.38014087699999999</v>
      </c>
      <c r="L429" s="16" t="s">
        <v>78</v>
      </c>
      <c r="M429" s="17">
        <v>1</v>
      </c>
      <c r="N429" s="17">
        <v>0</v>
      </c>
      <c r="O429" s="16" t="s">
        <v>79</v>
      </c>
      <c r="P429" s="16" t="s">
        <v>80</v>
      </c>
      <c r="Q429" s="18">
        <v>0.10104673004018369</v>
      </c>
      <c r="R429" s="16" t="s">
        <v>2797</v>
      </c>
      <c r="S429" s="16" t="s">
        <v>2798</v>
      </c>
      <c r="T429" s="16" t="s">
        <v>83</v>
      </c>
      <c r="U429" s="16" t="s">
        <v>106</v>
      </c>
      <c r="V429" s="16" t="s">
        <v>1899</v>
      </c>
      <c r="W429" s="16" t="s">
        <v>129</v>
      </c>
      <c r="X429" s="16" t="s">
        <v>1267</v>
      </c>
      <c r="Y429" s="16" t="s">
        <v>1268</v>
      </c>
      <c r="Z429" s="16" t="s">
        <v>2799</v>
      </c>
      <c r="AA429" s="16"/>
      <c r="AB429" s="16"/>
      <c r="AC429" s="16" t="s">
        <v>1769</v>
      </c>
      <c r="AD429" s="16" t="s">
        <v>152</v>
      </c>
      <c r="AE429" s="16"/>
      <c r="AF429" s="16" t="s">
        <v>91</v>
      </c>
      <c r="AG429" s="16" t="s">
        <v>92</v>
      </c>
      <c r="AH429" s="16" t="s">
        <v>1901</v>
      </c>
      <c r="AI429" s="17">
        <v>1</v>
      </c>
      <c r="AJ429" s="17">
        <v>1</v>
      </c>
      <c r="AK429" s="16" t="s">
        <v>245</v>
      </c>
      <c r="AL429" s="16"/>
      <c r="AM429" s="17">
        <v>35</v>
      </c>
      <c r="AN429" s="16" t="s">
        <v>246</v>
      </c>
      <c r="AO429" s="16" t="s">
        <v>247</v>
      </c>
      <c r="AP429" s="16"/>
      <c r="AQ429" s="16"/>
      <c r="AR429" s="16"/>
      <c r="AS429" s="16"/>
      <c r="AT429" s="19"/>
      <c r="AU429" s="19"/>
      <c r="AV429" s="19"/>
      <c r="AW429" s="19"/>
      <c r="AX429" s="19"/>
      <c r="AY429" s="19"/>
      <c r="AZ429" s="19"/>
      <c r="BA429" s="19"/>
      <c r="BB429" s="19"/>
      <c r="BC429" s="19"/>
      <c r="BD429" s="16">
        <v>282.64541763026443</v>
      </c>
      <c r="BE429" s="16">
        <v>4401.5779541857646</v>
      </c>
      <c r="BF429" s="21"/>
      <c r="BG429" s="22">
        <v>35</v>
      </c>
      <c r="BH429" s="23">
        <v>0.85</v>
      </c>
      <c r="BI429" s="23">
        <v>30</v>
      </c>
      <c r="BJ429" s="16">
        <v>282.64541763026443</v>
      </c>
      <c r="BK429" s="16">
        <v>4401.5779541857646</v>
      </c>
      <c r="BL429" s="23">
        <v>0.15</v>
      </c>
      <c r="BM429" s="22">
        <f t="shared" si="60"/>
        <v>3.0314019012055109</v>
      </c>
      <c r="BN429" s="22">
        <f t="shared" si="64"/>
        <v>2.0314019012055109</v>
      </c>
      <c r="BO429" s="22">
        <f t="shared" si="61"/>
        <v>0.3047102851808266</v>
      </c>
      <c r="BP429" s="22">
        <f t="shared" si="62"/>
        <v>0.17266916160246845</v>
      </c>
      <c r="BQ429" s="22">
        <f t="shared" si="63"/>
        <v>1.5540224544222159</v>
      </c>
    </row>
    <row r="430" spans="1:69" ht="12.75" customHeight="1" x14ac:dyDescent="0.25">
      <c r="A430" s="15">
        <v>16021023</v>
      </c>
      <c r="B430" s="16" t="s">
        <v>75</v>
      </c>
      <c r="C430" s="16"/>
      <c r="D430" s="16"/>
      <c r="E430" s="16"/>
      <c r="F430" s="16" t="s">
        <v>1264</v>
      </c>
      <c r="G430" s="16" t="s">
        <v>2389</v>
      </c>
      <c r="H430" s="16">
        <v>0.25004831900000002</v>
      </c>
      <c r="I430" s="17">
        <v>1999</v>
      </c>
      <c r="J430" s="17">
        <v>2017</v>
      </c>
      <c r="K430" s="16">
        <v>0.45997719500000001</v>
      </c>
      <c r="L430" s="16" t="s">
        <v>78</v>
      </c>
      <c r="M430" s="17">
        <v>1</v>
      </c>
      <c r="N430" s="17">
        <v>0</v>
      </c>
      <c r="O430" s="16" t="s">
        <v>79</v>
      </c>
      <c r="P430" s="16" t="s">
        <v>80</v>
      </c>
      <c r="Q430" s="18">
        <v>0.10066656443051085</v>
      </c>
      <c r="R430" s="16" t="s">
        <v>2452</v>
      </c>
      <c r="S430" s="16" t="s">
        <v>2453</v>
      </c>
      <c r="T430" s="16" t="s">
        <v>83</v>
      </c>
      <c r="U430" s="16" t="s">
        <v>84</v>
      </c>
      <c r="V430" s="16" t="s">
        <v>183</v>
      </c>
      <c r="W430" s="16" t="s">
        <v>129</v>
      </c>
      <c r="X430" s="16" t="s">
        <v>1267</v>
      </c>
      <c r="Y430" s="16" t="s">
        <v>1268</v>
      </c>
      <c r="Z430" s="16" t="s">
        <v>1002</v>
      </c>
      <c r="AA430" s="16"/>
      <c r="AB430" s="16"/>
      <c r="AC430" s="16" t="s">
        <v>2454</v>
      </c>
      <c r="AD430" s="16" t="s">
        <v>161</v>
      </c>
      <c r="AE430" s="16"/>
      <c r="AF430" s="16" t="s">
        <v>91</v>
      </c>
      <c r="AG430" s="16" t="s">
        <v>92</v>
      </c>
      <c r="AH430" s="16" t="s">
        <v>84</v>
      </c>
      <c r="AI430" s="17">
        <v>1</v>
      </c>
      <c r="AJ430" s="17">
        <v>1</v>
      </c>
      <c r="AK430" s="16" t="s">
        <v>136</v>
      </c>
      <c r="AL430" s="16"/>
      <c r="AM430" s="17">
        <v>25</v>
      </c>
      <c r="AN430" s="16" t="s">
        <v>137</v>
      </c>
      <c r="AO430" s="16" t="s">
        <v>138</v>
      </c>
      <c r="AP430" s="16"/>
      <c r="AQ430" s="16"/>
      <c r="AR430" s="16"/>
      <c r="AS430" s="16"/>
      <c r="AT430" s="19"/>
      <c r="AU430" s="19"/>
      <c r="AV430" s="19"/>
      <c r="AW430" s="19"/>
      <c r="AX430" s="19"/>
      <c r="AY430" s="19"/>
      <c r="AZ430" s="19"/>
      <c r="BA430" s="19"/>
      <c r="BB430" s="19"/>
      <c r="BC430" s="19"/>
      <c r="BD430" s="16">
        <v>270.74792074648013</v>
      </c>
      <c r="BE430" s="16">
        <v>4385.0180064684055</v>
      </c>
      <c r="BF430" s="21"/>
      <c r="BG430" s="22">
        <v>25</v>
      </c>
      <c r="BH430" s="23">
        <v>0.7</v>
      </c>
      <c r="BI430" s="23">
        <v>18</v>
      </c>
      <c r="BJ430" s="16">
        <v>270.74792074648013</v>
      </c>
      <c r="BK430" s="16">
        <v>4385.0180064684055</v>
      </c>
      <c r="BL430" s="23">
        <v>0.15</v>
      </c>
      <c r="BM430" s="22">
        <f t="shared" si="60"/>
        <v>1.8119981597491952</v>
      </c>
      <c r="BN430" s="22">
        <f t="shared" si="64"/>
        <v>0.8119981597491952</v>
      </c>
      <c r="BO430" s="22">
        <f t="shared" si="61"/>
        <v>0.12179972396237927</v>
      </c>
      <c r="BP430" s="22">
        <f t="shared" si="62"/>
        <v>6.90198435786816E-2</v>
      </c>
      <c r="BQ430" s="22">
        <f t="shared" si="63"/>
        <v>0.62117859220813432</v>
      </c>
    </row>
    <row r="431" spans="1:69" ht="12.75" customHeight="1" x14ac:dyDescent="0.25">
      <c r="A431" s="15">
        <v>15435043</v>
      </c>
      <c r="B431" s="16" t="s">
        <v>228</v>
      </c>
      <c r="C431" s="16" t="s">
        <v>110</v>
      </c>
      <c r="D431" s="16" t="s">
        <v>581</v>
      </c>
      <c r="E431" s="16"/>
      <c r="F431" s="16" t="s">
        <v>1264</v>
      </c>
      <c r="G431" s="16" t="s">
        <v>1841</v>
      </c>
      <c r="H431" s="16">
        <v>0.49142789399999998</v>
      </c>
      <c r="I431" s="17">
        <v>1999</v>
      </c>
      <c r="J431" s="17">
        <v>2183</v>
      </c>
      <c r="K431" s="16">
        <v>0.49874343199999999</v>
      </c>
      <c r="L431" s="16" t="s">
        <v>78</v>
      </c>
      <c r="M431" s="17">
        <v>1</v>
      </c>
      <c r="N431" s="17">
        <v>0</v>
      </c>
      <c r="O431" s="16" t="s">
        <v>79</v>
      </c>
      <c r="P431" s="16" t="s">
        <v>80</v>
      </c>
      <c r="Q431" s="18">
        <v>0.10049143286420445</v>
      </c>
      <c r="R431" s="16" t="s">
        <v>2193</v>
      </c>
      <c r="S431" s="16" t="s">
        <v>2194</v>
      </c>
      <c r="T431" s="16" t="s">
        <v>83</v>
      </c>
      <c r="U431" s="16" t="s">
        <v>232</v>
      </c>
      <c r="V431" s="16" t="s">
        <v>183</v>
      </c>
      <c r="W431" s="16" t="s">
        <v>129</v>
      </c>
      <c r="X431" s="16" t="s">
        <v>1267</v>
      </c>
      <c r="Y431" s="16" t="s">
        <v>1268</v>
      </c>
      <c r="Z431" s="16" t="s">
        <v>2195</v>
      </c>
      <c r="AA431" s="16"/>
      <c r="AB431" s="16"/>
      <c r="AC431" s="16" t="s">
        <v>2196</v>
      </c>
      <c r="AD431" s="16" t="s">
        <v>2197</v>
      </c>
      <c r="AE431" s="16"/>
      <c r="AF431" s="16" t="s">
        <v>91</v>
      </c>
      <c r="AG431" s="16" t="s">
        <v>92</v>
      </c>
      <c r="AH431" s="16" t="s">
        <v>232</v>
      </c>
      <c r="AI431" s="17">
        <v>1</v>
      </c>
      <c r="AJ431" s="17">
        <v>1</v>
      </c>
      <c r="AK431" s="16" t="s">
        <v>136</v>
      </c>
      <c r="AL431" s="16"/>
      <c r="AM431" s="17">
        <v>25</v>
      </c>
      <c r="AN431" s="16" t="s">
        <v>137</v>
      </c>
      <c r="AO431" s="16" t="s">
        <v>138</v>
      </c>
      <c r="AP431" s="16"/>
      <c r="AQ431" s="16"/>
      <c r="AR431" s="16"/>
      <c r="AS431" s="16"/>
      <c r="AT431" s="19"/>
      <c r="AU431" s="19"/>
      <c r="AV431" s="19"/>
      <c r="AW431" s="19"/>
      <c r="AX431" s="19"/>
      <c r="AY431" s="19"/>
      <c r="AZ431" s="19"/>
      <c r="BA431" s="19"/>
      <c r="BB431" s="19"/>
      <c r="BC431" s="19"/>
      <c r="BD431" s="16">
        <v>277.90002430214298</v>
      </c>
      <c r="BE431" s="16">
        <v>4377.3893059549919</v>
      </c>
      <c r="BF431" s="21"/>
      <c r="BG431" s="22">
        <v>25</v>
      </c>
      <c r="BH431" s="23">
        <v>0.7</v>
      </c>
      <c r="BI431" s="23">
        <v>18</v>
      </c>
      <c r="BJ431" s="16">
        <v>277.90002430214298</v>
      </c>
      <c r="BK431" s="16">
        <v>4377.3893059549919</v>
      </c>
      <c r="BL431" s="23">
        <v>0.15</v>
      </c>
      <c r="BM431" s="22">
        <f t="shared" si="60"/>
        <v>1.8088457915556801</v>
      </c>
      <c r="BN431" s="22">
        <f t="shared" si="64"/>
        <v>0.80884579155568015</v>
      </c>
      <c r="BO431" s="22">
        <f t="shared" si="61"/>
        <v>0.12132686873335202</v>
      </c>
      <c r="BP431" s="22">
        <f t="shared" si="62"/>
        <v>6.8751892282232815E-2</v>
      </c>
      <c r="BQ431" s="22">
        <f t="shared" si="63"/>
        <v>0.61876703054009541</v>
      </c>
    </row>
    <row r="432" spans="1:69" ht="12.75" customHeight="1" x14ac:dyDescent="0.25">
      <c r="A432" s="15">
        <v>16073013</v>
      </c>
      <c r="B432" s="16" t="s">
        <v>75</v>
      </c>
      <c r="C432" s="16"/>
      <c r="D432" s="16" t="s">
        <v>2388</v>
      </c>
      <c r="E432" s="16"/>
      <c r="F432" s="16" t="s">
        <v>1264</v>
      </c>
      <c r="G432" s="16" t="s">
        <v>2389</v>
      </c>
      <c r="H432" s="16">
        <v>0.62962682999999997</v>
      </c>
      <c r="I432" s="17">
        <v>1998</v>
      </c>
      <c r="J432" s="17">
        <v>2025</v>
      </c>
      <c r="K432" s="16">
        <v>0.462434346</v>
      </c>
      <c r="L432" s="16" t="s">
        <v>78</v>
      </c>
      <c r="M432" s="17">
        <v>1</v>
      </c>
      <c r="N432" s="17">
        <v>0</v>
      </c>
      <c r="O432" s="16" t="s">
        <v>79</v>
      </c>
      <c r="P432" s="16" t="s">
        <v>80</v>
      </c>
      <c r="Q432" s="18">
        <v>0.10048828766433471</v>
      </c>
      <c r="R432" s="16" t="s">
        <v>2471</v>
      </c>
      <c r="S432" s="16" t="s">
        <v>2472</v>
      </c>
      <c r="T432" s="16" t="s">
        <v>83</v>
      </c>
      <c r="U432" s="16" t="s">
        <v>84</v>
      </c>
      <c r="V432" s="16" t="s">
        <v>183</v>
      </c>
      <c r="W432" s="16" t="s">
        <v>129</v>
      </c>
      <c r="X432" s="16" t="s">
        <v>1267</v>
      </c>
      <c r="Y432" s="16" t="s">
        <v>1268</v>
      </c>
      <c r="Z432" s="16" t="s">
        <v>985</v>
      </c>
      <c r="AA432" s="16"/>
      <c r="AB432" s="16"/>
      <c r="AC432" s="16" t="s">
        <v>2473</v>
      </c>
      <c r="AD432" s="16" t="s">
        <v>123</v>
      </c>
      <c r="AE432" s="16"/>
      <c r="AF432" s="16" t="s">
        <v>91</v>
      </c>
      <c r="AG432" s="16" t="s">
        <v>92</v>
      </c>
      <c r="AH432" s="16" t="s">
        <v>84</v>
      </c>
      <c r="AI432" s="17">
        <v>1</v>
      </c>
      <c r="AJ432" s="17">
        <v>1</v>
      </c>
      <c r="AK432" s="16" t="s">
        <v>136</v>
      </c>
      <c r="AL432" s="16"/>
      <c r="AM432" s="17">
        <v>25</v>
      </c>
      <c r="AN432" s="16" t="s">
        <v>137</v>
      </c>
      <c r="AO432" s="16" t="s">
        <v>138</v>
      </c>
      <c r="AP432" s="16"/>
      <c r="AQ432" s="16"/>
      <c r="AR432" s="16"/>
      <c r="AS432" s="16"/>
      <c r="AT432" s="19"/>
      <c r="AU432" s="19"/>
      <c r="AV432" s="19"/>
      <c r="AW432" s="19"/>
      <c r="AX432" s="19"/>
      <c r="AY432" s="19"/>
      <c r="AZ432" s="19"/>
      <c r="BA432" s="19"/>
      <c r="BB432" s="19"/>
      <c r="BC432" s="19"/>
      <c r="BD432" s="16">
        <v>275.3687989863671</v>
      </c>
      <c r="BE432" s="16">
        <v>4377.2523015966854</v>
      </c>
      <c r="BF432" s="21"/>
      <c r="BG432" s="22">
        <v>25</v>
      </c>
      <c r="BH432" s="23">
        <v>0.7</v>
      </c>
      <c r="BI432" s="23">
        <v>18</v>
      </c>
      <c r="BJ432" s="16">
        <v>275.3687989863671</v>
      </c>
      <c r="BK432" s="16">
        <v>4377.2523015966854</v>
      </c>
      <c r="BL432" s="23">
        <v>0.15</v>
      </c>
      <c r="BM432" s="22">
        <f t="shared" si="60"/>
        <v>1.8087891779580247</v>
      </c>
      <c r="BN432" s="22">
        <f t="shared" si="64"/>
        <v>0.80878917795802474</v>
      </c>
      <c r="BO432" s="22">
        <f t="shared" si="61"/>
        <v>0.12131837669370371</v>
      </c>
      <c r="BP432" s="22">
        <f t="shared" si="62"/>
        <v>6.8747080126432103E-2</v>
      </c>
      <c r="BQ432" s="22">
        <f t="shared" si="63"/>
        <v>0.61872372113788898</v>
      </c>
    </row>
    <row r="433" spans="1:69" ht="12.75" customHeight="1" x14ac:dyDescent="0.25">
      <c r="A433" s="15">
        <v>16067036</v>
      </c>
      <c r="B433" s="16" t="s">
        <v>75</v>
      </c>
      <c r="C433" s="16"/>
      <c r="D433" s="16" t="s">
        <v>2388</v>
      </c>
      <c r="E433" s="16"/>
      <c r="F433" s="16" t="s">
        <v>1264</v>
      </c>
      <c r="G433" s="16" t="s">
        <v>2389</v>
      </c>
      <c r="H433" s="16">
        <v>0.33477169699999998</v>
      </c>
      <c r="I433" s="17">
        <v>1997</v>
      </c>
      <c r="J433" s="17">
        <v>2053</v>
      </c>
      <c r="K433" s="16">
        <v>0.46914990899999998</v>
      </c>
      <c r="L433" s="16" t="s">
        <v>78</v>
      </c>
      <c r="M433" s="17">
        <v>1</v>
      </c>
      <c r="N433" s="17">
        <v>0</v>
      </c>
      <c r="O433" s="16" t="s">
        <v>79</v>
      </c>
      <c r="P433" s="16" t="s">
        <v>80</v>
      </c>
      <c r="Q433" s="18">
        <v>0.10047849261705416</v>
      </c>
      <c r="R433" s="16" t="s">
        <v>2429</v>
      </c>
      <c r="S433" s="16" t="s">
        <v>2430</v>
      </c>
      <c r="T433" s="16" t="s">
        <v>83</v>
      </c>
      <c r="U433" s="16" t="s">
        <v>84</v>
      </c>
      <c r="V433" s="16" t="s">
        <v>183</v>
      </c>
      <c r="W433" s="16" t="s">
        <v>129</v>
      </c>
      <c r="X433" s="16" t="s">
        <v>1267</v>
      </c>
      <c r="Y433" s="16" t="s">
        <v>1268</v>
      </c>
      <c r="Z433" s="16" t="s">
        <v>606</v>
      </c>
      <c r="AA433" s="16"/>
      <c r="AB433" s="16"/>
      <c r="AC433" s="16" t="s">
        <v>2419</v>
      </c>
      <c r="AD433" s="16" t="s">
        <v>123</v>
      </c>
      <c r="AE433" s="16"/>
      <c r="AF433" s="16" t="s">
        <v>91</v>
      </c>
      <c r="AG433" s="16" t="s">
        <v>92</v>
      </c>
      <c r="AH433" s="16" t="s">
        <v>84</v>
      </c>
      <c r="AI433" s="17">
        <v>1</v>
      </c>
      <c r="AJ433" s="17">
        <v>1</v>
      </c>
      <c r="AK433" s="16" t="s">
        <v>136</v>
      </c>
      <c r="AL433" s="16"/>
      <c r="AM433" s="17">
        <v>25</v>
      </c>
      <c r="AN433" s="16" t="s">
        <v>137</v>
      </c>
      <c r="AO433" s="16" t="s">
        <v>138</v>
      </c>
      <c r="AP433" s="16"/>
      <c r="AQ433" s="16"/>
      <c r="AR433" s="16"/>
      <c r="AS433" s="16"/>
      <c r="AT433" s="19"/>
      <c r="AU433" s="19"/>
      <c r="AV433" s="19"/>
      <c r="AW433" s="19"/>
      <c r="AX433" s="19"/>
      <c r="AY433" s="19"/>
      <c r="AZ433" s="19"/>
      <c r="BA433" s="19"/>
      <c r="BB433" s="19"/>
      <c r="BC433" s="19"/>
      <c r="BD433" s="16">
        <v>276.1041459470776</v>
      </c>
      <c r="BE433" s="16">
        <v>4376.8256310438319</v>
      </c>
      <c r="BF433" s="21"/>
      <c r="BG433" s="22">
        <v>25</v>
      </c>
      <c r="BH433" s="23">
        <v>0.7</v>
      </c>
      <c r="BI433" s="23">
        <v>18</v>
      </c>
      <c r="BJ433" s="16">
        <v>276.1041459470776</v>
      </c>
      <c r="BK433" s="16">
        <v>4376.8256310438319</v>
      </c>
      <c r="BL433" s="23">
        <v>0.15</v>
      </c>
      <c r="BM433" s="22">
        <f t="shared" si="60"/>
        <v>1.8086128671069748</v>
      </c>
      <c r="BN433" s="22">
        <f t="shared" si="64"/>
        <v>0.80861286710697478</v>
      </c>
      <c r="BO433" s="22">
        <f t="shared" si="61"/>
        <v>0.12129193006604622</v>
      </c>
      <c r="BP433" s="22">
        <f t="shared" si="62"/>
        <v>6.8732093704092861E-2</v>
      </c>
      <c r="BQ433" s="22">
        <f t="shared" si="63"/>
        <v>0.61858884333683573</v>
      </c>
    </row>
    <row r="434" spans="1:69" ht="12.75" customHeight="1" x14ac:dyDescent="0.25">
      <c r="A434" s="15">
        <v>15842063</v>
      </c>
      <c r="B434" s="16" t="s">
        <v>75</v>
      </c>
      <c r="C434" s="16"/>
      <c r="D434" s="16"/>
      <c r="E434" s="16"/>
      <c r="F434" s="16" t="s">
        <v>1264</v>
      </c>
      <c r="G434" s="16" t="s">
        <v>2403</v>
      </c>
      <c r="H434" s="16">
        <v>0.111111111</v>
      </c>
      <c r="I434" s="17">
        <v>2001</v>
      </c>
      <c r="J434" s="17">
        <v>1859</v>
      </c>
      <c r="K434" s="16">
        <v>0.42608297000000001</v>
      </c>
      <c r="L434" s="16" t="s">
        <v>78</v>
      </c>
      <c r="M434" s="17">
        <v>1</v>
      </c>
      <c r="N434" s="17">
        <v>0</v>
      </c>
      <c r="O434" s="16" t="s">
        <v>79</v>
      </c>
      <c r="P434" s="16" t="s">
        <v>80</v>
      </c>
      <c r="Q434" s="18">
        <v>0.10016189862870817</v>
      </c>
      <c r="R434" s="16" t="s">
        <v>2446</v>
      </c>
      <c r="S434" s="16" t="s">
        <v>2447</v>
      </c>
      <c r="T434" s="16" t="s">
        <v>83</v>
      </c>
      <c r="U434" s="16" t="s">
        <v>84</v>
      </c>
      <c r="V434" s="16" t="s">
        <v>183</v>
      </c>
      <c r="W434" s="16" t="s">
        <v>129</v>
      </c>
      <c r="X434" s="16" t="s">
        <v>1267</v>
      </c>
      <c r="Y434" s="16" t="s">
        <v>1268</v>
      </c>
      <c r="Z434" s="16" t="s">
        <v>1130</v>
      </c>
      <c r="AA434" s="16"/>
      <c r="AB434" s="16"/>
      <c r="AC434" s="16" t="s">
        <v>2407</v>
      </c>
      <c r="AD434" s="16" t="s">
        <v>161</v>
      </c>
      <c r="AE434" s="16"/>
      <c r="AF434" s="16" t="s">
        <v>91</v>
      </c>
      <c r="AG434" s="16" t="s">
        <v>92</v>
      </c>
      <c r="AH434" s="16" t="s">
        <v>84</v>
      </c>
      <c r="AI434" s="17">
        <v>1</v>
      </c>
      <c r="AJ434" s="17">
        <v>1</v>
      </c>
      <c r="AK434" s="16" t="s">
        <v>136</v>
      </c>
      <c r="AL434" s="16"/>
      <c r="AM434" s="17">
        <v>25</v>
      </c>
      <c r="AN434" s="16" t="s">
        <v>137</v>
      </c>
      <c r="AO434" s="16" t="s">
        <v>138</v>
      </c>
      <c r="AP434" s="16"/>
      <c r="AQ434" s="16"/>
      <c r="AR434" s="16"/>
      <c r="AS434" s="16"/>
      <c r="AT434" s="19"/>
      <c r="AU434" s="19"/>
      <c r="AV434" s="19"/>
      <c r="AW434" s="19"/>
      <c r="AX434" s="19"/>
      <c r="AY434" s="19"/>
      <c r="AZ434" s="19"/>
      <c r="BA434" s="19"/>
      <c r="BB434" s="19"/>
      <c r="BC434" s="19"/>
      <c r="BD434" s="16">
        <v>288.63368546220926</v>
      </c>
      <c r="BE434" s="16">
        <v>4363.0348520747621</v>
      </c>
      <c r="BF434" s="21"/>
      <c r="BG434" s="22">
        <v>25</v>
      </c>
      <c r="BH434" s="23">
        <v>0.7</v>
      </c>
      <c r="BI434" s="23">
        <v>18</v>
      </c>
      <c r="BJ434" s="16">
        <v>288.63368546220926</v>
      </c>
      <c r="BK434" s="16">
        <v>4363.0348520747621</v>
      </c>
      <c r="BL434" s="23">
        <v>0.15</v>
      </c>
      <c r="BM434" s="22">
        <f t="shared" si="60"/>
        <v>1.802914175316747</v>
      </c>
      <c r="BN434" s="22">
        <f t="shared" si="64"/>
        <v>0.80291417531674703</v>
      </c>
      <c r="BO434" s="22">
        <f t="shared" si="61"/>
        <v>0.12043712629751205</v>
      </c>
      <c r="BP434" s="22">
        <f t="shared" si="62"/>
        <v>6.82477049019235E-2</v>
      </c>
      <c r="BQ434" s="22">
        <f t="shared" si="63"/>
        <v>0.61422934411731156</v>
      </c>
    </row>
    <row r="435" spans="1:69" ht="12.75" customHeight="1" x14ac:dyDescent="0.25">
      <c r="A435" s="15">
        <v>15807007</v>
      </c>
      <c r="B435" s="16" t="s">
        <v>228</v>
      </c>
      <c r="C435" s="16" t="s">
        <v>110</v>
      </c>
      <c r="D435" s="16"/>
      <c r="E435" s="16"/>
      <c r="F435" s="16" t="s">
        <v>781</v>
      </c>
      <c r="G435" s="16" t="s">
        <v>111</v>
      </c>
      <c r="H435" s="16">
        <v>0</v>
      </c>
      <c r="I435" s="17">
        <v>1900</v>
      </c>
      <c r="J435" s="16"/>
      <c r="K435" s="16">
        <v>0</v>
      </c>
      <c r="L435" s="16" t="s">
        <v>78</v>
      </c>
      <c r="M435" s="17">
        <v>1</v>
      </c>
      <c r="N435" s="17">
        <v>0</v>
      </c>
      <c r="O435" s="16" t="s">
        <v>79</v>
      </c>
      <c r="P435" s="16" t="s">
        <v>80</v>
      </c>
      <c r="Q435" s="18">
        <v>9.9793670488006289E-2</v>
      </c>
      <c r="R435" s="16" t="s">
        <v>510</v>
      </c>
      <c r="S435" s="16" t="s">
        <v>511</v>
      </c>
      <c r="T435" s="16" t="s">
        <v>512</v>
      </c>
      <c r="U435" s="16" t="s">
        <v>513</v>
      </c>
      <c r="V435" s="16"/>
      <c r="W435" s="16" t="s">
        <v>507</v>
      </c>
      <c r="X435" s="16"/>
      <c r="Y435" s="16" t="s">
        <v>786</v>
      </c>
      <c r="Z435" s="16"/>
      <c r="AA435" s="16"/>
      <c r="AB435" s="16" t="s">
        <v>831</v>
      </c>
      <c r="AC435" s="16" t="s">
        <v>832</v>
      </c>
      <c r="AD435" s="16" t="s">
        <v>105</v>
      </c>
      <c r="AE435" s="16"/>
      <c r="AF435" s="16" t="s">
        <v>91</v>
      </c>
      <c r="AG435" s="16" t="s">
        <v>92</v>
      </c>
      <c r="AH435" s="16" t="s">
        <v>232</v>
      </c>
      <c r="AI435" s="17">
        <v>1</v>
      </c>
      <c r="AJ435" s="17">
        <v>0</v>
      </c>
      <c r="AK435" s="16" t="s">
        <v>119</v>
      </c>
      <c r="AL435" s="16">
        <v>1.85</v>
      </c>
      <c r="AM435" s="16"/>
      <c r="AN435" s="16" t="s">
        <v>120</v>
      </c>
      <c r="AO435" s="16"/>
      <c r="AP435" s="17">
        <v>0</v>
      </c>
      <c r="AQ435" s="17">
        <v>0</v>
      </c>
      <c r="AR435" s="17">
        <v>0</v>
      </c>
      <c r="AS435" s="16">
        <v>4347.0081141000001</v>
      </c>
      <c r="AT435" s="19">
        <v>0</v>
      </c>
      <c r="AU435" s="19">
        <v>0</v>
      </c>
      <c r="AV435" s="19">
        <v>0</v>
      </c>
      <c r="AW435" s="19">
        <v>0</v>
      </c>
      <c r="AX435" s="20">
        <v>13</v>
      </c>
      <c r="AY435" s="19">
        <v>0.5</v>
      </c>
      <c r="AZ435" s="20">
        <v>60</v>
      </c>
      <c r="BA435" s="19">
        <v>0.05</v>
      </c>
      <c r="BB435" s="19">
        <v>0.5</v>
      </c>
      <c r="BC435" s="20">
        <v>30000</v>
      </c>
      <c r="BD435" s="16">
        <v>264.59567288272677</v>
      </c>
      <c r="BE435" s="16">
        <v>4346.9948984257953</v>
      </c>
      <c r="BF435" s="21" t="s">
        <v>96</v>
      </c>
      <c r="BG435" s="23">
        <v>70</v>
      </c>
      <c r="BH435" s="23">
        <v>0.95</v>
      </c>
      <c r="BI435" s="23">
        <v>67</v>
      </c>
      <c r="BJ435" s="16">
        <v>264.59567288272677</v>
      </c>
      <c r="BK435" s="16">
        <v>4346.9948984257953</v>
      </c>
      <c r="BL435" s="23">
        <v>0.15</v>
      </c>
      <c r="BM435" s="22">
        <f t="shared" si="60"/>
        <v>6.686175922696421</v>
      </c>
      <c r="BN435" s="22">
        <f t="shared" si="64"/>
        <v>6.686175922696421</v>
      </c>
      <c r="BO435" s="22">
        <f t="shared" si="61"/>
        <v>1.002926388404463</v>
      </c>
      <c r="BP435" s="22">
        <f t="shared" si="62"/>
        <v>0.56832495342919587</v>
      </c>
      <c r="BQ435" s="22">
        <f t="shared" si="63"/>
        <v>5.1149245808627626</v>
      </c>
    </row>
    <row r="436" spans="1:69" ht="12.75" customHeight="1" x14ac:dyDescent="0.25">
      <c r="A436" s="15">
        <v>15811032</v>
      </c>
      <c r="B436" s="16" t="s">
        <v>228</v>
      </c>
      <c r="C436" s="16"/>
      <c r="D436" s="16"/>
      <c r="E436" s="16" t="s">
        <v>358</v>
      </c>
      <c r="F436" s="16" t="s">
        <v>1264</v>
      </c>
      <c r="G436" s="16" t="s">
        <v>359</v>
      </c>
      <c r="H436" s="16">
        <v>0.49895536899999998</v>
      </c>
      <c r="I436" s="17">
        <v>1985</v>
      </c>
      <c r="J436" s="17">
        <v>1256</v>
      </c>
      <c r="K436" s="16">
        <v>0.289534348</v>
      </c>
      <c r="L436" s="16" t="s">
        <v>78</v>
      </c>
      <c r="M436" s="17">
        <v>1</v>
      </c>
      <c r="N436" s="17">
        <v>0</v>
      </c>
      <c r="O436" s="16" t="s">
        <v>79</v>
      </c>
      <c r="P436" s="16" t="s">
        <v>80</v>
      </c>
      <c r="Q436" s="18">
        <v>9.9605945868797494E-2</v>
      </c>
      <c r="R436" s="16" t="s">
        <v>2365</v>
      </c>
      <c r="S436" s="16" t="s">
        <v>2366</v>
      </c>
      <c r="T436" s="16" t="s">
        <v>83</v>
      </c>
      <c r="U436" s="16" t="s">
        <v>232</v>
      </c>
      <c r="V436" s="16" t="s">
        <v>2362</v>
      </c>
      <c r="W436" s="16" t="s">
        <v>129</v>
      </c>
      <c r="X436" s="16"/>
      <c r="Y436" s="16" t="s">
        <v>1268</v>
      </c>
      <c r="Z436" s="16" t="s">
        <v>2367</v>
      </c>
      <c r="AA436" s="16"/>
      <c r="AB436" s="16"/>
      <c r="AC436" s="16" t="s">
        <v>536</v>
      </c>
      <c r="AD436" s="16" t="s">
        <v>105</v>
      </c>
      <c r="AE436" s="16"/>
      <c r="AF436" s="16" t="s">
        <v>91</v>
      </c>
      <c r="AG436" s="16" t="s">
        <v>92</v>
      </c>
      <c r="AH436" s="16" t="s">
        <v>2364</v>
      </c>
      <c r="AI436" s="17">
        <v>1</v>
      </c>
      <c r="AJ436" s="17">
        <v>1</v>
      </c>
      <c r="AK436" s="16" t="s">
        <v>245</v>
      </c>
      <c r="AL436" s="16"/>
      <c r="AM436" s="17">
        <v>35</v>
      </c>
      <c r="AN436" s="16" t="s">
        <v>246</v>
      </c>
      <c r="AO436" s="16" t="s">
        <v>247</v>
      </c>
      <c r="AP436" s="17">
        <v>0</v>
      </c>
      <c r="AQ436" s="17">
        <v>0</v>
      </c>
      <c r="AR436" s="17">
        <v>0</v>
      </c>
      <c r="AS436" s="16">
        <v>4338.8132972800004</v>
      </c>
      <c r="AT436" s="19">
        <v>10.039611528642576</v>
      </c>
      <c r="AU436" s="19">
        <v>0</v>
      </c>
      <c r="AV436" s="19">
        <v>0</v>
      </c>
      <c r="AW436" s="19">
        <v>5019.8057643212878</v>
      </c>
      <c r="AX436" s="20">
        <v>4</v>
      </c>
      <c r="AY436" s="19">
        <v>0</v>
      </c>
      <c r="AZ436" s="20">
        <v>35</v>
      </c>
      <c r="BA436" s="19">
        <v>0</v>
      </c>
      <c r="BB436" s="19">
        <v>0.5</v>
      </c>
      <c r="BC436" s="20">
        <v>17500</v>
      </c>
      <c r="BD436" s="16">
        <v>272.78307909778556</v>
      </c>
      <c r="BE436" s="16">
        <v>4338.8176467221647</v>
      </c>
      <c r="BF436" s="21" t="s">
        <v>96</v>
      </c>
      <c r="BG436" s="22">
        <v>35</v>
      </c>
      <c r="BH436" s="23">
        <v>0.85</v>
      </c>
      <c r="BI436" s="23">
        <v>30</v>
      </c>
      <c r="BJ436" s="16">
        <v>272.78307909778556</v>
      </c>
      <c r="BK436" s="16">
        <v>4338.8176467221647</v>
      </c>
      <c r="BL436" s="23">
        <v>0.15</v>
      </c>
      <c r="BM436" s="22">
        <f t="shared" si="60"/>
        <v>2.9881783760639249</v>
      </c>
      <c r="BN436" s="22">
        <f t="shared" si="64"/>
        <v>1.9881783760639249</v>
      </c>
      <c r="BO436" s="22">
        <f t="shared" si="61"/>
        <v>0.29822675640958873</v>
      </c>
      <c r="BP436" s="22">
        <f t="shared" si="62"/>
        <v>0.16899516196543363</v>
      </c>
      <c r="BQ436" s="22">
        <f t="shared" si="63"/>
        <v>1.5209564576889025</v>
      </c>
    </row>
    <row r="437" spans="1:69" ht="12.75" customHeight="1" x14ac:dyDescent="0.25">
      <c r="A437" s="15">
        <v>15431085</v>
      </c>
      <c r="B437" s="16" t="s">
        <v>228</v>
      </c>
      <c r="C437" s="16"/>
      <c r="D437" s="16"/>
      <c r="E437" s="16"/>
      <c r="F437" s="16" t="s">
        <v>1264</v>
      </c>
      <c r="G437" s="16" t="s">
        <v>178</v>
      </c>
      <c r="H437" s="16">
        <v>0.42856888300000001</v>
      </c>
      <c r="I437" s="17">
        <v>2012</v>
      </c>
      <c r="J437" s="17">
        <v>1723</v>
      </c>
      <c r="K437" s="16">
        <v>0.39976798099999999</v>
      </c>
      <c r="L437" s="16" t="s">
        <v>78</v>
      </c>
      <c r="M437" s="17">
        <v>1</v>
      </c>
      <c r="N437" s="17">
        <v>0</v>
      </c>
      <c r="O437" s="16" t="s">
        <v>79</v>
      </c>
      <c r="P437" s="16" t="s">
        <v>80</v>
      </c>
      <c r="Q437" s="18">
        <v>9.9410253732723317E-2</v>
      </c>
      <c r="R437" s="16" t="s">
        <v>2733</v>
      </c>
      <c r="S437" s="16" t="s">
        <v>2734</v>
      </c>
      <c r="T437" s="16" t="s">
        <v>83</v>
      </c>
      <c r="U437" s="16" t="s">
        <v>232</v>
      </c>
      <c r="V437" s="16" t="s">
        <v>1757</v>
      </c>
      <c r="W437" s="16" t="s">
        <v>129</v>
      </c>
      <c r="X437" s="16" t="s">
        <v>1267</v>
      </c>
      <c r="Y437" s="16" t="s">
        <v>1268</v>
      </c>
      <c r="Z437" s="16" t="s">
        <v>2067</v>
      </c>
      <c r="AA437" s="16"/>
      <c r="AB437" s="16"/>
      <c r="AC437" s="16" t="s">
        <v>297</v>
      </c>
      <c r="AD437" s="16" t="s">
        <v>152</v>
      </c>
      <c r="AE437" s="16"/>
      <c r="AF437" s="16" t="s">
        <v>91</v>
      </c>
      <c r="AG437" s="16" t="s">
        <v>92</v>
      </c>
      <c r="AH437" s="16" t="s">
        <v>1759</v>
      </c>
      <c r="AI437" s="17">
        <v>1</v>
      </c>
      <c r="AJ437" s="17">
        <v>1</v>
      </c>
      <c r="AK437" s="16" t="s">
        <v>136</v>
      </c>
      <c r="AL437" s="16"/>
      <c r="AM437" s="17">
        <v>25</v>
      </c>
      <c r="AN437" s="16" t="s">
        <v>137</v>
      </c>
      <c r="AO437" s="16" t="s">
        <v>138</v>
      </c>
      <c r="AP437" s="16"/>
      <c r="AQ437" s="16"/>
      <c r="AR437" s="16"/>
      <c r="AS437" s="16"/>
      <c r="AT437" s="19"/>
      <c r="AU437" s="19"/>
      <c r="AV437" s="19"/>
      <c r="AW437" s="19"/>
      <c r="AX437" s="19"/>
      <c r="AY437" s="19"/>
      <c r="AZ437" s="19"/>
      <c r="BA437" s="19"/>
      <c r="BB437" s="19"/>
      <c r="BC437" s="19"/>
      <c r="BD437" s="16">
        <v>274.9216738233572</v>
      </c>
      <c r="BE437" s="16">
        <v>4330.2933313721378</v>
      </c>
      <c r="BF437" s="21"/>
      <c r="BG437" s="22">
        <v>25</v>
      </c>
      <c r="BH437" s="23">
        <v>0.7</v>
      </c>
      <c r="BI437" s="23">
        <v>18</v>
      </c>
      <c r="BJ437" s="16">
        <v>274.9216738233572</v>
      </c>
      <c r="BK437" s="16">
        <v>4330.2933313721378</v>
      </c>
      <c r="BL437" s="23">
        <v>0.15</v>
      </c>
      <c r="BM437" s="22">
        <f t="shared" si="60"/>
        <v>1.7893845671890196</v>
      </c>
      <c r="BN437" s="22">
        <f t="shared" si="64"/>
        <v>0.78938456718901961</v>
      </c>
      <c r="BO437" s="22">
        <f t="shared" si="61"/>
        <v>0.11840768507835293</v>
      </c>
      <c r="BP437" s="22">
        <f t="shared" si="62"/>
        <v>6.7097688211066667E-2</v>
      </c>
      <c r="BQ437" s="22">
        <f t="shared" si="63"/>
        <v>0.60387919389959999</v>
      </c>
    </row>
    <row r="438" spans="1:69" ht="12.75" customHeight="1" x14ac:dyDescent="0.25">
      <c r="A438" s="15">
        <v>15435044</v>
      </c>
      <c r="B438" s="16" t="s">
        <v>228</v>
      </c>
      <c r="C438" s="16" t="s">
        <v>110</v>
      </c>
      <c r="D438" s="16" t="s">
        <v>581</v>
      </c>
      <c r="E438" s="16"/>
      <c r="F438" s="16" t="s">
        <v>1264</v>
      </c>
      <c r="G438" s="16" t="s">
        <v>1841</v>
      </c>
      <c r="H438" s="16">
        <v>0.249998902</v>
      </c>
      <c r="I438" s="17">
        <v>1999</v>
      </c>
      <c r="J438" s="17">
        <v>2183</v>
      </c>
      <c r="K438" s="16">
        <v>0.50439001800000005</v>
      </c>
      <c r="L438" s="16" t="s">
        <v>78</v>
      </c>
      <c r="M438" s="17">
        <v>1</v>
      </c>
      <c r="N438" s="17">
        <v>0</v>
      </c>
      <c r="O438" s="16" t="s">
        <v>79</v>
      </c>
      <c r="P438" s="16" t="s">
        <v>80</v>
      </c>
      <c r="Q438" s="18">
        <v>9.9357431060192625E-2</v>
      </c>
      <c r="R438" s="16" t="s">
        <v>2222</v>
      </c>
      <c r="S438" s="16" t="s">
        <v>2223</v>
      </c>
      <c r="T438" s="16" t="s">
        <v>83</v>
      </c>
      <c r="U438" s="16" t="s">
        <v>232</v>
      </c>
      <c r="V438" s="16" t="s">
        <v>183</v>
      </c>
      <c r="W438" s="16" t="s">
        <v>129</v>
      </c>
      <c r="X438" s="16" t="s">
        <v>1267</v>
      </c>
      <c r="Y438" s="16" t="s">
        <v>1268</v>
      </c>
      <c r="Z438" s="16" t="s">
        <v>2224</v>
      </c>
      <c r="AA438" s="16"/>
      <c r="AB438" s="16"/>
      <c r="AC438" s="16" t="s">
        <v>2196</v>
      </c>
      <c r="AD438" s="16" t="s">
        <v>2197</v>
      </c>
      <c r="AE438" s="16"/>
      <c r="AF438" s="16" t="s">
        <v>91</v>
      </c>
      <c r="AG438" s="16" t="s">
        <v>92</v>
      </c>
      <c r="AH438" s="16" t="s">
        <v>232</v>
      </c>
      <c r="AI438" s="17">
        <v>1</v>
      </c>
      <c r="AJ438" s="17">
        <v>1</v>
      </c>
      <c r="AK438" s="16" t="s">
        <v>136</v>
      </c>
      <c r="AL438" s="16"/>
      <c r="AM438" s="17">
        <v>25</v>
      </c>
      <c r="AN438" s="16" t="s">
        <v>137</v>
      </c>
      <c r="AO438" s="16" t="s">
        <v>138</v>
      </c>
      <c r="AP438" s="16"/>
      <c r="AQ438" s="16"/>
      <c r="AR438" s="16"/>
      <c r="AS438" s="16"/>
      <c r="AT438" s="19"/>
      <c r="AU438" s="19"/>
      <c r="AV438" s="19"/>
      <c r="AW438" s="19"/>
      <c r="AX438" s="19"/>
      <c r="AY438" s="19"/>
      <c r="AZ438" s="19"/>
      <c r="BA438" s="19"/>
      <c r="BB438" s="19"/>
      <c r="BC438" s="19"/>
      <c r="BD438" s="16">
        <v>280.74208079848995</v>
      </c>
      <c r="BE438" s="16">
        <v>4327.9923849605138</v>
      </c>
      <c r="BF438" s="21"/>
      <c r="BG438" s="22">
        <v>25</v>
      </c>
      <c r="BH438" s="23">
        <v>0.7</v>
      </c>
      <c r="BI438" s="23">
        <v>18</v>
      </c>
      <c r="BJ438" s="16">
        <v>280.74208079848995</v>
      </c>
      <c r="BK438" s="16">
        <v>4327.9923849605138</v>
      </c>
      <c r="BL438" s="23">
        <v>0.15</v>
      </c>
      <c r="BM438" s="22">
        <f t="shared" si="60"/>
        <v>1.7884337590834671</v>
      </c>
      <c r="BN438" s="22">
        <f t="shared" si="64"/>
        <v>0.78843375908346713</v>
      </c>
      <c r="BO438" s="22">
        <f t="shared" si="61"/>
        <v>0.11826506386252006</v>
      </c>
      <c r="BP438" s="22">
        <f t="shared" si="62"/>
        <v>6.7016869522094721E-2</v>
      </c>
      <c r="BQ438" s="22">
        <f t="shared" si="63"/>
        <v>0.6031518256988524</v>
      </c>
    </row>
    <row r="439" spans="1:69" ht="12.75" customHeight="1" x14ac:dyDescent="0.25">
      <c r="A439" s="15">
        <v>15431086</v>
      </c>
      <c r="B439" s="16" t="s">
        <v>228</v>
      </c>
      <c r="C439" s="16"/>
      <c r="D439" s="16"/>
      <c r="E439" s="16"/>
      <c r="F439" s="16" t="s">
        <v>1264</v>
      </c>
      <c r="G439" s="16" t="s">
        <v>178</v>
      </c>
      <c r="H439" s="16">
        <v>0.94666804000000004</v>
      </c>
      <c r="I439" s="16"/>
      <c r="J439" s="16"/>
      <c r="K439" s="16">
        <v>0</v>
      </c>
      <c r="L439" s="16" t="s">
        <v>78</v>
      </c>
      <c r="M439" s="17">
        <v>1</v>
      </c>
      <c r="N439" s="17">
        <v>0</v>
      </c>
      <c r="O439" s="16" t="s">
        <v>79</v>
      </c>
      <c r="P439" s="16" t="s">
        <v>80</v>
      </c>
      <c r="Q439" s="18">
        <v>9.9350690657294738E-2</v>
      </c>
      <c r="R439" s="16" t="s">
        <v>2725</v>
      </c>
      <c r="S439" s="16" t="s">
        <v>2726</v>
      </c>
      <c r="T439" s="16" t="s">
        <v>83</v>
      </c>
      <c r="U439" s="16" t="s">
        <v>232</v>
      </c>
      <c r="V439" s="16" t="s">
        <v>1757</v>
      </c>
      <c r="W439" s="16" t="s">
        <v>129</v>
      </c>
      <c r="X439" s="16" t="s">
        <v>1267</v>
      </c>
      <c r="Y439" s="16" t="s">
        <v>1268</v>
      </c>
      <c r="Z439" s="16" t="s">
        <v>2727</v>
      </c>
      <c r="AA439" s="16"/>
      <c r="AB439" s="16"/>
      <c r="AC439" s="16" t="s">
        <v>297</v>
      </c>
      <c r="AD439" s="16" t="s">
        <v>152</v>
      </c>
      <c r="AE439" s="16"/>
      <c r="AF439" s="16" t="s">
        <v>91</v>
      </c>
      <c r="AG439" s="16" t="s">
        <v>92</v>
      </c>
      <c r="AH439" s="16" t="s">
        <v>1759</v>
      </c>
      <c r="AI439" s="17">
        <v>1</v>
      </c>
      <c r="AJ439" s="17">
        <v>1</v>
      </c>
      <c r="AK439" s="16" t="s">
        <v>136</v>
      </c>
      <c r="AL439" s="16"/>
      <c r="AM439" s="17">
        <v>25</v>
      </c>
      <c r="AN439" s="16" t="s">
        <v>137</v>
      </c>
      <c r="AO439" s="16" t="s">
        <v>138</v>
      </c>
      <c r="AP439" s="16"/>
      <c r="AQ439" s="16"/>
      <c r="AR439" s="16"/>
      <c r="AS439" s="16"/>
      <c r="AT439" s="19"/>
      <c r="AU439" s="19"/>
      <c r="AV439" s="19"/>
      <c r="AW439" s="19"/>
      <c r="AX439" s="19"/>
      <c r="AY439" s="19"/>
      <c r="AZ439" s="19"/>
      <c r="BA439" s="19"/>
      <c r="BB439" s="19"/>
      <c r="BC439" s="19"/>
      <c r="BD439" s="16">
        <v>274.6643856825857</v>
      </c>
      <c r="BE439" s="16">
        <v>4327.6987741847288</v>
      </c>
      <c r="BF439" s="21"/>
      <c r="BG439" s="22">
        <v>25</v>
      </c>
      <c r="BH439" s="23">
        <v>0.7</v>
      </c>
      <c r="BI439" s="23">
        <v>18</v>
      </c>
      <c r="BJ439" s="16">
        <v>274.6643856825857</v>
      </c>
      <c r="BK439" s="16">
        <v>4327.6987741847288</v>
      </c>
      <c r="BL439" s="23">
        <v>0.15</v>
      </c>
      <c r="BM439" s="22">
        <f t="shared" si="60"/>
        <v>1.7883124318313053</v>
      </c>
      <c r="BN439" s="22">
        <f t="shared" si="64"/>
        <v>0.78831243183130528</v>
      </c>
      <c r="BO439" s="22">
        <f t="shared" si="61"/>
        <v>0.11824686477469579</v>
      </c>
      <c r="BP439" s="22">
        <f t="shared" si="62"/>
        <v>6.7006556705660955E-2</v>
      </c>
      <c r="BQ439" s="22">
        <f t="shared" si="63"/>
        <v>0.60305901035094855</v>
      </c>
    </row>
    <row r="440" spans="1:69" ht="12.75" customHeight="1" x14ac:dyDescent="0.25">
      <c r="A440" s="15">
        <v>15811031</v>
      </c>
      <c r="B440" s="16" t="s">
        <v>228</v>
      </c>
      <c r="C440" s="16"/>
      <c r="D440" s="16"/>
      <c r="E440" s="16" t="s">
        <v>358</v>
      </c>
      <c r="F440" s="16" t="s">
        <v>1264</v>
      </c>
      <c r="G440" s="16" t="s">
        <v>359</v>
      </c>
      <c r="H440" s="16">
        <v>0.32756401800000001</v>
      </c>
      <c r="I440" s="17">
        <v>1926</v>
      </c>
      <c r="J440" s="17">
        <v>864</v>
      </c>
      <c r="K440" s="16">
        <v>0.20107051400000001</v>
      </c>
      <c r="L440" s="16" t="s">
        <v>78</v>
      </c>
      <c r="M440" s="17">
        <v>1</v>
      </c>
      <c r="N440" s="17">
        <v>0</v>
      </c>
      <c r="O440" s="16" t="s">
        <v>79</v>
      </c>
      <c r="P440" s="16" t="s">
        <v>80</v>
      </c>
      <c r="Q440" s="18">
        <v>9.8658100718907293E-2</v>
      </c>
      <c r="R440" s="16" t="s">
        <v>2360</v>
      </c>
      <c r="S440" s="16" t="s">
        <v>2361</v>
      </c>
      <c r="T440" s="16" t="s">
        <v>83</v>
      </c>
      <c r="U440" s="16" t="s">
        <v>232</v>
      </c>
      <c r="V440" s="16" t="s">
        <v>2362</v>
      </c>
      <c r="W440" s="16" t="s">
        <v>129</v>
      </c>
      <c r="X440" s="16"/>
      <c r="Y440" s="16" t="s">
        <v>1268</v>
      </c>
      <c r="Z440" s="16" t="s">
        <v>2363</v>
      </c>
      <c r="AA440" s="16"/>
      <c r="AB440" s="16"/>
      <c r="AC440" s="16" t="s">
        <v>536</v>
      </c>
      <c r="AD440" s="16" t="s">
        <v>105</v>
      </c>
      <c r="AE440" s="16"/>
      <c r="AF440" s="16" t="s">
        <v>91</v>
      </c>
      <c r="AG440" s="16" t="s">
        <v>92</v>
      </c>
      <c r="AH440" s="16" t="s">
        <v>2364</v>
      </c>
      <c r="AI440" s="17">
        <v>1</v>
      </c>
      <c r="AJ440" s="17">
        <v>1</v>
      </c>
      <c r="AK440" s="16" t="s">
        <v>245</v>
      </c>
      <c r="AL440" s="16"/>
      <c r="AM440" s="17">
        <v>35</v>
      </c>
      <c r="AN440" s="16" t="s">
        <v>246</v>
      </c>
      <c r="AO440" s="16" t="s">
        <v>247</v>
      </c>
      <c r="AP440" s="17">
        <v>0</v>
      </c>
      <c r="AQ440" s="17">
        <v>0</v>
      </c>
      <c r="AR440" s="17">
        <v>0</v>
      </c>
      <c r="AS440" s="16">
        <v>4297.5353357599997</v>
      </c>
      <c r="AT440" s="19">
        <v>10.136042311865392</v>
      </c>
      <c r="AU440" s="19">
        <v>0</v>
      </c>
      <c r="AV440" s="19">
        <v>0</v>
      </c>
      <c r="AW440" s="19">
        <v>5068.0211559326963</v>
      </c>
      <c r="AX440" s="20">
        <v>4</v>
      </c>
      <c r="AY440" s="19">
        <v>0</v>
      </c>
      <c r="AZ440" s="20">
        <v>35</v>
      </c>
      <c r="BA440" s="19">
        <v>0</v>
      </c>
      <c r="BB440" s="19">
        <v>0.5</v>
      </c>
      <c r="BC440" s="20">
        <v>17500</v>
      </c>
      <c r="BD440" s="16">
        <v>271.82088238365452</v>
      </c>
      <c r="BE440" s="16">
        <v>4297.5296771453213</v>
      </c>
      <c r="BF440" s="21" t="s">
        <v>96</v>
      </c>
      <c r="BG440" s="22">
        <v>35</v>
      </c>
      <c r="BH440" s="23">
        <v>0.85</v>
      </c>
      <c r="BI440" s="23">
        <v>30</v>
      </c>
      <c r="BJ440" s="16">
        <v>271.82088238365452</v>
      </c>
      <c r="BK440" s="16">
        <v>4297.5296771453213</v>
      </c>
      <c r="BL440" s="23">
        <v>0.15</v>
      </c>
      <c r="BM440" s="22">
        <f t="shared" si="60"/>
        <v>2.9597430215672187</v>
      </c>
      <c r="BN440" s="22">
        <f t="shared" si="64"/>
        <v>1.9597430215672187</v>
      </c>
      <c r="BO440" s="22">
        <f t="shared" si="61"/>
        <v>0.29396145323508277</v>
      </c>
      <c r="BP440" s="22">
        <f t="shared" si="62"/>
        <v>0.16657815683321361</v>
      </c>
      <c r="BQ440" s="22">
        <f t="shared" si="63"/>
        <v>1.4992034114989223</v>
      </c>
    </row>
    <row r="441" spans="1:69" ht="12.75" customHeight="1" x14ac:dyDescent="0.25">
      <c r="A441" s="15">
        <v>15053015</v>
      </c>
      <c r="B441" s="16" t="s">
        <v>154</v>
      </c>
      <c r="C441" s="16"/>
      <c r="D441" s="16"/>
      <c r="E441" s="16"/>
      <c r="F441" s="16" t="s">
        <v>1264</v>
      </c>
      <c r="G441" s="16" t="s">
        <v>155</v>
      </c>
      <c r="H441" s="16">
        <v>0.32727178099999998</v>
      </c>
      <c r="I441" s="17">
        <v>1998</v>
      </c>
      <c r="J441" s="17">
        <v>1715</v>
      </c>
      <c r="K441" s="16">
        <v>0.40042026600000002</v>
      </c>
      <c r="L441" s="16" t="s">
        <v>78</v>
      </c>
      <c r="M441" s="17">
        <v>1</v>
      </c>
      <c r="N441" s="17">
        <v>0</v>
      </c>
      <c r="O441" s="16" t="s">
        <v>79</v>
      </c>
      <c r="P441" s="16" t="s">
        <v>80</v>
      </c>
      <c r="Q441" s="18">
        <v>9.8344243622970381E-2</v>
      </c>
      <c r="R441" s="16" t="s">
        <v>2577</v>
      </c>
      <c r="S441" s="16" t="s">
        <v>2578</v>
      </c>
      <c r="T441" s="16" t="s">
        <v>83</v>
      </c>
      <c r="U441" s="16" t="s">
        <v>84</v>
      </c>
      <c r="V441" s="16" t="s">
        <v>183</v>
      </c>
      <c r="W441" s="16" t="s">
        <v>129</v>
      </c>
      <c r="X441" s="16" t="s">
        <v>1267</v>
      </c>
      <c r="Y441" s="16" t="s">
        <v>1268</v>
      </c>
      <c r="Z441" s="16" t="s">
        <v>2579</v>
      </c>
      <c r="AA441" s="16"/>
      <c r="AB441" s="16"/>
      <c r="AC441" s="16" t="s">
        <v>2516</v>
      </c>
      <c r="AD441" s="16"/>
      <c r="AE441" s="16"/>
      <c r="AF441" s="16" t="s">
        <v>91</v>
      </c>
      <c r="AG441" s="16" t="s">
        <v>92</v>
      </c>
      <c r="AH441" s="16" t="s">
        <v>84</v>
      </c>
      <c r="AI441" s="17">
        <v>1</v>
      </c>
      <c r="AJ441" s="17">
        <v>1</v>
      </c>
      <c r="AK441" s="16" t="s">
        <v>136</v>
      </c>
      <c r="AL441" s="16"/>
      <c r="AM441" s="17">
        <v>25</v>
      </c>
      <c r="AN441" s="16" t="s">
        <v>137</v>
      </c>
      <c r="AO441" s="16" t="s">
        <v>138</v>
      </c>
      <c r="AP441" s="16"/>
      <c r="AQ441" s="16"/>
      <c r="AR441" s="16"/>
      <c r="AS441" s="16"/>
      <c r="AT441" s="19"/>
      <c r="AU441" s="19"/>
      <c r="AV441" s="19"/>
      <c r="AW441" s="19"/>
      <c r="AX441" s="19"/>
      <c r="AY441" s="19"/>
      <c r="AZ441" s="19"/>
      <c r="BA441" s="19"/>
      <c r="BB441" s="19"/>
      <c r="BC441" s="19"/>
      <c r="BD441" s="16">
        <v>258.25694974394651</v>
      </c>
      <c r="BE441" s="16">
        <v>4283.8581167327156</v>
      </c>
      <c r="BF441" s="21"/>
      <c r="BG441" s="22">
        <v>25</v>
      </c>
      <c r="BH441" s="23">
        <v>0.7</v>
      </c>
      <c r="BI441" s="23">
        <v>18</v>
      </c>
      <c r="BJ441" s="16">
        <v>258.25694974394651</v>
      </c>
      <c r="BK441" s="16">
        <v>4283.8581167327156</v>
      </c>
      <c r="BL441" s="23">
        <v>0.15</v>
      </c>
      <c r="BM441" s="22">
        <f t="shared" si="60"/>
        <v>1.7701963852134668</v>
      </c>
      <c r="BN441" s="22">
        <f t="shared" si="64"/>
        <v>0.77019638521346678</v>
      </c>
      <c r="BO441" s="22">
        <f t="shared" si="61"/>
        <v>0.11552945778202001</v>
      </c>
      <c r="BP441" s="22">
        <f t="shared" si="62"/>
        <v>6.5466692743144678E-2</v>
      </c>
      <c r="BQ441" s="22">
        <f t="shared" si="63"/>
        <v>0.58920023468830207</v>
      </c>
    </row>
    <row r="442" spans="1:69" ht="12.75" customHeight="1" x14ac:dyDescent="0.25">
      <c r="A442" s="15">
        <v>15009022</v>
      </c>
      <c r="B442" s="16" t="s">
        <v>154</v>
      </c>
      <c r="C442" s="16"/>
      <c r="D442" s="16"/>
      <c r="E442" s="16"/>
      <c r="F442" s="16" t="s">
        <v>1264</v>
      </c>
      <c r="G442" s="16" t="s">
        <v>155</v>
      </c>
      <c r="H442" s="16">
        <v>0.53475936800000001</v>
      </c>
      <c r="I442" s="17">
        <v>2006</v>
      </c>
      <c r="J442" s="17">
        <v>1629</v>
      </c>
      <c r="K442" s="16">
        <v>0.381946073</v>
      </c>
      <c r="L442" s="16" t="s">
        <v>78</v>
      </c>
      <c r="M442" s="17">
        <v>1</v>
      </c>
      <c r="N442" s="17">
        <v>0</v>
      </c>
      <c r="O442" s="16" t="s">
        <v>79</v>
      </c>
      <c r="P442" s="16" t="s">
        <v>80</v>
      </c>
      <c r="Q442" s="18">
        <v>9.7916652878386898E-2</v>
      </c>
      <c r="R442" s="16" t="s">
        <v>2586</v>
      </c>
      <c r="S442" s="16" t="s">
        <v>2587</v>
      </c>
      <c r="T442" s="16" t="s">
        <v>83</v>
      </c>
      <c r="U442" s="16" t="s">
        <v>84</v>
      </c>
      <c r="V442" s="16" t="s">
        <v>183</v>
      </c>
      <c r="W442" s="16" t="s">
        <v>129</v>
      </c>
      <c r="X442" s="16" t="s">
        <v>1267</v>
      </c>
      <c r="Y442" s="16" t="s">
        <v>1268</v>
      </c>
      <c r="Z442" s="16" t="s">
        <v>2588</v>
      </c>
      <c r="AA442" s="16"/>
      <c r="AB442" s="16"/>
      <c r="AC442" s="16" t="s">
        <v>2507</v>
      </c>
      <c r="AD442" s="16" t="s">
        <v>161</v>
      </c>
      <c r="AE442" s="16"/>
      <c r="AF442" s="16" t="s">
        <v>91</v>
      </c>
      <c r="AG442" s="16" t="s">
        <v>92</v>
      </c>
      <c r="AH442" s="16" t="s">
        <v>84</v>
      </c>
      <c r="AI442" s="17">
        <v>1</v>
      </c>
      <c r="AJ442" s="17">
        <v>1</v>
      </c>
      <c r="AK442" s="16" t="s">
        <v>136</v>
      </c>
      <c r="AL442" s="16"/>
      <c r="AM442" s="17">
        <v>25</v>
      </c>
      <c r="AN442" s="16" t="s">
        <v>137</v>
      </c>
      <c r="AO442" s="16" t="s">
        <v>138</v>
      </c>
      <c r="AP442" s="16"/>
      <c r="AQ442" s="16"/>
      <c r="AR442" s="16"/>
      <c r="AS442" s="16"/>
      <c r="AT442" s="19"/>
      <c r="AU442" s="19"/>
      <c r="AV442" s="19"/>
      <c r="AW442" s="19"/>
      <c r="AX442" s="19"/>
      <c r="AY442" s="19"/>
      <c r="AZ442" s="19"/>
      <c r="BA442" s="19"/>
      <c r="BB442" s="19"/>
      <c r="BC442" s="19"/>
      <c r="BD442" s="16">
        <v>263.24852236372942</v>
      </c>
      <c r="BE442" s="16">
        <v>4265.2323384019955</v>
      </c>
      <c r="BF442" s="21"/>
      <c r="BG442" s="22">
        <v>25</v>
      </c>
      <c r="BH442" s="23">
        <v>0.7</v>
      </c>
      <c r="BI442" s="23">
        <v>18</v>
      </c>
      <c r="BJ442" s="16">
        <v>263.24852236372942</v>
      </c>
      <c r="BK442" s="16">
        <v>4265.2323384019955</v>
      </c>
      <c r="BL442" s="23">
        <v>0.15</v>
      </c>
      <c r="BM442" s="22">
        <f t="shared" si="60"/>
        <v>1.7624997518109642</v>
      </c>
      <c r="BN442" s="22">
        <f t="shared" si="64"/>
        <v>0.76249975181096419</v>
      </c>
      <c r="BO442" s="22">
        <f t="shared" si="61"/>
        <v>0.11437496277164462</v>
      </c>
      <c r="BP442" s="22">
        <f t="shared" si="62"/>
        <v>6.4812478903931964E-2</v>
      </c>
      <c r="BQ442" s="22">
        <f t="shared" si="63"/>
        <v>0.58331231013538765</v>
      </c>
    </row>
    <row r="443" spans="1:69" ht="12.75" customHeight="1" x14ac:dyDescent="0.25">
      <c r="A443" s="15">
        <v>16074028</v>
      </c>
      <c r="B443" s="16" t="s">
        <v>75</v>
      </c>
      <c r="C443" s="16"/>
      <c r="D443" s="16" t="s">
        <v>2388</v>
      </c>
      <c r="E443" s="16"/>
      <c r="F443" s="16" t="s">
        <v>1264</v>
      </c>
      <c r="G443" s="16" t="s">
        <v>2389</v>
      </c>
      <c r="H443" s="16">
        <v>0.46428318200000002</v>
      </c>
      <c r="I443" s="17">
        <v>1998</v>
      </c>
      <c r="J443" s="17">
        <v>2025</v>
      </c>
      <c r="K443" s="16">
        <v>0.47568710400000003</v>
      </c>
      <c r="L443" s="16" t="s">
        <v>78</v>
      </c>
      <c r="M443" s="17">
        <v>1</v>
      </c>
      <c r="N443" s="17">
        <v>0</v>
      </c>
      <c r="O443" s="16" t="s">
        <v>79</v>
      </c>
      <c r="P443" s="16" t="s">
        <v>80</v>
      </c>
      <c r="Q443" s="18">
        <v>9.7738467282639074E-2</v>
      </c>
      <c r="R443" s="16" t="s">
        <v>2420</v>
      </c>
      <c r="S443" s="16" t="s">
        <v>2421</v>
      </c>
      <c r="T443" s="16" t="s">
        <v>83</v>
      </c>
      <c r="U443" s="16" t="s">
        <v>84</v>
      </c>
      <c r="V443" s="16" t="s">
        <v>183</v>
      </c>
      <c r="W443" s="16" t="s">
        <v>129</v>
      </c>
      <c r="X443" s="16" t="s">
        <v>1267</v>
      </c>
      <c r="Y443" s="16" t="s">
        <v>1268</v>
      </c>
      <c r="Z443" s="16" t="s">
        <v>2171</v>
      </c>
      <c r="AA443" s="16"/>
      <c r="AB443" s="16"/>
      <c r="AC443" s="16" t="s">
        <v>2392</v>
      </c>
      <c r="AD443" s="16" t="s">
        <v>123</v>
      </c>
      <c r="AE443" s="16"/>
      <c r="AF443" s="16" t="s">
        <v>91</v>
      </c>
      <c r="AG443" s="16" t="s">
        <v>92</v>
      </c>
      <c r="AH443" s="16" t="s">
        <v>84</v>
      </c>
      <c r="AI443" s="17">
        <v>1</v>
      </c>
      <c r="AJ443" s="17">
        <v>1</v>
      </c>
      <c r="AK443" s="16" t="s">
        <v>136</v>
      </c>
      <c r="AL443" s="16"/>
      <c r="AM443" s="17">
        <v>25</v>
      </c>
      <c r="AN443" s="16" t="s">
        <v>137</v>
      </c>
      <c r="AO443" s="16" t="s">
        <v>138</v>
      </c>
      <c r="AP443" s="16"/>
      <c r="AQ443" s="16"/>
      <c r="AR443" s="16"/>
      <c r="AS443" s="16"/>
      <c r="AT443" s="19"/>
      <c r="AU443" s="19"/>
      <c r="AV443" s="19"/>
      <c r="AW443" s="19"/>
      <c r="AX443" s="19"/>
      <c r="AY443" s="19"/>
      <c r="AZ443" s="19"/>
      <c r="BA443" s="19"/>
      <c r="BB443" s="19"/>
      <c r="BC443" s="19"/>
      <c r="BD443" s="16">
        <v>269.63178608036856</v>
      </c>
      <c r="BE443" s="16">
        <v>4257.470604898248</v>
      </c>
      <c r="BF443" s="21"/>
      <c r="BG443" s="22">
        <v>25</v>
      </c>
      <c r="BH443" s="23">
        <v>0.7</v>
      </c>
      <c r="BI443" s="23">
        <v>18</v>
      </c>
      <c r="BJ443" s="16">
        <v>269.63178608036856</v>
      </c>
      <c r="BK443" s="16">
        <v>4257.470604898248</v>
      </c>
      <c r="BL443" s="23">
        <v>0.15</v>
      </c>
      <c r="BM443" s="22">
        <f t="shared" si="60"/>
        <v>1.7592924110875034</v>
      </c>
      <c r="BN443" s="22">
        <f t="shared" si="64"/>
        <v>0.75929241108750345</v>
      </c>
      <c r="BO443" s="22">
        <f t="shared" si="61"/>
        <v>0.11389386166312551</v>
      </c>
      <c r="BP443" s="22">
        <f t="shared" si="62"/>
        <v>6.4539854942437788E-2</v>
      </c>
      <c r="BQ443" s="22">
        <f t="shared" si="63"/>
        <v>0.58085869448194016</v>
      </c>
    </row>
    <row r="444" spans="1:69" ht="12.75" customHeight="1" x14ac:dyDescent="0.25">
      <c r="A444" s="15">
        <v>15304047</v>
      </c>
      <c r="B444" s="16" t="s">
        <v>154</v>
      </c>
      <c r="C444" s="16"/>
      <c r="D444" s="16"/>
      <c r="E444" s="16"/>
      <c r="F444" s="16" t="s">
        <v>125</v>
      </c>
      <c r="G444" s="16" t="s">
        <v>197</v>
      </c>
      <c r="H444" s="16">
        <v>0.466660931</v>
      </c>
      <c r="I444" s="17">
        <v>1998</v>
      </c>
      <c r="J444" s="17">
        <v>1348</v>
      </c>
      <c r="K444" s="16">
        <v>0.317624882</v>
      </c>
      <c r="L444" s="16" t="s">
        <v>78</v>
      </c>
      <c r="M444" s="17">
        <v>1</v>
      </c>
      <c r="N444" s="17">
        <v>0</v>
      </c>
      <c r="O444" s="16" t="s">
        <v>79</v>
      </c>
      <c r="P444" s="16" t="s">
        <v>80</v>
      </c>
      <c r="Q444" s="18">
        <v>9.7440921483565812E-2</v>
      </c>
      <c r="R444" s="16" t="s">
        <v>198</v>
      </c>
      <c r="S444" s="16" t="s">
        <v>199</v>
      </c>
      <c r="T444" s="16" t="s">
        <v>83</v>
      </c>
      <c r="U444" s="16" t="s">
        <v>200</v>
      </c>
      <c r="V444" s="16" t="s">
        <v>201</v>
      </c>
      <c r="W444" s="16" t="s">
        <v>129</v>
      </c>
      <c r="X444" s="16" t="s">
        <v>130</v>
      </c>
      <c r="Y444" s="16" t="s">
        <v>131</v>
      </c>
      <c r="Z444" s="16" t="s">
        <v>202</v>
      </c>
      <c r="AA444" s="16"/>
      <c r="AB444" s="16"/>
      <c r="AC444" s="16" t="s">
        <v>203</v>
      </c>
      <c r="AD444" s="16" t="s">
        <v>161</v>
      </c>
      <c r="AE444" s="16"/>
      <c r="AF444" s="16" t="s">
        <v>91</v>
      </c>
      <c r="AG444" s="16" t="s">
        <v>92</v>
      </c>
      <c r="AH444" s="16" t="s">
        <v>204</v>
      </c>
      <c r="AI444" s="17">
        <v>1</v>
      </c>
      <c r="AJ444" s="17">
        <v>1</v>
      </c>
      <c r="AK444" s="16" t="s">
        <v>136</v>
      </c>
      <c r="AL444" s="16"/>
      <c r="AM444" s="17">
        <v>25</v>
      </c>
      <c r="AN444" s="16" t="s">
        <v>137</v>
      </c>
      <c r="AO444" s="16" t="s">
        <v>138</v>
      </c>
      <c r="AP444" s="16"/>
      <c r="AQ444" s="16"/>
      <c r="AR444" s="16"/>
      <c r="AS444" s="16"/>
      <c r="AT444" s="19"/>
      <c r="AU444" s="19"/>
      <c r="AV444" s="19"/>
      <c r="AW444" s="19"/>
      <c r="AX444" s="19"/>
      <c r="AY444" s="19"/>
      <c r="AZ444" s="19"/>
      <c r="BA444" s="19"/>
      <c r="BB444" s="19"/>
      <c r="BC444" s="19"/>
      <c r="BD444" s="16">
        <v>269.04528398110244</v>
      </c>
      <c r="BE444" s="16">
        <v>4244.5095617349443</v>
      </c>
      <c r="BF444" s="21"/>
      <c r="BG444" s="22">
        <v>25</v>
      </c>
      <c r="BH444" s="23">
        <v>0.7</v>
      </c>
      <c r="BI444" s="23">
        <v>18</v>
      </c>
      <c r="BJ444" s="16">
        <v>269.04528398110244</v>
      </c>
      <c r="BK444" s="16">
        <v>4244.5095617349443</v>
      </c>
      <c r="BL444" s="23">
        <v>0.15</v>
      </c>
      <c r="BM444" s="22">
        <f t="shared" si="60"/>
        <v>1.7539365867041847</v>
      </c>
      <c r="BN444" s="22">
        <f t="shared" si="64"/>
        <v>0.75393658670418473</v>
      </c>
      <c r="BO444" s="22">
        <f t="shared" si="61"/>
        <v>0.11309048800562771</v>
      </c>
      <c r="BP444" s="22">
        <f t="shared" si="62"/>
        <v>6.4084609869855702E-2</v>
      </c>
      <c r="BQ444" s="22">
        <f t="shared" si="63"/>
        <v>0.57676148882870137</v>
      </c>
    </row>
    <row r="445" spans="1:69" ht="12.75" customHeight="1" x14ac:dyDescent="0.25">
      <c r="A445" s="15">
        <v>14807046</v>
      </c>
      <c r="B445" s="16" t="s">
        <v>97</v>
      </c>
      <c r="C445" s="16"/>
      <c r="D445" s="16"/>
      <c r="E445" s="16"/>
      <c r="F445" s="16" t="s">
        <v>1264</v>
      </c>
      <c r="G445" s="16" t="s">
        <v>139</v>
      </c>
      <c r="H445" s="16">
        <v>0.32380952400000002</v>
      </c>
      <c r="I445" s="17">
        <v>2007</v>
      </c>
      <c r="J445" s="17">
        <v>1844</v>
      </c>
      <c r="K445" s="16">
        <v>0.44020052500000001</v>
      </c>
      <c r="L445" s="16" t="s">
        <v>78</v>
      </c>
      <c r="M445" s="17">
        <v>1</v>
      </c>
      <c r="N445" s="17">
        <v>0</v>
      </c>
      <c r="O445" s="16" t="s">
        <v>79</v>
      </c>
      <c r="P445" s="16" t="s">
        <v>80</v>
      </c>
      <c r="Q445" s="18">
        <v>9.7046020126519736E-2</v>
      </c>
      <c r="R445" s="16" t="s">
        <v>2851</v>
      </c>
      <c r="S445" s="16" t="s">
        <v>2852</v>
      </c>
      <c r="T445" s="16" t="s">
        <v>83</v>
      </c>
      <c r="U445" s="16" t="s">
        <v>106</v>
      </c>
      <c r="V445" s="16" t="s">
        <v>183</v>
      </c>
      <c r="W445" s="16" t="s">
        <v>129</v>
      </c>
      <c r="X445" s="16" t="s">
        <v>1267</v>
      </c>
      <c r="Y445" s="16" t="s">
        <v>1268</v>
      </c>
      <c r="Z445" s="16" t="s">
        <v>2853</v>
      </c>
      <c r="AA445" s="16"/>
      <c r="AB445" s="16"/>
      <c r="AC445" s="16" t="s">
        <v>1855</v>
      </c>
      <c r="AD445" s="16" t="s">
        <v>123</v>
      </c>
      <c r="AE445" s="16"/>
      <c r="AF445" s="16" t="s">
        <v>91</v>
      </c>
      <c r="AG445" s="16" t="s">
        <v>92</v>
      </c>
      <c r="AH445" s="16" t="s">
        <v>106</v>
      </c>
      <c r="AI445" s="17">
        <v>1</v>
      </c>
      <c r="AJ445" s="17">
        <v>1</v>
      </c>
      <c r="AK445" s="16" t="s">
        <v>136</v>
      </c>
      <c r="AL445" s="16"/>
      <c r="AM445" s="17">
        <v>25</v>
      </c>
      <c r="AN445" s="16" t="s">
        <v>137</v>
      </c>
      <c r="AO445" s="16" t="s">
        <v>138</v>
      </c>
      <c r="AP445" s="16"/>
      <c r="AQ445" s="16"/>
      <c r="AR445" s="16"/>
      <c r="AS445" s="16"/>
      <c r="AT445" s="19"/>
      <c r="AU445" s="19"/>
      <c r="AV445" s="19"/>
      <c r="AW445" s="19"/>
      <c r="AX445" s="19"/>
      <c r="AY445" s="19"/>
      <c r="AZ445" s="19"/>
      <c r="BA445" s="19"/>
      <c r="BB445" s="19"/>
      <c r="BC445" s="19"/>
      <c r="BD445" s="16">
        <v>267.22445402488984</v>
      </c>
      <c r="BE445" s="16">
        <v>4227.3077274295611</v>
      </c>
      <c r="BF445" s="21"/>
      <c r="BG445" s="22">
        <v>25</v>
      </c>
      <c r="BH445" s="23">
        <v>0.7</v>
      </c>
      <c r="BI445" s="23">
        <v>18</v>
      </c>
      <c r="BJ445" s="16">
        <v>267.22445402488984</v>
      </c>
      <c r="BK445" s="16">
        <v>4227.3077274295611</v>
      </c>
      <c r="BL445" s="23">
        <v>0.15</v>
      </c>
      <c r="BM445" s="22">
        <f t="shared" ref="BM445:BM508" si="65">BI445*Q445</f>
        <v>1.7468283622773553</v>
      </c>
      <c r="BN445" s="22">
        <f t="shared" si="64"/>
        <v>0.74682836227735527</v>
      </c>
      <c r="BO445" s="22">
        <f t="shared" ref="BO445:BO508" si="66">BN445*BL445</f>
        <v>0.11202425434160329</v>
      </c>
      <c r="BP445" s="22">
        <f t="shared" ref="BP445:BP508" si="67">(BN445-BO445)*0.1</f>
        <v>6.3480410793575207E-2</v>
      </c>
      <c r="BQ445" s="22">
        <f t="shared" ref="BQ445:BQ508" si="68">(BN445-BO445)*0.9</f>
        <v>0.5713236971421769</v>
      </c>
    </row>
    <row r="446" spans="1:69" ht="12.75" customHeight="1" x14ac:dyDescent="0.25">
      <c r="A446" s="15">
        <v>15434059</v>
      </c>
      <c r="B446" s="16" t="s">
        <v>228</v>
      </c>
      <c r="C446" s="16"/>
      <c r="D446" s="16"/>
      <c r="E446" s="16"/>
      <c r="F446" s="16" t="s">
        <v>1264</v>
      </c>
      <c r="G446" s="16" t="s">
        <v>178</v>
      </c>
      <c r="H446" s="16">
        <v>0.375</v>
      </c>
      <c r="I446" s="17">
        <v>2007</v>
      </c>
      <c r="J446" s="17">
        <v>1910</v>
      </c>
      <c r="K446" s="16">
        <v>0.45228510500000002</v>
      </c>
      <c r="L446" s="16" t="s">
        <v>78</v>
      </c>
      <c r="M446" s="17">
        <v>1</v>
      </c>
      <c r="N446" s="17">
        <v>0</v>
      </c>
      <c r="O446" s="16" t="s">
        <v>79</v>
      </c>
      <c r="P446" s="16" t="s">
        <v>80</v>
      </c>
      <c r="Q446" s="18">
        <v>9.6967493336640467E-2</v>
      </c>
      <c r="R446" s="16" t="s">
        <v>2657</v>
      </c>
      <c r="S446" s="16" t="s">
        <v>2658</v>
      </c>
      <c r="T446" s="16" t="s">
        <v>83</v>
      </c>
      <c r="U446" s="16" t="s">
        <v>232</v>
      </c>
      <c r="V446" s="16" t="s">
        <v>2659</v>
      </c>
      <c r="W446" s="16" t="s">
        <v>129</v>
      </c>
      <c r="X446" s="16" t="s">
        <v>1267</v>
      </c>
      <c r="Y446" s="16" t="s">
        <v>1268</v>
      </c>
      <c r="Z446" s="16" t="s">
        <v>2660</v>
      </c>
      <c r="AA446" s="16"/>
      <c r="AB446" s="16"/>
      <c r="AC446" s="16" t="s">
        <v>104</v>
      </c>
      <c r="AD446" s="16" t="s">
        <v>105</v>
      </c>
      <c r="AE446" s="16"/>
      <c r="AF446" s="16" t="s">
        <v>91</v>
      </c>
      <c r="AG446" s="16" t="s">
        <v>92</v>
      </c>
      <c r="AH446" s="16" t="s">
        <v>2661</v>
      </c>
      <c r="AI446" s="17">
        <v>1</v>
      </c>
      <c r="AJ446" s="17">
        <v>1</v>
      </c>
      <c r="AK446" s="16" t="s">
        <v>136</v>
      </c>
      <c r="AL446" s="16"/>
      <c r="AM446" s="17">
        <v>25</v>
      </c>
      <c r="AN446" s="16" t="s">
        <v>137</v>
      </c>
      <c r="AO446" s="16" t="s">
        <v>138</v>
      </c>
      <c r="AP446" s="16"/>
      <c r="AQ446" s="16"/>
      <c r="AR446" s="16"/>
      <c r="AS446" s="16"/>
      <c r="AT446" s="19"/>
      <c r="AU446" s="19"/>
      <c r="AV446" s="19"/>
      <c r="AW446" s="19"/>
      <c r="AX446" s="19"/>
      <c r="AY446" s="19"/>
      <c r="AZ446" s="19"/>
      <c r="BA446" s="19"/>
      <c r="BB446" s="19"/>
      <c r="BC446" s="19"/>
      <c r="BD446" s="16">
        <v>266.46130376592549</v>
      </c>
      <c r="BE446" s="16">
        <v>4223.8871141449144</v>
      </c>
      <c r="BF446" s="21"/>
      <c r="BG446" s="22">
        <v>25</v>
      </c>
      <c r="BH446" s="23">
        <v>0.7</v>
      </c>
      <c r="BI446" s="23">
        <v>18</v>
      </c>
      <c r="BJ446" s="16">
        <v>266.46130376592549</v>
      </c>
      <c r="BK446" s="16">
        <v>4223.8871141449144</v>
      </c>
      <c r="BL446" s="23">
        <v>0.15</v>
      </c>
      <c r="BM446" s="22">
        <f t="shared" si="65"/>
        <v>1.7454148800595284</v>
      </c>
      <c r="BN446" s="22">
        <f t="shared" si="64"/>
        <v>0.74541488005952838</v>
      </c>
      <c r="BO446" s="22">
        <f t="shared" si="66"/>
        <v>0.11181223200892926</v>
      </c>
      <c r="BP446" s="22">
        <f t="shared" si="67"/>
        <v>6.3360264805059921E-2</v>
      </c>
      <c r="BQ446" s="22">
        <f t="shared" si="68"/>
        <v>0.57024238324553933</v>
      </c>
    </row>
    <row r="447" spans="1:69" ht="12.75" customHeight="1" x14ac:dyDescent="0.25">
      <c r="A447" s="15">
        <v>19307047</v>
      </c>
      <c r="B447" s="16" t="s">
        <v>237</v>
      </c>
      <c r="C447" s="16"/>
      <c r="D447" s="16"/>
      <c r="E447" s="16"/>
      <c r="F447" s="16" t="s">
        <v>1264</v>
      </c>
      <c r="G447" s="16" t="s">
        <v>366</v>
      </c>
      <c r="H447" s="16">
        <v>0.66666367500000001</v>
      </c>
      <c r="I447" s="17">
        <v>2003</v>
      </c>
      <c r="J447" s="17">
        <v>2080</v>
      </c>
      <c r="K447" s="16">
        <v>0.49230769200000002</v>
      </c>
      <c r="L447" s="16" t="s">
        <v>78</v>
      </c>
      <c r="M447" s="17">
        <v>1</v>
      </c>
      <c r="N447" s="17">
        <v>0</v>
      </c>
      <c r="O447" s="16" t="s">
        <v>79</v>
      </c>
      <c r="P447" s="16" t="s">
        <v>80</v>
      </c>
      <c r="Q447" s="18">
        <v>9.6615132035613074E-2</v>
      </c>
      <c r="R447" s="16" t="s">
        <v>2782</v>
      </c>
      <c r="S447" s="16" t="s">
        <v>2783</v>
      </c>
      <c r="T447" s="16" t="s">
        <v>83</v>
      </c>
      <c r="U447" s="16" t="s">
        <v>106</v>
      </c>
      <c r="V447" s="16" t="s">
        <v>183</v>
      </c>
      <c r="W447" s="16" t="s">
        <v>129</v>
      </c>
      <c r="X447" s="16" t="s">
        <v>1267</v>
      </c>
      <c r="Y447" s="16" t="s">
        <v>1268</v>
      </c>
      <c r="Z447" s="16" t="s">
        <v>2784</v>
      </c>
      <c r="AA447" s="16"/>
      <c r="AB447" s="16"/>
      <c r="AC447" s="16" t="s">
        <v>322</v>
      </c>
      <c r="AD447" s="16" t="s">
        <v>152</v>
      </c>
      <c r="AE447" s="16"/>
      <c r="AF447" s="16" t="s">
        <v>91</v>
      </c>
      <c r="AG447" s="16" t="s">
        <v>92</v>
      </c>
      <c r="AH447" s="16" t="s">
        <v>106</v>
      </c>
      <c r="AI447" s="17">
        <v>1</v>
      </c>
      <c r="AJ447" s="17">
        <v>1</v>
      </c>
      <c r="AK447" s="16" t="s">
        <v>136</v>
      </c>
      <c r="AL447" s="16"/>
      <c r="AM447" s="17">
        <v>25</v>
      </c>
      <c r="AN447" s="16" t="s">
        <v>137</v>
      </c>
      <c r="AO447" s="16" t="s">
        <v>138</v>
      </c>
      <c r="AP447" s="16"/>
      <c r="AQ447" s="16"/>
      <c r="AR447" s="16"/>
      <c r="AS447" s="16"/>
      <c r="AT447" s="19"/>
      <c r="AU447" s="19"/>
      <c r="AV447" s="19"/>
      <c r="AW447" s="19"/>
      <c r="AX447" s="19"/>
      <c r="AY447" s="19"/>
      <c r="AZ447" s="19"/>
      <c r="BA447" s="19"/>
      <c r="BB447" s="19"/>
      <c r="BC447" s="19"/>
      <c r="BD447" s="16">
        <v>262.88154330256839</v>
      </c>
      <c r="BE447" s="16">
        <v>4208.5383172675329</v>
      </c>
      <c r="BF447" s="21"/>
      <c r="BG447" s="22">
        <v>25</v>
      </c>
      <c r="BH447" s="23">
        <v>0.7</v>
      </c>
      <c r="BI447" s="23">
        <v>18</v>
      </c>
      <c r="BJ447" s="16">
        <v>262.88154330256839</v>
      </c>
      <c r="BK447" s="16">
        <v>4208.5383172675329</v>
      </c>
      <c r="BL447" s="23">
        <v>0.15</v>
      </c>
      <c r="BM447" s="22">
        <f t="shared" si="65"/>
        <v>1.7390723766410354</v>
      </c>
      <c r="BN447" s="22">
        <f t="shared" si="64"/>
        <v>0.73907237664103542</v>
      </c>
      <c r="BO447" s="22">
        <f t="shared" si="66"/>
        <v>0.11086085649615531</v>
      </c>
      <c r="BP447" s="22">
        <f t="shared" si="67"/>
        <v>6.2821152014488013E-2</v>
      </c>
      <c r="BQ447" s="22">
        <f t="shared" si="68"/>
        <v>0.56539036813039212</v>
      </c>
    </row>
    <row r="448" spans="1:69" ht="12.75" customHeight="1" x14ac:dyDescent="0.25">
      <c r="A448" s="15">
        <v>16074027</v>
      </c>
      <c r="B448" s="16" t="s">
        <v>75</v>
      </c>
      <c r="C448" s="16"/>
      <c r="D448" s="16" t="s">
        <v>2388</v>
      </c>
      <c r="E448" s="16"/>
      <c r="F448" s="16" t="s">
        <v>1264</v>
      </c>
      <c r="G448" s="16" t="s">
        <v>2389</v>
      </c>
      <c r="H448" s="16">
        <v>0.63388275699999996</v>
      </c>
      <c r="I448" s="17">
        <v>1998</v>
      </c>
      <c r="J448" s="17">
        <v>1966</v>
      </c>
      <c r="K448" s="16">
        <v>0.46865315899999999</v>
      </c>
      <c r="L448" s="16" t="s">
        <v>78</v>
      </c>
      <c r="M448" s="17">
        <v>1</v>
      </c>
      <c r="N448" s="17">
        <v>0</v>
      </c>
      <c r="O448" s="16" t="s">
        <v>79</v>
      </c>
      <c r="P448" s="16" t="s">
        <v>80</v>
      </c>
      <c r="Q448" s="18">
        <v>9.630654500974685E-2</v>
      </c>
      <c r="R448" s="16" t="s">
        <v>2390</v>
      </c>
      <c r="S448" s="16" t="s">
        <v>2391</v>
      </c>
      <c r="T448" s="16" t="s">
        <v>83</v>
      </c>
      <c r="U448" s="16" t="s">
        <v>84</v>
      </c>
      <c r="V448" s="16" t="s">
        <v>183</v>
      </c>
      <c r="W448" s="16" t="s">
        <v>129</v>
      </c>
      <c r="X448" s="16" t="s">
        <v>1267</v>
      </c>
      <c r="Y448" s="16" t="s">
        <v>1268</v>
      </c>
      <c r="Z448" s="16" t="s">
        <v>2053</v>
      </c>
      <c r="AA448" s="16"/>
      <c r="AB448" s="16"/>
      <c r="AC448" s="16" t="s">
        <v>2392</v>
      </c>
      <c r="AD448" s="16" t="s">
        <v>123</v>
      </c>
      <c r="AE448" s="16"/>
      <c r="AF448" s="16" t="s">
        <v>91</v>
      </c>
      <c r="AG448" s="16" t="s">
        <v>92</v>
      </c>
      <c r="AH448" s="16" t="s">
        <v>84</v>
      </c>
      <c r="AI448" s="17">
        <v>1</v>
      </c>
      <c r="AJ448" s="17">
        <v>1</v>
      </c>
      <c r="AK448" s="16" t="s">
        <v>136</v>
      </c>
      <c r="AL448" s="16"/>
      <c r="AM448" s="17">
        <v>25</v>
      </c>
      <c r="AN448" s="16" t="s">
        <v>137</v>
      </c>
      <c r="AO448" s="16" t="s">
        <v>138</v>
      </c>
      <c r="AP448" s="16"/>
      <c r="AQ448" s="16"/>
      <c r="AR448" s="16"/>
      <c r="AS448" s="16"/>
      <c r="AT448" s="19"/>
      <c r="AU448" s="19"/>
      <c r="AV448" s="19"/>
      <c r="AW448" s="19"/>
      <c r="AX448" s="19"/>
      <c r="AY448" s="19"/>
      <c r="AZ448" s="19"/>
      <c r="BA448" s="19"/>
      <c r="BB448" s="19"/>
      <c r="BC448" s="19"/>
      <c r="BD448" s="16">
        <v>272.79946039643062</v>
      </c>
      <c r="BE448" s="16">
        <v>4195.0963201889499</v>
      </c>
      <c r="BF448" s="21"/>
      <c r="BG448" s="22">
        <v>25</v>
      </c>
      <c r="BH448" s="23">
        <v>0.7</v>
      </c>
      <c r="BI448" s="23">
        <v>18</v>
      </c>
      <c r="BJ448" s="16">
        <v>272.79946039643062</v>
      </c>
      <c r="BK448" s="16">
        <v>4195.0963201889499</v>
      </c>
      <c r="BL448" s="23">
        <v>0.15</v>
      </c>
      <c r="BM448" s="22">
        <f t="shared" si="65"/>
        <v>1.7335178101754434</v>
      </c>
      <c r="BN448" s="22">
        <f t="shared" si="64"/>
        <v>0.73351781017544337</v>
      </c>
      <c r="BO448" s="22">
        <f t="shared" si="66"/>
        <v>0.1100276715263165</v>
      </c>
      <c r="BP448" s="22">
        <f t="shared" si="67"/>
        <v>6.2349013864912685E-2</v>
      </c>
      <c r="BQ448" s="22">
        <f t="shared" si="68"/>
        <v>0.56114112478421418</v>
      </c>
    </row>
    <row r="449" spans="1:69" ht="12.75" customHeight="1" x14ac:dyDescent="0.25">
      <c r="A449" s="15">
        <v>15435050</v>
      </c>
      <c r="B449" s="16" t="s">
        <v>228</v>
      </c>
      <c r="C449" s="16"/>
      <c r="D449" s="16"/>
      <c r="E449" s="16"/>
      <c r="F449" s="16" t="s">
        <v>1264</v>
      </c>
      <c r="G449" s="16" t="s">
        <v>1841</v>
      </c>
      <c r="H449" s="16">
        <v>0.42856702699999999</v>
      </c>
      <c r="I449" s="17">
        <v>1999</v>
      </c>
      <c r="J449" s="17">
        <v>2183</v>
      </c>
      <c r="K449" s="16">
        <v>0.52174952200000002</v>
      </c>
      <c r="L449" s="16" t="s">
        <v>78</v>
      </c>
      <c r="M449" s="17">
        <v>1</v>
      </c>
      <c r="N449" s="17">
        <v>0</v>
      </c>
      <c r="O449" s="16" t="s">
        <v>79</v>
      </c>
      <c r="P449" s="16" t="s">
        <v>80</v>
      </c>
      <c r="Q449" s="18">
        <v>9.6144122281879463E-2</v>
      </c>
      <c r="R449" s="16" t="s">
        <v>2681</v>
      </c>
      <c r="S449" s="16" t="s">
        <v>2682</v>
      </c>
      <c r="T449" s="16" t="s">
        <v>347</v>
      </c>
      <c r="U449" s="16" t="s">
        <v>348</v>
      </c>
      <c r="V449" s="16" t="s">
        <v>2683</v>
      </c>
      <c r="W449" s="16" t="s">
        <v>129</v>
      </c>
      <c r="X449" s="16" t="s">
        <v>1267</v>
      </c>
      <c r="Y449" s="16" t="s">
        <v>1268</v>
      </c>
      <c r="Z449" s="16" t="s">
        <v>2684</v>
      </c>
      <c r="AA449" s="16"/>
      <c r="AB449" s="16"/>
      <c r="AC449" s="16" t="s">
        <v>2196</v>
      </c>
      <c r="AD449" s="16" t="s">
        <v>2197</v>
      </c>
      <c r="AE449" s="16"/>
      <c r="AF449" s="16" t="s">
        <v>91</v>
      </c>
      <c r="AG449" s="16" t="s">
        <v>92</v>
      </c>
      <c r="AH449" s="16" t="s">
        <v>232</v>
      </c>
      <c r="AI449" s="17">
        <v>1</v>
      </c>
      <c r="AJ449" s="17">
        <v>1</v>
      </c>
      <c r="AK449" s="16" t="s">
        <v>136</v>
      </c>
      <c r="AL449" s="16"/>
      <c r="AM449" s="17">
        <v>25</v>
      </c>
      <c r="AN449" s="16" t="s">
        <v>137</v>
      </c>
      <c r="AO449" s="16" t="s">
        <v>138</v>
      </c>
      <c r="AP449" s="16"/>
      <c r="AQ449" s="16"/>
      <c r="AR449" s="16"/>
      <c r="AS449" s="16"/>
      <c r="AT449" s="19"/>
      <c r="AU449" s="19"/>
      <c r="AV449" s="19"/>
      <c r="AW449" s="19"/>
      <c r="AX449" s="19"/>
      <c r="AY449" s="19"/>
      <c r="AZ449" s="19"/>
      <c r="BA449" s="19"/>
      <c r="BB449" s="19"/>
      <c r="BC449" s="19"/>
      <c r="BD449" s="16">
        <v>281.86364145323353</v>
      </c>
      <c r="BE449" s="16">
        <v>4188.0212144635543</v>
      </c>
      <c r="BF449" s="21"/>
      <c r="BG449" s="22">
        <v>25</v>
      </c>
      <c r="BH449" s="23">
        <v>0.7</v>
      </c>
      <c r="BI449" s="23">
        <v>18</v>
      </c>
      <c r="BJ449" s="16">
        <v>281.86364145323353</v>
      </c>
      <c r="BK449" s="16">
        <v>4188.0212144635543</v>
      </c>
      <c r="BL449" s="23">
        <v>0.15</v>
      </c>
      <c r="BM449" s="22">
        <f t="shared" si="65"/>
        <v>1.7305942010738304</v>
      </c>
      <c r="BN449" s="22">
        <f t="shared" si="64"/>
        <v>0.73059420107383044</v>
      </c>
      <c r="BO449" s="22">
        <f t="shared" si="66"/>
        <v>0.10958913016107456</v>
      </c>
      <c r="BP449" s="22">
        <f t="shared" si="67"/>
        <v>6.2100507091275597E-2</v>
      </c>
      <c r="BQ449" s="22">
        <f t="shared" si="68"/>
        <v>0.55890456382148035</v>
      </c>
    </row>
    <row r="450" spans="1:69" ht="12.75" customHeight="1" x14ac:dyDescent="0.25">
      <c r="A450" s="15">
        <v>16070014</v>
      </c>
      <c r="B450" s="16" t="s">
        <v>75</v>
      </c>
      <c r="C450" s="16"/>
      <c r="D450" s="16" t="s">
        <v>2388</v>
      </c>
      <c r="E450" s="16"/>
      <c r="F450" s="16" t="s">
        <v>1264</v>
      </c>
      <c r="G450" s="16" t="s">
        <v>2389</v>
      </c>
      <c r="H450" s="16">
        <v>0.24999534400000001</v>
      </c>
      <c r="I450" s="17">
        <v>1997</v>
      </c>
      <c r="J450" s="17">
        <v>1944</v>
      </c>
      <c r="K450" s="16">
        <v>0.46484935399999999</v>
      </c>
      <c r="L450" s="16" t="s">
        <v>78</v>
      </c>
      <c r="M450" s="17">
        <v>1</v>
      </c>
      <c r="N450" s="17">
        <v>0</v>
      </c>
      <c r="O450" s="16" t="s">
        <v>79</v>
      </c>
      <c r="P450" s="16" t="s">
        <v>80</v>
      </c>
      <c r="Q450" s="18">
        <v>9.601572678251212E-2</v>
      </c>
      <c r="R450" s="16" t="s">
        <v>2457</v>
      </c>
      <c r="S450" s="16" t="s">
        <v>2458</v>
      </c>
      <c r="T450" s="16" t="s">
        <v>83</v>
      </c>
      <c r="U450" s="16" t="s">
        <v>84</v>
      </c>
      <c r="V450" s="16" t="s">
        <v>183</v>
      </c>
      <c r="W450" s="16" t="s">
        <v>129</v>
      </c>
      <c r="X450" s="16" t="s">
        <v>1267</v>
      </c>
      <c r="Y450" s="16" t="s">
        <v>1268</v>
      </c>
      <c r="Z450" s="16" t="s">
        <v>2459</v>
      </c>
      <c r="AA450" s="16"/>
      <c r="AB450" s="16"/>
      <c r="AC450" s="16" t="s">
        <v>2445</v>
      </c>
      <c r="AD450" s="16" t="s">
        <v>2110</v>
      </c>
      <c r="AE450" s="16"/>
      <c r="AF450" s="16" t="s">
        <v>91</v>
      </c>
      <c r="AG450" s="16" t="s">
        <v>92</v>
      </c>
      <c r="AH450" s="16" t="s">
        <v>84</v>
      </c>
      <c r="AI450" s="17">
        <v>1</v>
      </c>
      <c r="AJ450" s="17">
        <v>1</v>
      </c>
      <c r="AK450" s="16" t="s">
        <v>136</v>
      </c>
      <c r="AL450" s="16"/>
      <c r="AM450" s="17">
        <v>25</v>
      </c>
      <c r="AN450" s="16" t="s">
        <v>137</v>
      </c>
      <c r="AO450" s="16" t="s">
        <v>138</v>
      </c>
      <c r="AP450" s="16"/>
      <c r="AQ450" s="16"/>
      <c r="AR450" s="16"/>
      <c r="AS450" s="16"/>
      <c r="AT450" s="19"/>
      <c r="AU450" s="19"/>
      <c r="AV450" s="19"/>
      <c r="AW450" s="19"/>
      <c r="AX450" s="19"/>
      <c r="AY450" s="19"/>
      <c r="AZ450" s="19"/>
      <c r="BA450" s="19"/>
      <c r="BB450" s="19"/>
      <c r="BC450" s="19"/>
      <c r="BD450" s="16">
        <v>278.06233412988894</v>
      </c>
      <c r="BE450" s="16">
        <v>4182.4283288827219</v>
      </c>
      <c r="BF450" s="21"/>
      <c r="BG450" s="22">
        <v>25</v>
      </c>
      <c r="BH450" s="23">
        <v>0.7</v>
      </c>
      <c r="BI450" s="23">
        <v>18</v>
      </c>
      <c r="BJ450" s="16">
        <v>278.06233412988894</v>
      </c>
      <c r="BK450" s="16">
        <v>4182.4283288827219</v>
      </c>
      <c r="BL450" s="23">
        <v>0.15</v>
      </c>
      <c r="BM450" s="22">
        <f t="shared" si="65"/>
        <v>1.7282830820852182</v>
      </c>
      <c r="BN450" s="22">
        <f t="shared" si="64"/>
        <v>0.72828308208521819</v>
      </c>
      <c r="BO450" s="22">
        <f t="shared" si="66"/>
        <v>0.10924246231278273</v>
      </c>
      <c r="BP450" s="22">
        <f t="shared" si="67"/>
        <v>6.1904061977243546E-2</v>
      </c>
      <c r="BQ450" s="22">
        <f t="shared" si="68"/>
        <v>0.55713655779519189</v>
      </c>
    </row>
    <row r="451" spans="1:69" ht="12.75" customHeight="1" x14ac:dyDescent="0.25">
      <c r="A451" s="15">
        <v>18932096</v>
      </c>
      <c r="B451" s="16" t="s">
        <v>237</v>
      </c>
      <c r="C451" s="16"/>
      <c r="D451" s="16"/>
      <c r="E451" s="16"/>
      <c r="F451" s="16" t="s">
        <v>1264</v>
      </c>
      <c r="G451" s="16" t="s">
        <v>1679</v>
      </c>
      <c r="H451" s="16">
        <v>0.92307563299999995</v>
      </c>
      <c r="I451" s="17">
        <v>2013</v>
      </c>
      <c r="J451" s="17">
        <v>1801</v>
      </c>
      <c r="K451" s="16">
        <v>0.431480594</v>
      </c>
      <c r="L451" s="16" t="s">
        <v>78</v>
      </c>
      <c r="M451" s="17">
        <v>1</v>
      </c>
      <c r="N451" s="17">
        <v>0</v>
      </c>
      <c r="O451" s="16" t="s">
        <v>79</v>
      </c>
      <c r="P451" s="16" t="s">
        <v>80</v>
      </c>
      <c r="Q451" s="18">
        <v>9.582938897036089E-2</v>
      </c>
      <c r="R451" s="16" t="s">
        <v>2770</v>
      </c>
      <c r="S451" s="16" t="s">
        <v>2771</v>
      </c>
      <c r="T451" s="16" t="s">
        <v>114</v>
      </c>
      <c r="U451" s="16" t="s">
        <v>115</v>
      </c>
      <c r="V451" s="16" t="s">
        <v>2772</v>
      </c>
      <c r="W451" s="16" t="s">
        <v>129</v>
      </c>
      <c r="X451" s="16" t="s">
        <v>1267</v>
      </c>
      <c r="Y451" s="16" t="s">
        <v>1268</v>
      </c>
      <c r="Z451" s="16" t="s">
        <v>2773</v>
      </c>
      <c r="AA451" s="16"/>
      <c r="AB451" s="16"/>
      <c r="AC451" s="16" t="s">
        <v>1814</v>
      </c>
      <c r="AD451" s="16" t="s">
        <v>123</v>
      </c>
      <c r="AE451" s="16"/>
      <c r="AF451" s="16" t="s">
        <v>91</v>
      </c>
      <c r="AG451" s="16" t="s">
        <v>92</v>
      </c>
      <c r="AH451" s="16" t="s">
        <v>2754</v>
      </c>
      <c r="AI451" s="17">
        <v>1</v>
      </c>
      <c r="AJ451" s="17">
        <v>1</v>
      </c>
      <c r="AK451" s="16" t="s">
        <v>245</v>
      </c>
      <c r="AL451" s="16"/>
      <c r="AM451" s="17">
        <v>35</v>
      </c>
      <c r="AN451" s="16" t="s">
        <v>246</v>
      </c>
      <c r="AO451" s="16" t="s">
        <v>247</v>
      </c>
      <c r="AP451" s="16"/>
      <c r="AQ451" s="16"/>
      <c r="AR451" s="16"/>
      <c r="AS451" s="16"/>
      <c r="AT451" s="19"/>
      <c r="AU451" s="19"/>
      <c r="AV451" s="19"/>
      <c r="AW451" s="19"/>
      <c r="AX451" s="19"/>
      <c r="AY451" s="19"/>
      <c r="AZ451" s="19"/>
      <c r="BA451" s="19"/>
      <c r="BB451" s="19"/>
      <c r="BC451" s="19"/>
      <c r="BD451" s="16">
        <v>282.7779831597519</v>
      </c>
      <c r="BE451" s="16">
        <v>4174.3114862528828</v>
      </c>
      <c r="BF451" s="21"/>
      <c r="BG451" s="22">
        <v>35</v>
      </c>
      <c r="BH451" s="23">
        <v>0.85</v>
      </c>
      <c r="BI451" s="23">
        <v>30</v>
      </c>
      <c r="BJ451" s="16">
        <v>282.7779831597519</v>
      </c>
      <c r="BK451" s="16">
        <v>4174.3114862528828</v>
      </c>
      <c r="BL451" s="23">
        <v>0.15</v>
      </c>
      <c r="BM451" s="22">
        <f t="shared" si="65"/>
        <v>2.8748816691108265</v>
      </c>
      <c r="BN451" s="22">
        <f t="shared" ref="BN451:BN514" si="69">BM451-AJ451</f>
        <v>1.8748816691108265</v>
      </c>
      <c r="BO451" s="22">
        <f t="shared" si="66"/>
        <v>0.28123225036662397</v>
      </c>
      <c r="BP451" s="22">
        <f t="shared" si="67"/>
        <v>0.15936494187442027</v>
      </c>
      <c r="BQ451" s="22">
        <f t="shared" si="68"/>
        <v>1.4342844768697822</v>
      </c>
    </row>
    <row r="452" spans="1:69" ht="12.75" customHeight="1" x14ac:dyDescent="0.25">
      <c r="A452" s="15">
        <v>15435049</v>
      </c>
      <c r="B452" s="16" t="s">
        <v>228</v>
      </c>
      <c r="C452" s="16"/>
      <c r="D452" s="16"/>
      <c r="E452" s="16"/>
      <c r="F452" s="16" t="s">
        <v>1264</v>
      </c>
      <c r="G452" s="16" t="s">
        <v>1841</v>
      </c>
      <c r="H452" s="16">
        <v>0.42856872600000001</v>
      </c>
      <c r="I452" s="17">
        <v>1999</v>
      </c>
      <c r="J452" s="17">
        <v>2028</v>
      </c>
      <c r="K452" s="16">
        <v>0.48796920100000002</v>
      </c>
      <c r="L452" s="16" t="s">
        <v>78</v>
      </c>
      <c r="M452" s="17">
        <v>1</v>
      </c>
      <c r="N452" s="17">
        <v>0</v>
      </c>
      <c r="O452" s="16" t="s">
        <v>79</v>
      </c>
      <c r="P452" s="16" t="s">
        <v>80</v>
      </c>
      <c r="Q452" s="18">
        <v>9.5660808975748995E-2</v>
      </c>
      <c r="R452" s="16" t="s">
        <v>2717</v>
      </c>
      <c r="S452" s="16" t="s">
        <v>2718</v>
      </c>
      <c r="T452" s="16" t="s">
        <v>83</v>
      </c>
      <c r="U452" s="16" t="s">
        <v>232</v>
      </c>
      <c r="V452" s="16" t="s">
        <v>183</v>
      </c>
      <c r="W452" s="16" t="s">
        <v>129</v>
      </c>
      <c r="X452" s="16" t="s">
        <v>1267</v>
      </c>
      <c r="Y452" s="16" t="s">
        <v>1268</v>
      </c>
      <c r="Z452" s="16" t="s">
        <v>2719</v>
      </c>
      <c r="AA452" s="16"/>
      <c r="AB452" s="16"/>
      <c r="AC452" s="16" t="s">
        <v>2196</v>
      </c>
      <c r="AD452" s="16" t="s">
        <v>2197</v>
      </c>
      <c r="AE452" s="16"/>
      <c r="AF452" s="16" t="s">
        <v>91</v>
      </c>
      <c r="AG452" s="16" t="s">
        <v>92</v>
      </c>
      <c r="AH452" s="16" t="s">
        <v>232</v>
      </c>
      <c r="AI452" s="17">
        <v>1</v>
      </c>
      <c r="AJ452" s="17">
        <v>1</v>
      </c>
      <c r="AK452" s="16" t="s">
        <v>136</v>
      </c>
      <c r="AL452" s="16"/>
      <c r="AM452" s="17">
        <v>25</v>
      </c>
      <c r="AN452" s="16" t="s">
        <v>137</v>
      </c>
      <c r="AO452" s="16" t="s">
        <v>138</v>
      </c>
      <c r="AP452" s="16"/>
      <c r="AQ452" s="16"/>
      <c r="AR452" s="16"/>
      <c r="AS452" s="16"/>
      <c r="AT452" s="19"/>
      <c r="AU452" s="19"/>
      <c r="AV452" s="19"/>
      <c r="AW452" s="19"/>
      <c r="AX452" s="19"/>
      <c r="AY452" s="19"/>
      <c r="AZ452" s="19"/>
      <c r="BA452" s="19"/>
      <c r="BB452" s="19"/>
      <c r="BC452" s="19"/>
      <c r="BD452" s="16">
        <v>263.81367908778935</v>
      </c>
      <c r="BE452" s="16">
        <v>4166.9681710609375</v>
      </c>
      <c r="BF452" s="21"/>
      <c r="BG452" s="22">
        <v>25</v>
      </c>
      <c r="BH452" s="23">
        <v>0.7</v>
      </c>
      <c r="BI452" s="23">
        <v>18</v>
      </c>
      <c r="BJ452" s="16">
        <v>263.81367908778935</v>
      </c>
      <c r="BK452" s="16">
        <v>4166.9681710609375</v>
      </c>
      <c r="BL452" s="23">
        <v>0.15</v>
      </c>
      <c r="BM452" s="22">
        <f t="shared" si="65"/>
        <v>1.721894561563482</v>
      </c>
      <c r="BN452" s="22">
        <f t="shared" si="69"/>
        <v>0.72189456156348197</v>
      </c>
      <c r="BO452" s="22">
        <f t="shared" si="66"/>
        <v>0.1082841842345223</v>
      </c>
      <c r="BP452" s="22">
        <f t="shared" si="67"/>
        <v>6.1361037732895966E-2</v>
      </c>
      <c r="BQ452" s="22">
        <f t="shared" si="68"/>
        <v>0.5522493395960637</v>
      </c>
    </row>
    <row r="453" spans="1:69" ht="12.75" customHeight="1" x14ac:dyDescent="0.25">
      <c r="A453" s="15">
        <v>15812056</v>
      </c>
      <c r="B453" s="16" t="s">
        <v>228</v>
      </c>
      <c r="C453" s="16"/>
      <c r="D453" s="16"/>
      <c r="E453" s="16" t="s">
        <v>358</v>
      </c>
      <c r="F453" s="16" t="s">
        <v>781</v>
      </c>
      <c r="G453" s="16" t="s">
        <v>359</v>
      </c>
      <c r="H453" s="16">
        <v>0.61757484100000004</v>
      </c>
      <c r="I453" s="17">
        <v>1965</v>
      </c>
      <c r="J453" s="17">
        <v>1500</v>
      </c>
      <c r="K453" s="16">
        <v>0.36109773699999997</v>
      </c>
      <c r="L453" s="16" t="s">
        <v>78</v>
      </c>
      <c r="M453" s="17">
        <v>1</v>
      </c>
      <c r="N453" s="17">
        <v>0</v>
      </c>
      <c r="O453" s="16" t="s">
        <v>79</v>
      </c>
      <c r="P453" s="16" t="s">
        <v>80</v>
      </c>
      <c r="Q453" s="18">
        <v>9.5367153031735333E-2</v>
      </c>
      <c r="R453" s="16" t="s">
        <v>807</v>
      </c>
      <c r="S453" s="16" t="s">
        <v>808</v>
      </c>
      <c r="T453" s="16" t="s">
        <v>83</v>
      </c>
      <c r="U453" s="16" t="s">
        <v>232</v>
      </c>
      <c r="V453" s="16" t="s">
        <v>809</v>
      </c>
      <c r="W453" s="16" t="s">
        <v>507</v>
      </c>
      <c r="X453" s="16"/>
      <c r="Y453" s="16" t="s">
        <v>786</v>
      </c>
      <c r="Z453" s="16" t="s">
        <v>810</v>
      </c>
      <c r="AA453" s="16"/>
      <c r="AB453" s="16"/>
      <c r="AC453" s="16" t="s">
        <v>547</v>
      </c>
      <c r="AD453" s="16" t="s">
        <v>105</v>
      </c>
      <c r="AE453" s="16"/>
      <c r="AF453" s="16" t="s">
        <v>91</v>
      </c>
      <c r="AG453" s="16" t="s">
        <v>92</v>
      </c>
      <c r="AH453" s="16" t="s">
        <v>811</v>
      </c>
      <c r="AI453" s="17">
        <v>1</v>
      </c>
      <c r="AJ453" s="17">
        <v>0</v>
      </c>
      <c r="AK453" s="16" t="s">
        <v>523</v>
      </c>
      <c r="AL453" s="16"/>
      <c r="AM453" s="17">
        <v>50</v>
      </c>
      <c r="AN453" s="16" t="s">
        <v>524</v>
      </c>
      <c r="AO453" s="16"/>
      <c r="AP453" s="17">
        <v>0</v>
      </c>
      <c r="AQ453" s="17">
        <v>1500</v>
      </c>
      <c r="AR453" s="17">
        <v>0</v>
      </c>
      <c r="AS453" s="16">
        <v>4154.1640335000002</v>
      </c>
      <c r="AT453" s="19">
        <v>0</v>
      </c>
      <c r="AU453" s="19">
        <v>0</v>
      </c>
      <c r="AV453" s="19">
        <v>0.36108347862619372</v>
      </c>
      <c r="AW453" s="19">
        <v>15728.796328956998</v>
      </c>
      <c r="AX453" s="20">
        <v>9</v>
      </c>
      <c r="AY453" s="19">
        <v>3</v>
      </c>
      <c r="AZ453" s="20">
        <v>0</v>
      </c>
      <c r="BA453" s="19">
        <v>0.1</v>
      </c>
      <c r="BB453" s="19">
        <v>0</v>
      </c>
      <c r="BC453" s="20">
        <v>130680</v>
      </c>
      <c r="BD453" s="16">
        <v>371.46311732711274</v>
      </c>
      <c r="BE453" s="16">
        <v>4154.1765693062625</v>
      </c>
      <c r="BF453" s="21" t="s">
        <v>96</v>
      </c>
      <c r="BG453" s="23">
        <v>50</v>
      </c>
      <c r="BH453" s="23">
        <v>0.5</v>
      </c>
      <c r="BI453" s="23">
        <v>72</v>
      </c>
      <c r="BJ453" s="16">
        <v>371.46311732711274</v>
      </c>
      <c r="BK453" s="16">
        <v>4154.1765693062625</v>
      </c>
      <c r="BL453" s="23">
        <v>0.15</v>
      </c>
      <c r="BM453" s="22">
        <f t="shared" si="65"/>
        <v>6.8664350182849443</v>
      </c>
      <c r="BN453" s="22">
        <f t="shared" si="69"/>
        <v>6.8664350182849443</v>
      </c>
      <c r="BO453" s="22">
        <f t="shared" si="66"/>
        <v>1.0299652527427416</v>
      </c>
      <c r="BP453" s="22">
        <f t="shared" si="67"/>
        <v>0.58364697655422038</v>
      </c>
      <c r="BQ453" s="22">
        <f t="shared" si="68"/>
        <v>5.2528227889879826</v>
      </c>
    </row>
    <row r="454" spans="1:69" ht="12.75" customHeight="1" x14ac:dyDescent="0.25">
      <c r="A454" s="15">
        <v>14807045</v>
      </c>
      <c r="B454" s="16" t="s">
        <v>97</v>
      </c>
      <c r="C454" s="16"/>
      <c r="D454" s="16"/>
      <c r="E454" s="16"/>
      <c r="F454" s="16" t="s">
        <v>1264</v>
      </c>
      <c r="G454" s="16" t="s">
        <v>139</v>
      </c>
      <c r="H454" s="16">
        <v>0.66874921600000004</v>
      </c>
      <c r="I454" s="17">
        <v>2007</v>
      </c>
      <c r="J454" s="17">
        <v>1844</v>
      </c>
      <c r="K454" s="16">
        <v>0.44412331399999999</v>
      </c>
      <c r="L454" s="16" t="s">
        <v>78</v>
      </c>
      <c r="M454" s="17">
        <v>1</v>
      </c>
      <c r="N454" s="17">
        <v>0</v>
      </c>
      <c r="O454" s="16" t="s">
        <v>79</v>
      </c>
      <c r="P454" s="16" t="s">
        <v>80</v>
      </c>
      <c r="Q454" s="18">
        <v>9.5332973275444682E-2</v>
      </c>
      <c r="R454" s="16" t="s">
        <v>2846</v>
      </c>
      <c r="S454" s="16" t="s">
        <v>2847</v>
      </c>
      <c r="T454" s="16" t="s">
        <v>1253</v>
      </c>
      <c r="U454" s="16" t="s">
        <v>2848</v>
      </c>
      <c r="V454" s="16"/>
      <c r="W454" s="16" t="s">
        <v>129</v>
      </c>
      <c r="X454" s="16" t="s">
        <v>1267</v>
      </c>
      <c r="Y454" s="16" t="s">
        <v>1268</v>
      </c>
      <c r="Z454" s="16" t="s">
        <v>2849</v>
      </c>
      <c r="AA454" s="16"/>
      <c r="AB454" s="16"/>
      <c r="AC454" s="16" t="s">
        <v>1855</v>
      </c>
      <c r="AD454" s="16" t="s">
        <v>123</v>
      </c>
      <c r="AE454" s="16"/>
      <c r="AF454" s="16" t="s">
        <v>91</v>
      </c>
      <c r="AG454" s="16" t="s">
        <v>92</v>
      </c>
      <c r="AH454" s="16" t="s">
        <v>2850</v>
      </c>
      <c r="AI454" s="17">
        <v>1</v>
      </c>
      <c r="AJ454" s="17">
        <v>1</v>
      </c>
      <c r="AK454" s="16" t="s">
        <v>136</v>
      </c>
      <c r="AL454" s="16"/>
      <c r="AM454" s="17">
        <v>25</v>
      </c>
      <c r="AN454" s="16" t="s">
        <v>137</v>
      </c>
      <c r="AO454" s="16" t="s">
        <v>138</v>
      </c>
      <c r="AP454" s="16"/>
      <c r="AQ454" s="16"/>
      <c r="AR454" s="16"/>
      <c r="AS454" s="16"/>
      <c r="AT454" s="19"/>
      <c r="AU454" s="19"/>
      <c r="AV454" s="19"/>
      <c r="AW454" s="19"/>
      <c r="AX454" s="19"/>
      <c r="AY454" s="19"/>
      <c r="AZ454" s="19"/>
      <c r="BA454" s="19"/>
      <c r="BB454" s="19"/>
      <c r="BC454" s="19"/>
      <c r="BD454" s="16">
        <v>264.08656970987045</v>
      </c>
      <c r="BE454" s="16">
        <v>4152.6877050777166</v>
      </c>
      <c r="BF454" s="21"/>
      <c r="BG454" s="22">
        <v>25</v>
      </c>
      <c r="BH454" s="23">
        <v>0.7</v>
      </c>
      <c r="BI454" s="23">
        <v>18</v>
      </c>
      <c r="BJ454" s="16">
        <v>264.08656970987045</v>
      </c>
      <c r="BK454" s="16">
        <v>4152.6877050777166</v>
      </c>
      <c r="BL454" s="23">
        <v>0.15</v>
      </c>
      <c r="BM454" s="22">
        <f t="shared" si="65"/>
        <v>1.7159935189580042</v>
      </c>
      <c r="BN454" s="22">
        <f t="shared" si="69"/>
        <v>0.71599351895800423</v>
      </c>
      <c r="BO454" s="22">
        <f t="shared" si="66"/>
        <v>0.10739902784370063</v>
      </c>
      <c r="BP454" s="22">
        <f t="shared" si="67"/>
        <v>6.0859449111430368E-2</v>
      </c>
      <c r="BQ454" s="22">
        <f t="shared" si="68"/>
        <v>0.54773504200287326</v>
      </c>
    </row>
    <row r="455" spans="1:69" ht="12.75" customHeight="1" x14ac:dyDescent="0.25">
      <c r="A455" s="15">
        <v>15813055</v>
      </c>
      <c r="B455" s="16" t="s">
        <v>228</v>
      </c>
      <c r="C455" s="16"/>
      <c r="D455" s="16"/>
      <c r="E455" s="16"/>
      <c r="F455" s="16" t="s">
        <v>1264</v>
      </c>
      <c r="G455" s="16" t="s">
        <v>229</v>
      </c>
      <c r="H455" s="16">
        <v>0.42856843</v>
      </c>
      <c r="I455" s="17">
        <v>1999</v>
      </c>
      <c r="J455" s="17">
        <v>1622</v>
      </c>
      <c r="K455" s="16">
        <v>0.389529299</v>
      </c>
      <c r="L455" s="16" t="s">
        <v>78</v>
      </c>
      <c r="M455" s="17">
        <v>1</v>
      </c>
      <c r="N455" s="17">
        <v>0</v>
      </c>
      <c r="O455" s="16" t="s">
        <v>79</v>
      </c>
      <c r="P455" s="16" t="s">
        <v>80</v>
      </c>
      <c r="Q455" s="18">
        <v>9.5298143713632377E-2</v>
      </c>
      <c r="R455" s="16" t="s">
        <v>2650</v>
      </c>
      <c r="S455" s="16" t="s">
        <v>2651</v>
      </c>
      <c r="T455" s="16" t="s">
        <v>83</v>
      </c>
      <c r="U455" s="16" t="s">
        <v>232</v>
      </c>
      <c r="V455" s="16" t="s">
        <v>2652</v>
      </c>
      <c r="W455" s="16" t="s">
        <v>129</v>
      </c>
      <c r="X455" s="16" t="s">
        <v>1267</v>
      </c>
      <c r="Y455" s="16" t="s">
        <v>1268</v>
      </c>
      <c r="Z455" s="16" t="s">
        <v>2653</v>
      </c>
      <c r="AA455" s="16"/>
      <c r="AB455" s="16"/>
      <c r="AC455" s="16" t="s">
        <v>832</v>
      </c>
      <c r="AD455" s="16" t="s">
        <v>105</v>
      </c>
      <c r="AE455" s="16"/>
      <c r="AF455" s="16" t="s">
        <v>91</v>
      </c>
      <c r="AG455" s="16" t="s">
        <v>92</v>
      </c>
      <c r="AH455" s="16" t="s">
        <v>2654</v>
      </c>
      <c r="AI455" s="17">
        <v>1</v>
      </c>
      <c r="AJ455" s="17">
        <v>1</v>
      </c>
      <c r="AK455" s="16" t="s">
        <v>136</v>
      </c>
      <c r="AL455" s="16"/>
      <c r="AM455" s="17">
        <v>25</v>
      </c>
      <c r="AN455" s="16" t="s">
        <v>137</v>
      </c>
      <c r="AO455" s="16" t="s">
        <v>138</v>
      </c>
      <c r="AP455" s="16"/>
      <c r="AQ455" s="16"/>
      <c r="AR455" s="16"/>
      <c r="AS455" s="16"/>
      <c r="AT455" s="19"/>
      <c r="AU455" s="19"/>
      <c r="AV455" s="19"/>
      <c r="AW455" s="19"/>
      <c r="AX455" s="19"/>
      <c r="AY455" s="19"/>
      <c r="AZ455" s="19"/>
      <c r="BA455" s="19"/>
      <c r="BB455" s="19"/>
      <c r="BC455" s="19"/>
      <c r="BD455" s="16">
        <v>266.02920248460555</v>
      </c>
      <c r="BE455" s="16">
        <v>4151.1705354338692</v>
      </c>
      <c r="BF455" s="21"/>
      <c r="BG455" s="22">
        <v>25</v>
      </c>
      <c r="BH455" s="23">
        <v>0.7</v>
      </c>
      <c r="BI455" s="23">
        <v>18</v>
      </c>
      <c r="BJ455" s="16">
        <v>266.02920248460555</v>
      </c>
      <c r="BK455" s="16">
        <v>4151.1705354338692</v>
      </c>
      <c r="BL455" s="23">
        <v>0.15</v>
      </c>
      <c r="BM455" s="22">
        <f t="shared" si="65"/>
        <v>1.7153665868453829</v>
      </c>
      <c r="BN455" s="22">
        <f t="shared" si="69"/>
        <v>0.7153665868453829</v>
      </c>
      <c r="BO455" s="22">
        <f t="shared" si="66"/>
        <v>0.10730498802680744</v>
      </c>
      <c r="BP455" s="22">
        <f t="shared" si="67"/>
        <v>6.0806159881857551E-2</v>
      </c>
      <c r="BQ455" s="22">
        <f t="shared" si="68"/>
        <v>0.54725543893671791</v>
      </c>
    </row>
    <row r="456" spans="1:69" ht="12.75" customHeight="1" x14ac:dyDescent="0.25">
      <c r="A456" s="15">
        <v>15822012</v>
      </c>
      <c r="B456" s="16" t="s">
        <v>228</v>
      </c>
      <c r="C456" s="16"/>
      <c r="D456" s="16"/>
      <c r="E456" s="16" t="s">
        <v>358</v>
      </c>
      <c r="F456" s="16" t="s">
        <v>781</v>
      </c>
      <c r="G456" s="16" t="s">
        <v>359</v>
      </c>
      <c r="H456" s="16">
        <v>0.41275316299999998</v>
      </c>
      <c r="I456" s="17">
        <v>1951</v>
      </c>
      <c r="J456" s="17">
        <v>2194</v>
      </c>
      <c r="K456" s="16">
        <v>0.52880212100000001</v>
      </c>
      <c r="L456" s="16" t="s">
        <v>78</v>
      </c>
      <c r="M456" s="17">
        <v>1</v>
      </c>
      <c r="N456" s="17">
        <v>0</v>
      </c>
      <c r="O456" s="16" t="s">
        <v>79</v>
      </c>
      <c r="P456" s="16" t="s">
        <v>80</v>
      </c>
      <c r="Q456" s="18">
        <v>9.5263366301016894E-2</v>
      </c>
      <c r="R456" s="16" t="s">
        <v>1103</v>
      </c>
      <c r="S456" s="16" t="s">
        <v>1104</v>
      </c>
      <c r="T456" s="16" t="s">
        <v>280</v>
      </c>
      <c r="U456" s="16" t="s">
        <v>925</v>
      </c>
      <c r="V456" s="16" t="s">
        <v>1105</v>
      </c>
      <c r="W456" s="16" t="s">
        <v>507</v>
      </c>
      <c r="X456" s="16"/>
      <c r="Y456" s="16" t="s">
        <v>786</v>
      </c>
      <c r="Z456" s="16" t="s">
        <v>1106</v>
      </c>
      <c r="AA456" s="16"/>
      <c r="AB456" s="16"/>
      <c r="AC456" s="16" t="s">
        <v>614</v>
      </c>
      <c r="AD456" s="16" t="s">
        <v>105</v>
      </c>
      <c r="AE456" s="16"/>
      <c r="AF456" s="16" t="s">
        <v>91</v>
      </c>
      <c r="AG456" s="16" t="s">
        <v>92</v>
      </c>
      <c r="AH456" s="16" t="s">
        <v>1024</v>
      </c>
      <c r="AI456" s="17">
        <v>1</v>
      </c>
      <c r="AJ456" s="17">
        <v>0</v>
      </c>
      <c r="AK456" s="16" t="s">
        <v>523</v>
      </c>
      <c r="AL456" s="16"/>
      <c r="AM456" s="17">
        <v>50</v>
      </c>
      <c r="AN456" s="16" t="s">
        <v>524</v>
      </c>
      <c r="AO456" s="16"/>
      <c r="AP456" s="17">
        <v>0</v>
      </c>
      <c r="AQ456" s="17">
        <v>2194</v>
      </c>
      <c r="AR456" s="17">
        <v>0</v>
      </c>
      <c r="AS456" s="16">
        <v>4149.6669850999997</v>
      </c>
      <c r="AT456" s="19">
        <v>0</v>
      </c>
      <c r="AU456" s="19">
        <v>0</v>
      </c>
      <c r="AV456" s="19">
        <v>0.52871712546522054</v>
      </c>
      <c r="AW456" s="19">
        <v>23030.917985265005</v>
      </c>
      <c r="AX456" s="20">
        <v>9</v>
      </c>
      <c r="AY456" s="19">
        <v>3</v>
      </c>
      <c r="AZ456" s="20">
        <v>0</v>
      </c>
      <c r="BA456" s="19">
        <v>0.1</v>
      </c>
      <c r="BB456" s="19">
        <v>0</v>
      </c>
      <c r="BC456" s="20">
        <v>130680</v>
      </c>
      <c r="BD456" s="16">
        <v>265.84575752781478</v>
      </c>
      <c r="BE456" s="16">
        <v>4149.6556373999492</v>
      </c>
      <c r="BF456" s="21" t="s">
        <v>96</v>
      </c>
      <c r="BG456" s="23">
        <v>50</v>
      </c>
      <c r="BH456" s="23">
        <v>0.5</v>
      </c>
      <c r="BI456" s="23">
        <f>BG456*BH456</f>
        <v>25</v>
      </c>
      <c r="BJ456" s="16">
        <v>265.84575752781478</v>
      </c>
      <c r="BK456" s="16">
        <v>4149.6556373999492</v>
      </c>
      <c r="BL456" s="23">
        <v>0.15</v>
      </c>
      <c r="BM456" s="22">
        <f t="shared" si="65"/>
        <v>2.3815841575254222</v>
      </c>
      <c r="BN456" s="22">
        <f t="shared" si="69"/>
        <v>2.3815841575254222</v>
      </c>
      <c r="BO456" s="22">
        <f t="shared" si="66"/>
        <v>0.35723762362881334</v>
      </c>
      <c r="BP456" s="22">
        <f t="shared" si="67"/>
        <v>0.20243465338966088</v>
      </c>
      <c r="BQ456" s="22">
        <f t="shared" si="68"/>
        <v>1.8219118805069479</v>
      </c>
    </row>
    <row r="457" spans="1:69" ht="12.75" customHeight="1" x14ac:dyDescent="0.25">
      <c r="A457" s="15">
        <v>15842060</v>
      </c>
      <c r="B457" s="16" t="s">
        <v>75</v>
      </c>
      <c r="C457" s="16"/>
      <c r="D457" s="16"/>
      <c r="E457" s="16"/>
      <c r="F457" s="16" t="s">
        <v>1264</v>
      </c>
      <c r="G457" s="16" t="s">
        <v>2403</v>
      </c>
      <c r="H457" s="16">
        <v>0.42856549999999999</v>
      </c>
      <c r="I457" s="17">
        <v>2001</v>
      </c>
      <c r="J457" s="17">
        <v>1859</v>
      </c>
      <c r="K457" s="16">
        <v>0.448492159</v>
      </c>
      <c r="L457" s="16" t="s">
        <v>78</v>
      </c>
      <c r="M457" s="17">
        <v>1</v>
      </c>
      <c r="N457" s="17">
        <v>0</v>
      </c>
      <c r="O457" s="16" t="s">
        <v>79</v>
      </c>
      <c r="P457" s="16" t="s">
        <v>80</v>
      </c>
      <c r="Q457" s="18">
        <v>9.4858991617821617E-2</v>
      </c>
      <c r="R457" s="16" t="s">
        <v>2404</v>
      </c>
      <c r="S457" s="16" t="s">
        <v>2405</v>
      </c>
      <c r="T457" s="16" t="s">
        <v>83</v>
      </c>
      <c r="U457" s="16" t="s">
        <v>84</v>
      </c>
      <c r="V457" s="16" t="s">
        <v>183</v>
      </c>
      <c r="W457" s="16" t="s">
        <v>129</v>
      </c>
      <c r="X457" s="16" t="s">
        <v>1267</v>
      </c>
      <c r="Y457" s="16" t="s">
        <v>1268</v>
      </c>
      <c r="Z457" s="16" t="s">
        <v>2406</v>
      </c>
      <c r="AA457" s="16"/>
      <c r="AB457" s="16"/>
      <c r="AC457" s="16" t="s">
        <v>2407</v>
      </c>
      <c r="AD457" s="16" t="s">
        <v>161</v>
      </c>
      <c r="AE457" s="16"/>
      <c r="AF457" s="16" t="s">
        <v>91</v>
      </c>
      <c r="AG457" s="16" t="s">
        <v>92</v>
      </c>
      <c r="AH457" s="16" t="s">
        <v>84</v>
      </c>
      <c r="AI457" s="17">
        <v>1</v>
      </c>
      <c r="AJ457" s="17">
        <v>1</v>
      </c>
      <c r="AK457" s="16" t="s">
        <v>136</v>
      </c>
      <c r="AL457" s="16"/>
      <c r="AM457" s="17">
        <v>25</v>
      </c>
      <c r="AN457" s="16" t="s">
        <v>137</v>
      </c>
      <c r="AO457" s="16" t="s">
        <v>138</v>
      </c>
      <c r="AP457" s="16"/>
      <c r="AQ457" s="16"/>
      <c r="AR457" s="16"/>
      <c r="AS457" s="16"/>
      <c r="AT457" s="19"/>
      <c r="AU457" s="19"/>
      <c r="AV457" s="19"/>
      <c r="AW457" s="19"/>
      <c r="AX457" s="19"/>
      <c r="AY457" s="19"/>
      <c r="AZ457" s="19"/>
      <c r="BA457" s="19"/>
      <c r="BB457" s="19"/>
      <c r="BC457" s="19"/>
      <c r="BD457" s="16">
        <v>287.30349631516549</v>
      </c>
      <c r="BE457" s="16">
        <v>4132.0411466581372</v>
      </c>
      <c r="BF457" s="21"/>
      <c r="BG457" s="22">
        <v>25</v>
      </c>
      <c r="BH457" s="23">
        <v>0.7</v>
      </c>
      <c r="BI457" s="23">
        <v>18</v>
      </c>
      <c r="BJ457" s="16">
        <v>287.30349631516549</v>
      </c>
      <c r="BK457" s="16">
        <v>4132.0411466581372</v>
      </c>
      <c r="BL457" s="23">
        <v>0.15</v>
      </c>
      <c r="BM457" s="22">
        <f t="shared" si="65"/>
        <v>1.7074618491207891</v>
      </c>
      <c r="BN457" s="22">
        <f t="shared" si="69"/>
        <v>0.70746184912078913</v>
      </c>
      <c r="BO457" s="22">
        <f t="shared" si="66"/>
        <v>0.10611927736811837</v>
      </c>
      <c r="BP457" s="22">
        <f t="shared" si="67"/>
        <v>6.0134257175267082E-2</v>
      </c>
      <c r="BQ457" s="22">
        <f t="shared" si="68"/>
        <v>0.5412083145774037</v>
      </c>
    </row>
    <row r="458" spans="1:69" ht="12.75" customHeight="1" x14ac:dyDescent="0.25">
      <c r="A458" s="15">
        <v>18933042</v>
      </c>
      <c r="B458" s="16" t="s">
        <v>237</v>
      </c>
      <c r="C458" s="16"/>
      <c r="D458" s="16"/>
      <c r="E458" s="16"/>
      <c r="F458" s="16" t="s">
        <v>1264</v>
      </c>
      <c r="G458" s="16" t="s">
        <v>238</v>
      </c>
      <c r="H458" s="16">
        <v>0.93749987999999995</v>
      </c>
      <c r="I458" s="17">
        <v>1998</v>
      </c>
      <c r="J458" s="17">
        <v>1846</v>
      </c>
      <c r="K458" s="16">
        <v>0.448384746</v>
      </c>
      <c r="L458" s="16" t="s">
        <v>78</v>
      </c>
      <c r="M458" s="17">
        <v>1</v>
      </c>
      <c r="N458" s="17">
        <v>0</v>
      </c>
      <c r="O458" s="16" t="s">
        <v>79</v>
      </c>
      <c r="P458" s="16" t="s">
        <v>80</v>
      </c>
      <c r="Q458" s="18">
        <v>9.4643134603260126E-2</v>
      </c>
      <c r="R458" s="16" t="s">
        <v>2827</v>
      </c>
      <c r="S458" s="16" t="s">
        <v>2828</v>
      </c>
      <c r="T458" s="16" t="s">
        <v>83</v>
      </c>
      <c r="U458" s="16" t="s">
        <v>106</v>
      </c>
      <c r="V458" s="16" t="s">
        <v>183</v>
      </c>
      <c r="W458" s="16" t="s">
        <v>129</v>
      </c>
      <c r="X458" s="16" t="s">
        <v>1267</v>
      </c>
      <c r="Y458" s="16" t="s">
        <v>1268</v>
      </c>
      <c r="Z458" s="16" t="s">
        <v>2829</v>
      </c>
      <c r="AA458" s="16"/>
      <c r="AB458" s="16"/>
      <c r="AC458" s="16" t="s">
        <v>2812</v>
      </c>
      <c r="AD458" s="16" t="s">
        <v>2197</v>
      </c>
      <c r="AE458" s="16"/>
      <c r="AF458" s="16" t="s">
        <v>91</v>
      </c>
      <c r="AG458" s="16" t="s">
        <v>92</v>
      </c>
      <c r="AH458" s="16" t="s">
        <v>106</v>
      </c>
      <c r="AI458" s="17">
        <v>1</v>
      </c>
      <c r="AJ458" s="17">
        <v>1</v>
      </c>
      <c r="AK458" s="16" t="s">
        <v>245</v>
      </c>
      <c r="AL458" s="16"/>
      <c r="AM458" s="17">
        <v>35</v>
      </c>
      <c r="AN458" s="16" t="s">
        <v>246</v>
      </c>
      <c r="AO458" s="16" t="s">
        <v>247</v>
      </c>
      <c r="AP458" s="16"/>
      <c r="AQ458" s="16"/>
      <c r="AR458" s="16"/>
      <c r="AS458" s="16"/>
      <c r="AT458" s="19"/>
      <c r="AU458" s="19"/>
      <c r="AV458" s="19"/>
      <c r="AW458" s="19"/>
      <c r="AX458" s="19"/>
      <c r="AY458" s="19"/>
      <c r="AZ458" s="19"/>
      <c r="BA458" s="19"/>
      <c r="BB458" s="19"/>
      <c r="BC458" s="19"/>
      <c r="BD458" s="16">
        <v>255.87557520151026</v>
      </c>
      <c r="BE458" s="16">
        <v>4122.6384527147275</v>
      </c>
      <c r="BF458" s="21"/>
      <c r="BG458" s="22">
        <v>35</v>
      </c>
      <c r="BH458" s="23">
        <v>0.85</v>
      </c>
      <c r="BI458" s="23">
        <v>30</v>
      </c>
      <c r="BJ458" s="16">
        <v>255.87557520151026</v>
      </c>
      <c r="BK458" s="16">
        <v>4122.6384527147275</v>
      </c>
      <c r="BL458" s="23">
        <v>0.15</v>
      </c>
      <c r="BM458" s="22">
        <f t="shared" si="65"/>
        <v>2.8392940380978038</v>
      </c>
      <c r="BN458" s="22">
        <f t="shared" si="69"/>
        <v>1.8392940380978038</v>
      </c>
      <c r="BO458" s="22">
        <f t="shared" si="66"/>
        <v>0.27589410571467055</v>
      </c>
      <c r="BP458" s="22">
        <f t="shared" si="67"/>
        <v>0.15633999323831335</v>
      </c>
      <c r="BQ458" s="22">
        <f t="shared" si="68"/>
        <v>1.40705993914482</v>
      </c>
    </row>
    <row r="459" spans="1:69" ht="12.75" customHeight="1" x14ac:dyDescent="0.25">
      <c r="A459" s="15">
        <v>15435046</v>
      </c>
      <c r="B459" s="16" t="s">
        <v>228</v>
      </c>
      <c r="C459" s="16" t="s">
        <v>110</v>
      </c>
      <c r="D459" s="16" t="s">
        <v>581</v>
      </c>
      <c r="E459" s="16"/>
      <c r="F459" s="16" t="s">
        <v>1264</v>
      </c>
      <c r="G459" s="16" t="s">
        <v>1841</v>
      </c>
      <c r="H459" s="16">
        <v>0.42856914000000002</v>
      </c>
      <c r="I459" s="17">
        <v>1999</v>
      </c>
      <c r="J459" s="17">
        <v>2028</v>
      </c>
      <c r="K459" s="16">
        <v>0.49779086900000002</v>
      </c>
      <c r="L459" s="16" t="s">
        <v>78</v>
      </c>
      <c r="M459" s="17">
        <v>1</v>
      </c>
      <c r="N459" s="17">
        <v>0</v>
      </c>
      <c r="O459" s="16" t="s">
        <v>79</v>
      </c>
      <c r="P459" s="16" t="s">
        <v>80</v>
      </c>
      <c r="Q459" s="18">
        <v>9.4301752591029672E-2</v>
      </c>
      <c r="R459" s="16" t="s">
        <v>2225</v>
      </c>
      <c r="S459" s="16" t="s">
        <v>2226</v>
      </c>
      <c r="T459" s="16" t="s">
        <v>83</v>
      </c>
      <c r="U459" s="16" t="s">
        <v>232</v>
      </c>
      <c r="V459" s="16" t="s">
        <v>183</v>
      </c>
      <c r="W459" s="16" t="s">
        <v>129</v>
      </c>
      <c r="X459" s="16" t="s">
        <v>1267</v>
      </c>
      <c r="Y459" s="16" t="s">
        <v>1268</v>
      </c>
      <c r="Z459" s="16" t="s">
        <v>2227</v>
      </c>
      <c r="AA459" s="16"/>
      <c r="AB459" s="16"/>
      <c r="AC459" s="16" t="s">
        <v>2196</v>
      </c>
      <c r="AD459" s="16" t="s">
        <v>2197</v>
      </c>
      <c r="AE459" s="16"/>
      <c r="AF459" s="16" t="s">
        <v>91</v>
      </c>
      <c r="AG459" s="16" t="s">
        <v>92</v>
      </c>
      <c r="AH459" s="16" t="s">
        <v>232</v>
      </c>
      <c r="AI459" s="17">
        <v>1</v>
      </c>
      <c r="AJ459" s="17">
        <v>1</v>
      </c>
      <c r="AK459" s="16" t="s">
        <v>136</v>
      </c>
      <c r="AL459" s="16"/>
      <c r="AM459" s="17">
        <v>25</v>
      </c>
      <c r="AN459" s="16" t="s">
        <v>137</v>
      </c>
      <c r="AO459" s="16" t="s">
        <v>138</v>
      </c>
      <c r="AP459" s="16"/>
      <c r="AQ459" s="16"/>
      <c r="AR459" s="16"/>
      <c r="AS459" s="16"/>
      <c r="AT459" s="19"/>
      <c r="AU459" s="19"/>
      <c r="AV459" s="19"/>
      <c r="AW459" s="19"/>
      <c r="AX459" s="19"/>
      <c r="AY459" s="19"/>
      <c r="AZ459" s="19"/>
      <c r="BA459" s="19"/>
      <c r="BB459" s="19"/>
      <c r="BC459" s="19"/>
      <c r="BD459" s="16">
        <v>299.68907146733238</v>
      </c>
      <c r="BE459" s="16">
        <v>4107.7679117443113</v>
      </c>
      <c r="BF459" s="21"/>
      <c r="BG459" s="22">
        <v>25</v>
      </c>
      <c r="BH459" s="23">
        <v>0.7</v>
      </c>
      <c r="BI459" s="23">
        <v>18</v>
      </c>
      <c r="BJ459" s="16">
        <v>299.68907146733238</v>
      </c>
      <c r="BK459" s="16">
        <v>4107.7679117443113</v>
      </c>
      <c r="BL459" s="23">
        <v>0.15</v>
      </c>
      <c r="BM459" s="22">
        <f t="shared" si="65"/>
        <v>1.6974315466385341</v>
      </c>
      <c r="BN459" s="22">
        <f t="shared" si="69"/>
        <v>0.69743154663853413</v>
      </c>
      <c r="BO459" s="22">
        <f t="shared" si="66"/>
        <v>0.10461473199578011</v>
      </c>
      <c r="BP459" s="22">
        <f t="shared" si="67"/>
        <v>5.9281681464275406E-2</v>
      </c>
      <c r="BQ459" s="22">
        <f t="shared" si="68"/>
        <v>0.53353513317847867</v>
      </c>
    </row>
    <row r="460" spans="1:69" ht="12.75" customHeight="1" x14ac:dyDescent="0.25">
      <c r="A460" s="15">
        <v>15410082</v>
      </c>
      <c r="B460" s="16" t="s">
        <v>228</v>
      </c>
      <c r="C460" s="16"/>
      <c r="D460" s="16"/>
      <c r="E460" s="16"/>
      <c r="F460" s="16" t="s">
        <v>1264</v>
      </c>
      <c r="G460" s="16" t="s">
        <v>197</v>
      </c>
      <c r="H460" s="16">
        <v>0.42857004700000001</v>
      </c>
      <c r="I460" s="17">
        <v>2001</v>
      </c>
      <c r="J460" s="17">
        <v>1631</v>
      </c>
      <c r="K460" s="16">
        <v>0.39985290499999998</v>
      </c>
      <c r="L460" s="16" t="s">
        <v>78</v>
      </c>
      <c r="M460" s="17">
        <v>1</v>
      </c>
      <c r="N460" s="17">
        <v>0</v>
      </c>
      <c r="O460" s="16" t="s">
        <v>79</v>
      </c>
      <c r="P460" s="16" t="s">
        <v>80</v>
      </c>
      <c r="Q460" s="18">
        <v>9.4259138714157767E-2</v>
      </c>
      <c r="R460" s="16" t="s">
        <v>2728</v>
      </c>
      <c r="S460" s="16" t="s">
        <v>2729</v>
      </c>
      <c r="T460" s="16" t="s">
        <v>83</v>
      </c>
      <c r="U460" s="16" t="s">
        <v>232</v>
      </c>
      <c r="V460" s="16" t="s">
        <v>242</v>
      </c>
      <c r="W460" s="16" t="s">
        <v>129</v>
      </c>
      <c r="X460" s="16" t="s">
        <v>1267</v>
      </c>
      <c r="Y460" s="16" t="s">
        <v>1268</v>
      </c>
      <c r="Z460" s="16" t="s">
        <v>2730</v>
      </c>
      <c r="AA460" s="16"/>
      <c r="AB460" s="16"/>
      <c r="AC460" s="16" t="s">
        <v>2670</v>
      </c>
      <c r="AD460" s="16" t="s">
        <v>161</v>
      </c>
      <c r="AE460" s="16"/>
      <c r="AF460" s="16" t="s">
        <v>91</v>
      </c>
      <c r="AG460" s="16" t="s">
        <v>92</v>
      </c>
      <c r="AH460" s="16" t="s">
        <v>2671</v>
      </c>
      <c r="AI460" s="17">
        <v>1</v>
      </c>
      <c r="AJ460" s="17">
        <v>1</v>
      </c>
      <c r="AK460" s="16" t="s">
        <v>136</v>
      </c>
      <c r="AL460" s="16"/>
      <c r="AM460" s="17">
        <v>25</v>
      </c>
      <c r="AN460" s="16" t="s">
        <v>137</v>
      </c>
      <c r="AO460" s="16" t="s">
        <v>138</v>
      </c>
      <c r="AP460" s="16"/>
      <c r="AQ460" s="16"/>
      <c r="AR460" s="16"/>
      <c r="AS460" s="16"/>
      <c r="AT460" s="19"/>
      <c r="AU460" s="19"/>
      <c r="AV460" s="19"/>
      <c r="AW460" s="19"/>
      <c r="AX460" s="19"/>
      <c r="AY460" s="19"/>
      <c r="AZ460" s="19"/>
      <c r="BA460" s="19"/>
      <c r="BB460" s="19"/>
      <c r="BC460" s="19"/>
      <c r="BD460" s="16">
        <v>265.32008566354887</v>
      </c>
      <c r="BE460" s="16">
        <v>4105.9116586928058</v>
      </c>
      <c r="BF460" s="21"/>
      <c r="BG460" s="22">
        <v>25</v>
      </c>
      <c r="BH460" s="23">
        <v>0.7</v>
      </c>
      <c r="BI460" s="23">
        <v>18</v>
      </c>
      <c r="BJ460" s="16">
        <v>265.32008566354887</v>
      </c>
      <c r="BK460" s="16">
        <v>4105.9116586928058</v>
      </c>
      <c r="BL460" s="23">
        <v>0.15</v>
      </c>
      <c r="BM460" s="22">
        <f t="shared" si="65"/>
        <v>1.6966644968548399</v>
      </c>
      <c r="BN460" s="22">
        <f t="shared" si="69"/>
        <v>0.69666449685483989</v>
      </c>
      <c r="BO460" s="22">
        <f t="shared" si="66"/>
        <v>0.10449967452822598</v>
      </c>
      <c r="BP460" s="22">
        <f t="shared" si="67"/>
        <v>5.9216482232661398E-2</v>
      </c>
      <c r="BQ460" s="22">
        <f t="shared" si="68"/>
        <v>0.53294834009395253</v>
      </c>
    </row>
    <row r="461" spans="1:69" ht="12.75" customHeight="1" x14ac:dyDescent="0.25">
      <c r="A461" s="15">
        <v>14712067</v>
      </c>
      <c r="B461" s="16" t="s">
        <v>154</v>
      </c>
      <c r="C461" s="16"/>
      <c r="D461" s="16"/>
      <c r="E461" s="16"/>
      <c r="F461" s="16" t="s">
        <v>1264</v>
      </c>
      <c r="G461" s="16" t="s">
        <v>155</v>
      </c>
      <c r="H461" s="16">
        <v>0.44585987300000002</v>
      </c>
      <c r="I461" s="17">
        <v>2017</v>
      </c>
      <c r="J461" s="17">
        <v>2249</v>
      </c>
      <c r="K461" s="16">
        <v>0.54893824700000005</v>
      </c>
      <c r="L461" s="16" t="s">
        <v>78</v>
      </c>
      <c r="M461" s="17">
        <v>1</v>
      </c>
      <c r="N461" s="17">
        <v>0</v>
      </c>
      <c r="O461" s="16" t="s">
        <v>79</v>
      </c>
      <c r="P461" s="16" t="s">
        <v>80</v>
      </c>
      <c r="Q461" s="18">
        <v>9.405747565458128E-2</v>
      </c>
      <c r="R461" s="16" t="s">
        <v>2627</v>
      </c>
      <c r="S461" s="16" t="s">
        <v>2628</v>
      </c>
      <c r="T461" s="16" t="s">
        <v>83</v>
      </c>
      <c r="U461" s="16" t="s">
        <v>84</v>
      </c>
      <c r="V461" s="16" t="s">
        <v>2629</v>
      </c>
      <c r="W461" s="16" t="s">
        <v>129</v>
      </c>
      <c r="X461" s="16" t="s">
        <v>1267</v>
      </c>
      <c r="Y461" s="16" t="s">
        <v>1268</v>
      </c>
      <c r="Z461" s="16" t="s">
        <v>1472</v>
      </c>
      <c r="AA461" s="16"/>
      <c r="AB461" s="16"/>
      <c r="AC461" s="16" t="s">
        <v>2176</v>
      </c>
      <c r="AD461" s="16" t="s">
        <v>152</v>
      </c>
      <c r="AE461" s="16"/>
      <c r="AF461" s="16" t="s">
        <v>91</v>
      </c>
      <c r="AG461" s="16" t="s">
        <v>92</v>
      </c>
      <c r="AH461" s="16" t="s">
        <v>2626</v>
      </c>
      <c r="AI461" s="17">
        <v>1</v>
      </c>
      <c r="AJ461" s="17">
        <v>1</v>
      </c>
      <c r="AK461" s="16" t="s">
        <v>136</v>
      </c>
      <c r="AL461" s="16"/>
      <c r="AM461" s="17">
        <v>25</v>
      </c>
      <c r="AN461" s="16" t="s">
        <v>137</v>
      </c>
      <c r="AO461" s="16" t="s">
        <v>138</v>
      </c>
      <c r="AP461" s="16"/>
      <c r="AQ461" s="16"/>
      <c r="AR461" s="16"/>
      <c r="AS461" s="16"/>
      <c r="AT461" s="19"/>
      <c r="AU461" s="19"/>
      <c r="AV461" s="19"/>
      <c r="AW461" s="19"/>
      <c r="AX461" s="19"/>
      <c r="AY461" s="19"/>
      <c r="AZ461" s="19"/>
      <c r="BA461" s="19"/>
      <c r="BB461" s="19"/>
      <c r="BC461" s="19"/>
      <c r="BD461" s="16">
        <v>276.89161234423699</v>
      </c>
      <c r="BE461" s="16">
        <v>4097.1272509553901</v>
      </c>
      <c r="BF461" s="21"/>
      <c r="BG461" s="22">
        <v>25</v>
      </c>
      <c r="BH461" s="23">
        <v>0.7</v>
      </c>
      <c r="BI461" s="23">
        <v>18</v>
      </c>
      <c r="BJ461" s="16">
        <v>276.89161234423699</v>
      </c>
      <c r="BK461" s="16">
        <v>4097.1272509553901</v>
      </c>
      <c r="BL461" s="23">
        <v>0.15</v>
      </c>
      <c r="BM461" s="22">
        <f t="shared" si="65"/>
        <v>1.6930345617824631</v>
      </c>
      <c r="BN461" s="22">
        <f t="shared" si="69"/>
        <v>0.69303456178246314</v>
      </c>
      <c r="BO461" s="22">
        <f t="shared" si="66"/>
        <v>0.10395518426736947</v>
      </c>
      <c r="BP461" s="22">
        <f t="shared" si="67"/>
        <v>5.8907937751509369E-2</v>
      </c>
      <c r="BQ461" s="22">
        <f t="shared" si="68"/>
        <v>0.53017143976358427</v>
      </c>
    </row>
    <row r="462" spans="1:69" ht="12.75" customHeight="1" x14ac:dyDescent="0.25">
      <c r="A462" s="15">
        <v>19307039</v>
      </c>
      <c r="B462" s="16" t="s">
        <v>237</v>
      </c>
      <c r="C462" s="16"/>
      <c r="D462" s="16"/>
      <c r="E462" s="16"/>
      <c r="F462" s="16" t="s">
        <v>1264</v>
      </c>
      <c r="G462" s="16" t="s">
        <v>197</v>
      </c>
      <c r="H462" s="16">
        <v>0.51399103000000002</v>
      </c>
      <c r="I462" s="17">
        <v>1999</v>
      </c>
      <c r="J462" s="17">
        <v>1879</v>
      </c>
      <c r="K462" s="16">
        <v>0.45941320299999999</v>
      </c>
      <c r="L462" s="16" t="s">
        <v>78</v>
      </c>
      <c r="M462" s="17">
        <v>1</v>
      </c>
      <c r="N462" s="17">
        <v>0</v>
      </c>
      <c r="O462" s="16" t="s">
        <v>79</v>
      </c>
      <c r="P462" s="16" t="s">
        <v>80</v>
      </c>
      <c r="Q462" s="18">
        <v>9.3907626386454002E-2</v>
      </c>
      <c r="R462" s="16" t="s">
        <v>2778</v>
      </c>
      <c r="S462" s="16" t="s">
        <v>2779</v>
      </c>
      <c r="T462" s="16" t="s">
        <v>83</v>
      </c>
      <c r="U462" s="16" t="s">
        <v>106</v>
      </c>
      <c r="V462" s="16" t="s">
        <v>2780</v>
      </c>
      <c r="W462" s="16" t="s">
        <v>129</v>
      </c>
      <c r="X462" s="16" t="s">
        <v>1267</v>
      </c>
      <c r="Y462" s="16" t="s">
        <v>1268</v>
      </c>
      <c r="Z462" s="16" t="s">
        <v>1626</v>
      </c>
      <c r="AA462" s="16"/>
      <c r="AB462" s="16"/>
      <c r="AC462" s="16" t="s">
        <v>1769</v>
      </c>
      <c r="AD462" s="16" t="s">
        <v>152</v>
      </c>
      <c r="AE462" s="16"/>
      <c r="AF462" s="16" t="s">
        <v>91</v>
      </c>
      <c r="AG462" s="16" t="s">
        <v>92</v>
      </c>
      <c r="AH462" s="16" t="s">
        <v>2781</v>
      </c>
      <c r="AI462" s="17">
        <v>1</v>
      </c>
      <c r="AJ462" s="17">
        <v>1</v>
      </c>
      <c r="AK462" s="16" t="s">
        <v>136</v>
      </c>
      <c r="AL462" s="16"/>
      <c r="AM462" s="17">
        <v>25</v>
      </c>
      <c r="AN462" s="16" t="s">
        <v>137</v>
      </c>
      <c r="AO462" s="16" t="s">
        <v>138</v>
      </c>
      <c r="AP462" s="16"/>
      <c r="AQ462" s="16"/>
      <c r="AR462" s="16"/>
      <c r="AS462" s="16"/>
      <c r="AT462" s="19"/>
      <c r="AU462" s="19"/>
      <c r="AV462" s="19"/>
      <c r="AW462" s="19"/>
      <c r="AX462" s="19"/>
      <c r="AY462" s="19"/>
      <c r="AZ462" s="19"/>
      <c r="BA462" s="19"/>
      <c r="BB462" s="19"/>
      <c r="BC462" s="19"/>
      <c r="BD462" s="16">
        <v>287.88284191870753</v>
      </c>
      <c r="BE462" s="16">
        <v>4090.5998429454762</v>
      </c>
      <c r="BF462" s="21"/>
      <c r="BG462" s="22">
        <v>25</v>
      </c>
      <c r="BH462" s="23">
        <v>0.7</v>
      </c>
      <c r="BI462" s="23">
        <v>18</v>
      </c>
      <c r="BJ462" s="16">
        <v>287.88284191870753</v>
      </c>
      <c r="BK462" s="16">
        <v>4090.5998429454762</v>
      </c>
      <c r="BL462" s="23">
        <v>0.15</v>
      </c>
      <c r="BM462" s="22">
        <f t="shared" si="65"/>
        <v>1.690337274956172</v>
      </c>
      <c r="BN462" s="22">
        <f t="shared" si="69"/>
        <v>0.69033727495617203</v>
      </c>
      <c r="BO462" s="22">
        <f t="shared" si="66"/>
        <v>0.1035505912434258</v>
      </c>
      <c r="BP462" s="22">
        <f t="shared" si="67"/>
        <v>5.8678668371274625E-2</v>
      </c>
      <c r="BQ462" s="22">
        <f t="shared" si="68"/>
        <v>0.52810801534147167</v>
      </c>
    </row>
    <row r="463" spans="1:69" ht="12.75" customHeight="1" x14ac:dyDescent="0.25">
      <c r="A463" s="15">
        <v>15410092</v>
      </c>
      <c r="B463" s="16" t="s">
        <v>228</v>
      </c>
      <c r="C463" s="16"/>
      <c r="D463" s="16"/>
      <c r="E463" s="16"/>
      <c r="F463" s="16" t="s">
        <v>1264</v>
      </c>
      <c r="G463" s="16" t="s">
        <v>126</v>
      </c>
      <c r="H463" s="16">
        <v>0.75666486200000005</v>
      </c>
      <c r="I463" s="17">
        <v>2011</v>
      </c>
      <c r="J463" s="17">
        <v>1736</v>
      </c>
      <c r="K463" s="16">
        <v>0.426640452</v>
      </c>
      <c r="L463" s="16" t="s">
        <v>78</v>
      </c>
      <c r="M463" s="17">
        <v>1</v>
      </c>
      <c r="N463" s="17">
        <v>0</v>
      </c>
      <c r="O463" s="16" t="s">
        <v>79</v>
      </c>
      <c r="P463" s="16" t="s">
        <v>80</v>
      </c>
      <c r="Q463" s="18">
        <v>9.3417767484329603E-2</v>
      </c>
      <c r="R463" s="16" t="s">
        <v>2675</v>
      </c>
      <c r="S463" s="16" t="s">
        <v>2676</v>
      </c>
      <c r="T463" s="16" t="s">
        <v>306</v>
      </c>
      <c r="U463" s="16" t="s">
        <v>555</v>
      </c>
      <c r="V463" s="16" t="s">
        <v>2677</v>
      </c>
      <c r="W463" s="16" t="s">
        <v>129</v>
      </c>
      <c r="X463" s="16" t="s">
        <v>1267</v>
      </c>
      <c r="Y463" s="16" t="s">
        <v>1268</v>
      </c>
      <c r="Z463" s="16" t="s">
        <v>2678</v>
      </c>
      <c r="AA463" s="16"/>
      <c r="AB463" s="16"/>
      <c r="AC463" s="16" t="s">
        <v>2679</v>
      </c>
      <c r="AD463" s="16" t="s">
        <v>2110</v>
      </c>
      <c r="AE463" s="16"/>
      <c r="AF463" s="16" t="s">
        <v>91</v>
      </c>
      <c r="AG463" s="16" t="s">
        <v>92</v>
      </c>
      <c r="AH463" s="16" t="s">
        <v>2680</v>
      </c>
      <c r="AI463" s="17">
        <v>1</v>
      </c>
      <c r="AJ463" s="17">
        <v>1</v>
      </c>
      <c r="AK463" s="16" t="s">
        <v>136</v>
      </c>
      <c r="AL463" s="16"/>
      <c r="AM463" s="17">
        <v>25</v>
      </c>
      <c r="AN463" s="16" t="s">
        <v>137</v>
      </c>
      <c r="AO463" s="16" t="s">
        <v>138</v>
      </c>
      <c r="AP463" s="16"/>
      <c r="AQ463" s="16"/>
      <c r="AR463" s="16"/>
      <c r="AS463" s="16"/>
      <c r="AT463" s="19"/>
      <c r="AU463" s="19"/>
      <c r="AV463" s="19"/>
      <c r="AW463" s="19"/>
      <c r="AX463" s="19"/>
      <c r="AY463" s="19"/>
      <c r="AZ463" s="19"/>
      <c r="BA463" s="19"/>
      <c r="BB463" s="19"/>
      <c r="BC463" s="19"/>
      <c r="BD463" s="16">
        <v>256.02450078284295</v>
      </c>
      <c r="BE463" s="16">
        <v>4069.2616745218675</v>
      </c>
      <c r="BF463" s="21"/>
      <c r="BG463" s="22">
        <v>25</v>
      </c>
      <c r="BH463" s="23">
        <v>0.7</v>
      </c>
      <c r="BI463" s="23">
        <v>18</v>
      </c>
      <c r="BJ463" s="16">
        <v>256.02450078284295</v>
      </c>
      <c r="BK463" s="16">
        <v>4069.2616745218675</v>
      </c>
      <c r="BL463" s="23">
        <v>0.15</v>
      </c>
      <c r="BM463" s="22">
        <f t="shared" si="65"/>
        <v>1.6815198147179329</v>
      </c>
      <c r="BN463" s="22">
        <f t="shared" si="69"/>
        <v>0.68151981471793288</v>
      </c>
      <c r="BO463" s="22">
        <f t="shared" si="66"/>
        <v>0.10222797220768993</v>
      </c>
      <c r="BP463" s="22">
        <f t="shared" si="67"/>
        <v>5.7929184251024293E-2</v>
      </c>
      <c r="BQ463" s="22">
        <f t="shared" si="68"/>
        <v>0.52136265825921868</v>
      </c>
    </row>
    <row r="464" spans="1:69" ht="12.75" customHeight="1" x14ac:dyDescent="0.25">
      <c r="A464" s="15">
        <v>16001024</v>
      </c>
      <c r="B464" s="16" t="s">
        <v>75</v>
      </c>
      <c r="C464" s="16"/>
      <c r="D464" s="16" t="s">
        <v>2126</v>
      </c>
      <c r="E464" s="16"/>
      <c r="F464" s="16" t="s">
        <v>1264</v>
      </c>
      <c r="G464" s="16" t="s">
        <v>2408</v>
      </c>
      <c r="H464" s="16">
        <v>0.111111111</v>
      </c>
      <c r="I464" s="17">
        <v>2002</v>
      </c>
      <c r="J464" s="17">
        <v>1650</v>
      </c>
      <c r="K464" s="16">
        <v>0.40411462199999998</v>
      </c>
      <c r="L464" s="16" t="s">
        <v>78</v>
      </c>
      <c r="M464" s="17">
        <v>1</v>
      </c>
      <c r="N464" s="17">
        <v>0</v>
      </c>
      <c r="O464" s="16" t="s">
        <v>79</v>
      </c>
      <c r="P464" s="16" t="s">
        <v>80</v>
      </c>
      <c r="Q464" s="18">
        <v>9.3211607683074488E-2</v>
      </c>
      <c r="R464" s="16" t="s">
        <v>2409</v>
      </c>
      <c r="S464" s="16" t="s">
        <v>2410</v>
      </c>
      <c r="T464" s="16" t="s">
        <v>83</v>
      </c>
      <c r="U464" s="16" t="s">
        <v>84</v>
      </c>
      <c r="V464" s="16" t="s">
        <v>183</v>
      </c>
      <c r="W464" s="16" t="s">
        <v>129</v>
      </c>
      <c r="X464" s="16" t="s">
        <v>1267</v>
      </c>
      <c r="Y464" s="16" t="s">
        <v>1268</v>
      </c>
      <c r="Z464" s="16" t="s">
        <v>2411</v>
      </c>
      <c r="AA464" s="16"/>
      <c r="AB464" s="16"/>
      <c r="AC464" s="16" t="s">
        <v>185</v>
      </c>
      <c r="AD464" s="16" t="s">
        <v>152</v>
      </c>
      <c r="AE464" s="16"/>
      <c r="AF464" s="16" t="s">
        <v>91</v>
      </c>
      <c r="AG464" s="16" t="s">
        <v>92</v>
      </c>
      <c r="AH464" s="16" t="s">
        <v>84</v>
      </c>
      <c r="AI464" s="17">
        <v>1</v>
      </c>
      <c r="AJ464" s="17">
        <v>1</v>
      </c>
      <c r="AK464" s="16" t="s">
        <v>245</v>
      </c>
      <c r="AL464" s="16"/>
      <c r="AM464" s="17">
        <v>35</v>
      </c>
      <c r="AN464" s="16" t="s">
        <v>246</v>
      </c>
      <c r="AO464" s="16" t="s">
        <v>247</v>
      </c>
      <c r="AP464" s="16"/>
      <c r="AQ464" s="16"/>
      <c r="AR464" s="16"/>
      <c r="AS464" s="16"/>
      <c r="AT464" s="19"/>
      <c r="AU464" s="19"/>
      <c r="AV464" s="19"/>
      <c r="AW464" s="19"/>
      <c r="AX464" s="19"/>
      <c r="AY464" s="19"/>
      <c r="AZ464" s="19"/>
      <c r="BA464" s="19"/>
      <c r="BB464" s="19"/>
      <c r="BC464" s="19"/>
      <c r="BD464" s="16">
        <v>252.84981632454253</v>
      </c>
      <c r="BE464" s="16">
        <v>4060.2813895004424</v>
      </c>
      <c r="BF464" s="21"/>
      <c r="BG464" s="22">
        <v>35</v>
      </c>
      <c r="BH464" s="23">
        <v>0.85</v>
      </c>
      <c r="BI464" s="23">
        <v>30</v>
      </c>
      <c r="BJ464" s="16">
        <v>252.84981632454253</v>
      </c>
      <c r="BK464" s="16">
        <v>4060.2813895004424</v>
      </c>
      <c r="BL464" s="23">
        <v>0.15</v>
      </c>
      <c r="BM464" s="22">
        <f t="shared" si="65"/>
        <v>2.7963482304922347</v>
      </c>
      <c r="BN464" s="22">
        <f t="shared" si="69"/>
        <v>1.7963482304922347</v>
      </c>
      <c r="BO464" s="22">
        <f t="shared" si="66"/>
        <v>0.26945223457383521</v>
      </c>
      <c r="BP464" s="22">
        <f t="shared" si="67"/>
        <v>0.15268959959183995</v>
      </c>
      <c r="BQ464" s="22">
        <f t="shared" si="68"/>
        <v>1.3742063963265596</v>
      </c>
    </row>
    <row r="465" spans="1:69" ht="12.75" customHeight="1" x14ac:dyDescent="0.25">
      <c r="A465" s="15">
        <v>16067032</v>
      </c>
      <c r="B465" s="16" t="s">
        <v>75</v>
      </c>
      <c r="C465" s="16"/>
      <c r="D465" s="16" t="s">
        <v>2388</v>
      </c>
      <c r="E465" s="16"/>
      <c r="F465" s="16" t="s">
        <v>1264</v>
      </c>
      <c r="G465" s="16" t="s">
        <v>2389</v>
      </c>
      <c r="H465" s="16">
        <v>0.66665938499999999</v>
      </c>
      <c r="I465" s="17">
        <v>1997</v>
      </c>
      <c r="J465" s="17">
        <v>1944</v>
      </c>
      <c r="K465" s="16">
        <v>0.4761205</v>
      </c>
      <c r="L465" s="16" t="s">
        <v>78</v>
      </c>
      <c r="M465" s="17">
        <v>1</v>
      </c>
      <c r="N465" s="17">
        <v>0</v>
      </c>
      <c r="O465" s="16" t="s">
        <v>79</v>
      </c>
      <c r="P465" s="16" t="s">
        <v>80</v>
      </c>
      <c r="Q465" s="18">
        <v>9.3051803888551221E-2</v>
      </c>
      <c r="R465" s="16" t="s">
        <v>2416</v>
      </c>
      <c r="S465" s="16" t="s">
        <v>2417</v>
      </c>
      <c r="T465" s="16" t="s">
        <v>83</v>
      </c>
      <c r="U465" s="16" t="s">
        <v>84</v>
      </c>
      <c r="V465" s="16" t="s">
        <v>183</v>
      </c>
      <c r="W465" s="16" t="s">
        <v>129</v>
      </c>
      <c r="X465" s="16" t="s">
        <v>1267</v>
      </c>
      <c r="Y465" s="16" t="s">
        <v>1268</v>
      </c>
      <c r="Z465" s="16" t="s">
        <v>2418</v>
      </c>
      <c r="AA465" s="16"/>
      <c r="AB465" s="16"/>
      <c r="AC465" s="16" t="s">
        <v>2419</v>
      </c>
      <c r="AD465" s="16" t="s">
        <v>123</v>
      </c>
      <c r="AE465" s="16"/>
      <c r="AF465" s="16" t="s">
        <v>91</v>
      </c>
      <c r="AG465" s="16" t="s">
        <v>92</v>
      </c>
      <c r="AH465" s="16" t="s">
        <v>84</v>
      </c>
      <c r="AI465" s="17">
        <v>1</v>
      </c>
      <c r="AJ465" s="17">
        <v>1</v>
      </c>
      <c r="AK465" s="16" t="s">
        <v>136</v>
      </c>
      <c r="AL465" s="16"/>
      <c r="AM465" s="17">
        <v>25</v>
      </c>
      <c r="AN465" s="16" t="s">
        <v>137</v>
      </c>
      <c r="AO465" s="16" t="s">
        <v>138</v>
      </c>
      <c r="AP465" s="16"/>
      <c r="AQ465" s="16"/>
      <c r="AR465" s="16"/>
      <c r="AS465" s="16"/>
      <c r="AT465" s="19"/>
      <c r="AU465" s="19"/>
      <c r="AV465" s="19"/>
      <c r="AW465" s="19"/>
      <c r="AX465" s="19"/>
      <c r="AY465" s="19"/>
      <c r="AZ465" s="19"/>
      <c r="BA465" s="19"/>
      <c r="BB465" s="19"/>
      <c r="BC465" s="19"/>
      <c r="BD465" s="16">
        <v>262.78620258988462</v>
      </c>
      <c r="BE465" s="16">
        <v>4053.3203640551942</v>
      </c>
      <c r="BF465" s="21"/>
      <c r="BG465" s="22">
        <v>25</v>
      </c>
      <c r="BH465" s="23">
        <v>0.7</v>
      </c>
      <c r="BI465" s="23">
        <v>18</v>
      </c>
      <c r="BJ465" s="16">
        <v>262.78620258988462</v>
      </c>
      <c r="BK465" s="16">
        <v>4053.3203640551942</v>
      </c>
      <c r="BL465" s="23">
        <v>0.15</v>
      </c>
      <c r="BM465" s="22">
        <f t="shared" si="65"/>
        <v>1.6749324699939221</v>
      </c>
      <c r="BN465" s="22">
        <f t="shared" si="69"/>
        <v>0.67493246999392209</v>
      </c>
      <c r="BO465" s="22">
        <f t="shared" si="66"/>
        <v>0.10123987049908831</v>
      </c>
      <c r="BP465" s="22">
        <f t="shared" si="67"/>
        <v>5.736925994948338E-2</v>
      </c>
      <c r="BQ465" s="22">
        <f t="shared" si="68"/>
        <v>0.51632333954535037</v>
      </c>
    </row>
    <row r="466" spans="1:69" ht="12.75" customHeight="1" x14ac:dyDescent="0.25">
      <c r="A466" s="15">
        <v>16009001</v>
      </c>
      <c r="B466" s="16" t="s">
        <v>75</v>
      </c>
      <c r="C466" s="16"/>
      <c r="D466" s="16"/>
      <c r="E466" s="16"/>
      <c r="F466" s="16" t="s">
        <v>125</v>
      </c>
      <c r="G466" s="16" t="s">
        <v>178</v>
      </c>
      <c r="H466" s="16">
        <v>0.66666130199999996</v>
      </c>
      <c r="I466" s="17">
        <v>1990</v>
      </c>
      <c r="J466" s="17">
        <v>1700</v>
      </c>
      <c r="K466" s="16">
        <v>0.42288557199999999</v>
      </c>
      <c r="L466" s="16" t="s">
        <v>78</v>
      </c>
      <c r="M466" s="17">
        <v>1</v>
      </c>
      <c r="N466" s="17">
        <v>0</v>
      </c>
      <c r="O466" s="16" t="s">
        <v>79</v>
      </c>
      <c r="P466" s="16" t="s">
        <v>80</v>
      </c>
      <c r="Q466" s="18">
        <v>9.2290282678509333E-2</v>
      </c>
      <c r="R466" s="16" t="s">
        <v>187</v>
      </c>
      <c r="S466" s="16" t="s">
        <v>188</v>
      </c>
      <c r="T466" s="16" t="s">
        <v>83</v>
      </c>
      <c r="U466" s="16" t="s">
        <v>106</v>
      </c>
      <c r="V466" s="16" t="s">
        <v>183</v>
      </c>
      <c r="W466" s="16" t="s">
        <v>129</v>
      </c>
      <c r="X466" s="16" t="s">
        <v>130</v>
      </c>
      <c r="Y466" s="16" t="s">
        <v>131</v>
      </c>
      <c r="Z466" s="16" t="s">
        <v>189</v>
      </c>
      <c r="AA466" s="16"/>
      <c r="AB466" s="16"/>
      <c r="AC466" s="16" t="s">
        <v>185</v>
      </c>
      <c r="AD466" s="16" t="s">
        <v>161</v>
      </c>
      <c r="AE466" s="16"/>
      <c r="AF466" s="16" t="s">
        <v>91</v>
      </c>
      <c r="AG466" s="16" t="s">
        <v>92</v>
      </c>
      <c r="AH466" s="16" t="s">
        <v>186</v>
      </c>
      <c r="AI466" s="17">
        <v>1</v>
      </c>
      <c r="AJ466" s="17">
        <v>1</v>
      </c>
      <c r="AK466" s="16" t="s">
        <v>136</v>
      </c>
      <c r="AL466" s="16"/>
      <c r="AM466" s="17">
        <v>25</v>
      </c>
      <c r="AN466" s="16" t="s">
        <v>137</v>
      </c>
      <c r="AO466" s="16" t="s">
        <v>138</v>
      </c>
      <c r="AP466" s="16"/>
      <c r="AQ466" s="16"/>
      <c r="AR466" s="16"/>
      <c r="AS466" s="16"/>
      <c r="AT466" s="19"/>
      <c r="AU466" s="19"/>
      <c r="AV466" s="19"/>
      <c r="AW466" s="19"/>
      <c r="AX466" s="19"/>
      <c r="AY466" s="19"/>
      <c r="AZ466" s="19"/>
      <c r="BA466" s="19"/>
      <c r="BB466" s="19"/>
      <c r="BC466" s="19"/>
      <c r="BD466" s="16">
        <v>255.78030862818468</v>
      </c>
      <c r="BE466" s="16">
        <v>4020.1486328330925</v>
      </c>
      <c r="BF466" s="21"/>
      <c r="BG466" s="22">
        <v>25</v>
      </c>
      <c r="BH466" s="23">
        <v>0.7</v>
      </c>
      <c r="BI466" s="23">
        <v>18</v>
      </c>
      <c r="BJ466" s="16">
        <v>255.78030862818468</v>
      </c>
      <c r="BK466" s="16">
        <v>4020.1486328330925</v>
      </c>
      <c r="BL466" s="23">
        <v>0.15</v>
      </c>
      <c r="BM466" s="22">
        <f t="shared" si="65"/>
        <v>1.6612250882131681</v>
      </c>
      <c r="BN466" s="22">
        <f t="shared" si="69"/>
        <v>0.66122508821316806</v>
      </c>
      <c r="BO466" s="22">
        <f t="shared" si="66"/>
        <v>9.9183763231975211E-2</v>
      </c>
      <c r="BP466" s="22">
        <f t="shared" si="67"/>
        <v>5.6204132498119286E-2</v>
      </c>
      <c r="BQ466" s="22">
        <f t="shared" si="68"/>
        <v>0.50583719248307357</v>
      </c>
    </row>
    <row r="467" spans="1:69" ht="12.75" customHeight="1" x14ac:dyDescent="0.25">
      <c r="A467" s="15">
        <v>15431084</v>
      </c>
      <c r="B467" s="16" t="s">
        <v>228</v>
      </c>
      <c r="C467" s="16"/>
      <c r="D467" s="16"/>
      <c r="E467" s="16"/>
      <c r="F467" s="16" t="s">
        <v>1264</v>
      </c>
      <c r="G467" s="16" t="s">
        <v>178</v>
      </c>
      <c r="H467" s="16">
        <v>0.94666804000000004</v>
      </c>
      <c r="I467" s="17">
        <v>2012</v>
      </c>
      <c r="J467" s="17">
        <v>1662</v>
      </c>
      <c r="K467" s="16">
        <v>0.42107930100000002</v>
      </c>
      <c r="L467" s="16" t="s">
        <v>78</v>
      </c>
      <c r="M467" s="17">
        <v>1</v>
      </c>
      <c r="N467" s="17">
        <v>0</v>
      </c>
      <c r="O467" s="16" t="s">
        <v>79</v>
      </c>
      <c r="P467" s="16" t="s">
        <v>80</v>
      </c>
      <c r="Q467" s="18">
        <v>9.1621731452494887E-2</v>
      </c>
      <c r="R467" s="16" t="s">
        <v>2720</v>
      </c>
      <c r="S467" s="16" t="s">
        <v>2721</v>
      </c>
      <c r="T467" s="16" t="s">
        <v>83</v>
      </c>
      <c r="U467" s="16" t="s">
        <v>232</v>
      </c>
      <c r="V467" s="16" t="s">
        <v>1757</v>
      </c>
      <c r="W467" s="16" t="s">
        <v>129</v>
      </c>
      <c r="X467" s="16" t="s">
        <v>1267</v>
      </c>
      <c r="Y467" s="16" t="s">
        <v>1268</v>
      </c>
      <c r="Z467" s="16" t="s">
        <v>2722</v>
      </c>
      <c r="AA467" s="16"/>
      <c r="AB467" s="16"/>
      <c r="AC467" s="16" t="s">
        <v>297</v>
      </c>
      <c r="AD467" s="16" t="s">
        <v>152</v>
      </c>
      <c r="AE467" s="16"/>
      <c r="AF467" s="16" t="s">
        <v>91</v>
      </c>
      <c r="AG467" s="16" t="s">
        <v>92</v>
      </c>
      <c r="AH467" s="16" t="s">
        <v>1759</v>
      </c>
      <c r="AI467" s="17">
        <v>1</v>
      </c>
      <c r="AJ467" s="17">
        <v>1</v>
      </c>
      <c r="AK467" s="16" t="s">
        <v>136</v>
      </c>
      <c r="AL467" s="16"/>
      <c r="AM467" s="17">
        <v>25</v>
      </c>
      <c r="AN467" s="16" t="s">
        <v>137</v>
      </c>
      <c r="AO467" s="16" t="s">
        <v>138</v>
      </c>
      <c r="AP467" s="16"/>
      <c r="AQ467" s="16"/>
      <c r="AR467" s="16"/>
      <c r="AS467" s="16"/>
      <c r="AT467" s="19"/>
      <c r="AU467" s="19"/>
      <c r="AV467" s="19"/>
      <c r="AW467" s="19"/>
      <c r="AX467" s="19"/>
      <c r="AY467" s="19"/>
      <c r="AZ467" s="19"/>
      <c r="BA467" s="19"/>
      <c r="BB467" s="19"/>
      <c r="BC467" s="19"/>
      <c r="BD467" s="16">
        <v>257.91329853909417</v>
      </c>
      <c r="BE467" s="16">
        <v>3991.0266579161521</v>
      </c>
      <c r="BF467" s="21"/>
      <c r="BG467" s="22">
        <v>25</v>
      </c>
      <c r="BH467" s="23">
        <v>0.7</v>
      </c>
      <c r="BI467" s="23">
        <v>18</v>
      </c>
      <c r="BJ467" s="16">
        <v>257.91329853909417</v>
      </c>
      <c r="BK467" s="16">
        <v>3991.0266579161521</v>
      </c>
      <c r="BL467" s="23">
        <v>0.15</v>
      </c>
      <c r="BM467" s="22">
        <f t="shared" si="65"/>
        <v>1.6491911661449079</v>
      </c>
      <c r="BN467" s="22">
        <f t="shared" si="69"/>
        <v>0.64919116614490791</v>
      </c>
      <c r="BO467" s="22">
        <f t="shared" si="66"/>
        <v>9.7378674921736186E-2</v>
      </c>
      <c r="BP467" s="22">
        <f t="shared" si="67"/>
        <v>5.5181249122317172E-2</v>
      </c>
      <c r="BQ467" s="22">
        <f t="shared" si="68"/>
        <v>0.49663124210085452</v>
      </c>
    </row>
    <row r="468" spans="1:69" ht="12.75" customHeight="1" x14ac:dyDescent="0.25">
      <c r="A468" s="15">
        <v>15053019</v>
      </c>
      <c r="B468" s="16" t="s">
        <v>154</v>
      </c>
      <c r="C468" s="16"/>
      <c r="D468" s="16"/>
      <c r="E468" s="16"/>
      <c r="F468" s="16" t="s">
        <v>1264</v>
      </c>
      <c r="G468" s="16" t="s">
        <v>155</v>
      </c>
      <c r="H468" s="16">
        <v>0.388886024</v>
      </c>
      <c r="I468" s="17">
        <v>1998</v>
      </c>
      <c r="J468" s="17">
        <v>1585</v>
      </c>
      <c r="K468" s="16">
        <v>0.39874213800000002</v>
      </c>
      <c r="L468" s="16" t="s">
        <v>78</v>
      </c>
      <c r="M468" s="17">
        <v>1</v>
      </c>
      <c r="N468" s="17">
        <v>0</v>
      </c>
      <c r="O468" s="16" t="s">
        <v>79</v>
      </c>
      <c r="P468" s="16" t="s">
        <v>80</v>
      </c>
      <c r="Q468" s="18">
        <v>9.1259162104853575E-2</v>
      </c>
      <c r="R468" s="16" t="s">
        <v>2514</v>
      </c>
      <c r="S468" s="16" t="s">
        <v>2515</v>
      </c>
      <c r="T468" s="16" t="s">
        <v>83</v>
      </c>
      <c r="U468" s="16" t="s">
        <v>84</v>
      </c>
      <c r="V468" s="16" t="s">
        <v>183</v>
      </c>
      <c r="W468" s="16" t="s">
        <v>129</v>
      </c>
      <c r="X468" s="16" t="s">
        <v>1267</v>
      </c>
      <c r="Y468" s="16" t="s">
        <v>1268</v>
      </c>
      <c r="Z468" s="16" t="s">
        <v>437</v>
      </c>
      <c r="AA468" s="16"/>
      <c r="AB468" s="16"/>
      <c r="AC468" s="16" t="s">
        <v>2516</v>
      </c>
      <c r="AD468" s="16"/>
      <c r="AE468" s="16"/>
      <c r="AF468" s="16" t="s">
        <v>91</v>
      </c>
      <c r="AG468" s="16" t="s">
        <v>92</v>
      </c>
      <c r="AH468" s="16" t="s">
        <v>84</v>
      </c>
      <c r="AI468" s="17">
        <v>1</v>
      </c>
      <c r="AJ468" s="17">
        <v>1</v>
      </c>
      <c r="AK468" s="16" t="s">
        <v>136</v>
      </c>
      <c r="AL468" s="16"/>
      <c r="AM468" s="17">
        <v>25</v>
      </c>
      <c r="AN468" s="16" t="s">
        <v>137</v>
      </c>
      <c r="AO468" s="16" t="s">
        <v>138</v>
      </c>
      <c r="AP468" s="16"/>
      <c r="AQ468" s="16"/>
      <c r="AR468" s="16"/>
      <c r="AS468" s="16"/>
      <c r="AT468" s="19"/>
      <c r="AU468" s="19"/>
      <c r="AV468" s="19"/>
      <c r="AW468" s="19"/>
      <c r="AX468" s="19"/>
      <c r="AY468" s="19"/>
      <c r="AZ468" s="19"/>
      <c r="BA468" s="19"/>
      <c r="BB468" s="19"/>
      <c r="BC468" s="19"/>
      <c r="BD468" s="16">
        <v>259.20613514008795</v>
      </c>
      <c r="BE468" s="16">
        <v>3975.2332003069168</v>
      </c>
      <c r="BF468" s="21"/>
      <c r="BG468" s="22">
        <v>25</v>
      </c>
      <c r="BH468" s="23">
        <v>0.7</v>
      </c>
      <c r="BI468" s="23">
        <v>18</v>
      </c>
      <c r="BJ468" s="16">
        <v>259.20613514008795</v>
      </c>
      <c r="BK468" s="16">
        <v>3975.2332003069168</v>
      </c>
      <c r="BL468" s="23">
        <v>0.15</v>
      </c>
      <c r="BM468" s="22">
        <f t="shared" si="65"/>
        <v>1.6426649178873642</v>
      </c>
      <c r="BN468" s="22">
        <f t="shared" si="69"/>
        <v>0.64266491788736424</v>
      </c>
      <c r="BO468" s="22">
        <f t="shared" si="66"/>
        <v>9.6399737683104628E-2</v>
      </c>
      <c r="BP468" s="22">
        <f t="shared" si="67"/>
        <v>5.4626518020425965E-2</v>
      </c>
      <c r="BQ468" s="22">
        <f t="shared" si="68"/>
        <v>0.49163866218383367</v>
      </c>
    </row>
    <row r="469" spans="1:69" ht="12.75" customHeight="1" x14ac:dyDescent="0.25">
      <c r="A469" s="15">
        <v>16070013</v>
      </c>
      <c r="B469" s="16" t="s">
        <v>75</v>
      </c>
      <c r="C469" s="16"/>
      <c r="D469" s="16" t="s">
        <v>2388</v>
      </c>
      <c r="E469" s="16"/>
      <c r="F469" s="16" t="s">
        <v>1264</v>
      </c>
      <c r="G469" s="16" t="s">
        <v>2389</v>
      </c>
      <c r="H469" s="16">
        <v>0.249993357</v>
      </c>
      <c r="I469" s="17">
        <v>1997</v>
      </c>
      <c r="J469" s="17">
        <v>1839</v>
      </c>
      <c r="K469" s="16">
        <v>0.46275792700000001</v>
      </c>
      <c r="L469" s="16" t="s">
        <v>78</v>
      </c>
      <c r="M469" s="17">
        <v>1</v>
      </c>
      <c r="N469" s="17">
        <v>0</v>
      </c>
      <c r="O469" s="16" t="s">
        <v>79</v>
      </c>
      <c r="P469" s="16" t="s">
        <v>80</v>
      </c>
      <c r="Q469" s="18">
        <v>9.1249984956764701E-2</v>
      </c>
      <c r="R469" s="16" t="s">
        <v>2439</v>
      </c>
      <c r="S469" s="16" t="s">
        <v>2440</v>
      </c>
      <c r="T469" s="16" t="s">
        <v>2441</v>
      </c>
      <c r="U469" s="16" t="s">
        <v>2442</v>
      </c>
      <c r="V469" s="16" t="s">
        <v>2443</v>
      </c>
      <c r="W469" s="16" t="s">
        <v>129</v>
      </c>
      <c r="X469" s="16" t="s">
        <v>1267</v>
      </c>
      <c r="Y469" s="16" t="s">
        <v>1268</v>
      </c>
      <c r="Z469" s="16" t="s">
        <v>2444</v>
      </c>
      <c r="AA469" s="16"/>
      <c r="AB469" s="16"/>
      <c r="AC469" s="16" t="s">
        <v>2445</v>
      </c>
      <c r="AD469" s="16" t="s">
        <v>2110</v>
      </c>
      <c r="AE469" s="16"/>
      <c r="AF469" s="16" t="s">
        <v>91</v>
      </c>
      <c r="AG469" s="16" t="s">
        <v>92</v>
      </c>
      <c r="AH469" s="16" t="s">
        <v>84</v>
      </c>
      <c r="AI469" s="17">
        <v>1</v>
      </c>
      <c r="AJ469" s="17">
        <v>1</v>
      </c>
      <c r="AK469" s="16" t="s">
        <v>136</v>
      </c>
      <c r="AL469" s="16"/>
      <c r="AM469" s="17">
        <v>25</v>
      </c>
      <c r="AN469" s="16" t="s">
        <v>137</v>
      </c>
      <c r="AO469" s="16" t="s">
        <v>138</v>
      </c>
      <c r="AP469" s="16"/>
      <c r="AQ469" s="16"/>
      <c r="AR469" s="16"/>
      <c r="AS469" s="16"/>
      <c r="AT469" s="19"/>
      <c r="AU469" s="19"/>
      <c r="AV469" s="19"/>
      <c r="AW469" s="19"/>
      <c r="AX469" s="19"/>
      <c r="AY469" s="19"/>
      <c r="AZ469" s="19"/>
      <c r="BA469" s="19"/>
      <c r="BB469" s="19"/>
      <c r="BC469" s="19"/>
      <c r="BD469" s="16">
        <v>258.99835991079351</v>
      </c>
      <c r="BE469" s="16">
        <v>3974.8334453351899</v>
      </c>
      <c r="BF469" s="21"/>
      <c r="BG469" s="22">
        <v>25</v>
      </c>
      <c r="BH469" s="23">
        <v>0.7</v>
      </c>
      <c r="BI469" s="23">
        <v>18</v>
      </c>
      <c r="BJ469" s="16">
        <v>258.99835991079351</v>
      </c>
      <c r="BK469" s="16">
        <v>3974.8334453351899</v>
      </c>
      <c r="BL469" s="23">
        <v>0.15</v>
      </c>
      <c r="BM469" s="22">
        <f t="shared" si="65"/>
        <v>1.6424997292217647</v>
      </c>
      <c r="BN469" s="22">
        <f t="shared" si="69"/>
        <v>0.64249972922176468</v>
      </c>
      <c r="BO469" s="22">
        <f t="shared" si="66"/>
        <v>9.6374959383264694E-2</v>
      </c>
      <c r="BP469" s="22">
        <f t="shared" si="67"/>
        <v>5.4612476983850002E-2</v>
      </c>
      <c r="BQ469" s="22">
        <f t="shared" si="68"/>
        <v>0.49151229285465003</v>
      </c>
    </row>
    <row r="470" spans="1:69" ht="12.75" customHeight="1" x14ac:dyDescent="0.25">
      <c r="A470" s="15">
        <v>15410073</v>
      </c>
      <c r="B470" s="16" t="s">
        <v>228</v>
      </c>
      <c r="C470" s="16"/>
      <c r="D470" s="16"/>
      <c r="E470" s="16"/>
      <c r="F470" s="16" t="s">
        <v>1264</v>
      </c>
      <c r="G470" s="16" t="s">
        <v>197</v>
      </c>
      <c r="H470" s="16">
        <v>0.42856842099999998</v>
      </c>
      <c r="I470" s="17">
        <v>2000</v>
      </c>
      <c r="J470" s="17">
        <v>2190</v>
      </c>
      <c r="K470" s="16">
        <v>0.55711014999999997</v>
      </c>
      <c r="L470" s="16" t="s">
        <v>78</v>
      </c>
      <c r="M470" s="17">
        <v>1</v>
      </c>
      <c r="N470" s="17">
        <v>0</v>
      </c>
      <c r="O470" s="16" t="s">
        <v>79</v>
      </c>
      <c r="P470" s="16" t="s">
        <v>80</v>
      </c>
      <c r="Q470" s="18">
        <v>9.077723769359454E-2</v>
      </c>
      <c r="R470" s="16" t="s">
        <v>2710</v>
      </c>
      <c r="S470" s="16" t="s">
        <v>2711</v>
      </c>
      <c r="T470" s="16" t="s">
        <v>114</v>
      </c>
      <c r="U470" s="16" t="s">
        <v>326</v>
      </c>
      <c r="V470" s="16" t="s">
        <v>2712</v>
      </c>
      <c r="W470" s="16" t="s">
        <v>129</v>
      </c>
      <c r="X470" s="16" t="s">
        <v>1267</v>
      </c>
      <c r="Y470" s="16" t="s">
        <v>1268</v>
      </c>
      <c r="Z470" s="16" t="s">
        <v>2713</v>
      </c>
      <c r="AA470" s="16"/>
      <c r="AB470" s="16"/>
      <c r="AC470" s="16" t="s">
        <v>2698</v>
      </c>
      <c r="AD470" s="16" t="s">
        <v>2197</v>
      </c>
      <c r="AE470" s="16"/>
      <c r="AF470" s="16" t="s">
        <v>91</v>
      </c>
      <c r="AG470" s="16" t="s">
        <v>92</v>
      </c>
      <c r="AH470" s="16" t="s">
        <v>232</v>
      </c>
      <c r="AI470" s="17">
        <v>1</v>
      </c>
      <c r="AJ470" s="17">
        <v>1</v>
      </c>
      <c r="AK470" s="16" t="s">
        <v>136</v>
      </c>
      <c r="AL470" s="16"/>
      <c r="AM470" s="17">
        <v>25</v>
      </c>
      <c r="AN470" s="16" t="s">
        <v>137</v>
      </c>
      <c r="AO470" s="16" t="s">
        <v>138</v>
      </c>
      <c r="AP470" s="16"/>
      <c r="AQ470" s="16"/>
      <c r="AR470" s="16"/>
      <c r="AS470" s="16"/>
      <c r="AT470" s="19"/>
      <c r="AU470" s="19"/>
      <c r="AV470" s="19"/>
      <c r="AW470" s="19"/>
      <c r="AX470" s="19"/>
      <c r="AY470" s="19"/>
      <c r="AZ470" s="19"/>
      <c r="BA470" s="19"/>
      <c r="BB470" s="19"/>
      <c r="BC470" s="19"/>
      <c r="BD470" s="16">
        <v>252.03158209126545</v>
      </c>
      <c r="BE470" s="16">
        <v>3954.2406569228988</v>
      </c>
      <c r="BF470" s="21"/>
      <c r="BG470" s="22">
        <v>25</v>
      </c>
      <c r="BH470" s="23">
        <v>0.7</v>
      </c>
      <c r="BI470" s="23">
        <v>18</v>
      </c>
      <c r="BJ470" s="16">
        <v>252.03158209126545</v>
      </c>
      <c r="BK470" s="16">
        <v>3954.2406569228988</v>
      </c>
      <c r="BL470" s="23">
        <v>0.15</v>
      </c>
      <c r="BM470" s="22">
        <f t="shared" si="65"/>
        <v>1.6339902784847018</v>
      </c>
      <c r="BN470" s="22">
        <f t="shared" si="69"/>
        <v>0.6339902784847018</v>
      </c>
      <c r="BO470" s="22">
        <f t="shared" si="66"/>
        <v>9.509854177270527E-2</v>
      </c>
      <c r="BP470" s="22">
        <f t="shared" si="67"/>
        <v>5.3889173671199657E-2</v>
      </c>
      <c r="BQ470" s="22">
        <f t="shared" si="68"/>
        <v>0.48500256304079686</v>
      </c>
    </row>
    <row r="471" spans="1:69" ht="12.75" customHeight="1" x14ac:dyDescent="0.25">
      <c r="A471" s="15">
        <v>15431083</v>
      </c>
      <c r="B471" s="16" t="s">
        <v>228</v>
      </c>
      <c r="C471" s="16"/>
      <c r="D471" s="16"/>
      <c r="E471" s="16"/>
      <c r="F471" s="16" t="s">
        <v>1264</v>
      </c>
      <c r="G471" s="16" t="s">
        <v>178</v>
      </c>
      <c r="H471" s="16">
        <v>0.42860486599999997</v>
      </c>
      <c r="I471" s="17">
        <v>2012</v>
      </c>
      <c r="J471" s="17">
        <v>1673</v>
      </c>
      <c r="K471" s="16">
        <v>0.42700357300000003</v>
      </c>
      <c r="L471" s="16" t="s">
        <v>78</v>
      </c>
      <c r="M471" s="17">
        <v>1</v>
      </c>
      <c r="N471" s="17">
        <v>0</v>
      </c>
      <c r="O471" s="16" t="s">
        <v>79</v>
      </c>
      <c r="P471" s="16" t="s">
        <v>80</v>
      </c>
      <c r="Q471" s="18">
        <v>9.0718062353667125E-2</v>
      </c>
      <c r="R471" s="16" t="s">
        <v>2723</v>
      </c>
      <c r="S471" s="16" t="s">
        <v>2724</v>
      </c>
      <c r="T471" s="16" t="s">
        <v>83</v>
      </c>
      <c r="U471" s="16" t="s">
        <v>232</v>
      </c>
      <c r="V471" s="16" t="s">
        <v>1757</v>
      </c>
      <c r="W471" s="16" t="s">
        <v>129</v>
      </c>
      <c r="X471" s="16" t="s">
        <v>1267</v>
      </c>
      <c r="Y471" s="16" t="s">
        <v>1268</v>
      </c>
      <c r="Z471" s="16" t="s">
        <v>2329</v>
      </c>
      <c r="AA471" s="16"/>
      <c r="AB471" s="16"/>
      <c r="AC471" s="16" t="s">
        <v>297</v>
      </c>
      <c r="AD471" s="16" t="s">
        <v>152</v>
      </c>
      <c r="AE471" s="16"/>
      <c r="AF471" s="16" t="s">
        <v>91</v>
      </c>
      <c r="AG471" s="16" t="s">
        <v>92</v>
      </c>
      <c r="AH471" s="16" t="s">
        <v>1759</v>
      </c>
      <c r="AI471" s="17">
        <v>1</v>
      </c>
      <c r="AJ471" s="17">
        <v>1</v>
      </c>
      <c r="AK471" s="16" t="s">
        <v>136</v>
      </c>
      <c r="AL471" s="16"/>
      <c r="AM471" s="17">
        <v>25</v>
      </c>
      <c r="AN471" s="16" t="s">
        <v>137</v>
      </c>
      <c r="AO471" s="16" t="s">
        <v>138</v>
      </c>
      <c r="AP471" s="16"/>
      <c r="AQ471" s="16"/>
      <c r="AR471" s="16"/>
      <c r="AS471" s="16"/>
      <c r="AT471" s="19"/>
      <c r="AU471" s="19"/>
      <c r="AV471" s="19"/>
      <c r="AW471" s="19"/>
      <c r="AX471" s="19"/>
      <c r="AY471" s="19"/>
      <c r="AZ471" s="19"/>
      <c r="BA471" s="19"/>
      <c r="BB471" s="19"/>
      <c r="BC471" s="19"/>
      <c r="BD471" s="16">
        <v>256.65202721212353</v>
      </c>
      <c r="BE471" s="16">
        <v>3951.662989426361</v>
      </c>
      <c r="BF471" s="21"/>
      <c r="BG471" s="22">
        <v>25</v>
      </c>
      <c r="BH471" s="23">
        <v>0.7</v>
      </c>
      <c r="BI471" s="23">
        <v>18</v>
      </c>
      <c r="BJ471" s="16">
        <v>256.65202721212353</v>
      </c>
      <c r="BK471" s="16">
        <v>3951.662989426361</v>
      </c>
      <c r="BL471" s="23">
        <v>0.15</v>
      </c>
      <c r="BM471" s="22">
        <f t="shared" si="65"/>
        <v>1.6329251223660082</v>
      </c>
      <c r="BN471" s="22">
        <f t="shared" si="69"/>
        <v>0.63292512236600817</v>
      </c>
      <c r="BO471" s="22">
        <f t="shared" si="66"/>
        <v>9.4938768354901226E-2</v>
      </c>
      <c r="BP471" s="22">
        <f t="shared" si="67"/>
        <v>5.3798635401110698E-2</v>
      </c>
      <c r="BQ471" s="22">
        <f t="shared" si="68"/>
        <v>0.48418771860999626</v>
      </c>
    </row>
    <row r="472" spans="1:69" ht="12.75" customHeight="1" x14ac:dyDescent="0.25">
      <c r="A472" s="15">
        <v>19307046</v>
      </c>
      <c r="B472" s="16" t="s">
        <v>237</v>
      </c>
      <c r="C472" s="16"/>
      <c r="D472" s="16"/>
      <c r="E472" s="16"/>
      <c r="F472" s="16" t="s">
        <v>1264</v>
      </c>
      <c r="G472" s="16" t="s">
        <v>197</v>
      </c>
      <c r="H472" s="16">
        <v>0.96499999999999997</v>
      </c>
      <c r="I472" s="17">
        <v>2003</v>
      </c>
      <c r="J472" s="17">
        <v>2667</v>
      </c>
      <c r="K472" s="16">
        <v>0.67690355300000005</v>
      </c>
      <c r="L472" s="16" t="s">
        <v>78</v>
      </c>
      <c r="M472" s="17">
        <v>1</v>
      </c>
      <c r="N472" s="17">
        <v>0</v>
      </c>
      <c r="O472" s="16" t="s">
        <v>79</v>
      </c>
      <c r="P472" s="16" t="s">
        <v>80</v>
      </c>
      <c r="Q472" s="18">
        <v>9.0472239522748132E-2</v>
      </c>
      <c r="R472" s="16" t="s">
        <v>2789</v>
      </c>
      <c r="S472" s="16" t="s">
        <v>2790</v>
      </c>
      <c r="T472" s="16" t="s">
        <v>83</v>
      </c>
      <c r="U472" s="16" t="s">
        <v>106</v>
      </c>
      <c r="V472" s="16" t="s">
        <v>183</v>
      </c>
      <c r="W472" s="16" t="s">
        <v>129</v>
      </c>
      <c r="X472" s="16" t="s">
        <v>1267</v>
      </c>
      <c r="Y472" s="16" t="s">
        <v>1268</v>
      </c>
      <c r="Z472" s="16" t="s">
        <v>2791</v>
      </c>
      <c r="AA472" s="16"/>
      <c r="AB472" s="16"/>
      <c r="AC472" s="16" t="s">
        <v>1769</v>
      </c>
      <c r="AD472" s="16" t="s">
        <v>161</v>
      </c>
      <c r="AE472" s="16"/>
      <c r="AF472" s="16" t="s">
        <v>91</v>
      </c>
      <c r="AG472" s="16" t="s">
        <v>92</v>
      </c>
      <c r="AH472" s="16" t="s">
        <v>106</v>
      </c>
      <c r="AI472" s="17">
        <v>1</v>
      </c>
      <c r="AJ472" s="17">
        <v>1</v>
      </c>
      <c r="AK472" s="16" t="s">
        <v>136</v>
      </c>
      <c r="AL472" s="16"/>
      <c r="AM472" s="17">
        <v>25</v>
      </c>
      <c r="AN472" s="16" t="s">
        <v>137</v>
      </c>
      <c r="AO472" s="16" t="s">
        <v>138</v>
      </c>
      <c r="AP472" s="16"/>
      <c r="AQ472" s="16"/>
      <c r="AR472" s="16"/>
      <c r="AS472" s="16"/>
      <c r="AT472" s="19"/>
      <c r="AU472" s="19"/>
      <c r="AV472" s="19"/>
      <c r="AW472" s="19"/>
      <c r="AX472" s="19"/>
      <c r="AY472" s="19"/>
      <c r="AZ472" s="19"/>
      <c r="BA472" s="19"/>
      <c r="BB472" s="19"/>
      <c r="BC472" s="19"/>
      <c r="BD472" s="16">
        <v>254.76262700604053</v>
      </c>
      <c r="BE472" s="16">
        <v>3940.9549897436573</v>
      </c>
      <c r="BF472" s="21"/>
      <c r="BG472" s="22">
        <v>25</v>
      </c>
      <c r="BH472" s="23">
        <v>0.7</v>
      </c>
      <c r="BI472" s="23">
        <v>18</v>
      </c>
      <c r="BJ472" s="16">
        <v>254.76262700604053</v>
      </c>
      <c r="BK472" s="16">
        <v>3940.9549897436573</v>
      </c>
      <c r="BL472" s="23">
        <v>0.15</v>
      </c>
      <c r="BM472" s="22">
        <f t="shared" si="65"/>
        <v>1.6285003114094665</v>
      </c>
      <c r="BN472" s="22">
        <f t="shared" si="69"/>
        <v>0.62850031140946649</v>
      </c>
      <c r="BO472" s="22">
        <f t="shared" si="66"/>
        <v>9.4275046711419966E-2</v>
      </c>
      <c r="BP472" s="22">
        <f t="shared" si="67"/>
        <v>5.3422526469804658E-2</v>
      </c>
      <c r="BQ472" s="22">
        <f t="shared" si="68"/>
        <v>0.48080273822824188</v>
      </c>
    </row>
    <row r="473" spans="1:69" ht="12.75" customHeight="1" x14ac:dyDescent="0.25">
      <c r="A473" s="15">
        <v>16067029</v>
      </c>
      <c r="B473" s="16" t="s">
        <v>75</v>
      </c>
      <c r="C473" s="16"/>
      <c r="D473" s="16" t="s">
        <v>2388</v>
      </c>
      <c r="E473" s="16"/>
      <c r="F473" s="16" t="s">
        <v>1264</v>
      </c>
      <c r="G473" s="16" t="s">
        <v>2389</v>
      </c>
      <c r="H473" s="16">
        <v>0.249995361</v>
      </c>
      <c r="I473" s="17">
        <v>1997</v>
      </c>
      <c r="J473" s="17">
        <v>1502</v>
      </c>
      <c r="K473" s="16">
        <v>0.38006072899999999</v>
      </c>
      <c r="L473" s="16" t="s">
        <v>78</v>
      </c>
      <c r="M473" s="17">
        <v>1</v>
      </c>
      <c r="N473" s="17">
        <v>0</v>
      </c>
      <c r="O473" s="16" t="s">
        <v>79</v>
      </c>
      <c r="P473" s="16" t="s">
        <v>80</v>
      </c>
      <c r="Q473" s="18">
        <v>9.0080153061870005E-2</v>
      </c>
      <c r="R473" s="16" t="s">
        <v>2496</v>
      </c>
      <c r="S473" s="16" t="s">
        <v>2497</v>
      </c>
      <c r="T473" s="16" t="s">
        <v>83</v>
      </c>
      <c r="U473" s="16" t="s">
        <v>84</v>
      </c>
      <c r="V473" s="16" t="s">
        <v>183</v>
      </c>
      <c r="W473" s="16" t="s">
        <v>129</v>
      </c>
      <c r="X473" s="16" t="s">
        <v>1267</v>
      </c>
      <c r="Y473" s="16" t="s">
        <v>1268</v>
      </c>
      <c r="Z473" s="16" t="s">
        <v>2283</v>
      </c>
      <c r="AA473" s="16"/>
      <c r="AB473" s="16"/>
      <c r="AC473" s="16" t="s">
        <v>2419</v>
      </c>
      <c r="AD473" s="16" t="s">
        <v>123</v>
      </c>
      <c r="AE473" s="16"/>
      <c r="AF473" s="16" t="s">
        <v>91</v>
      </c>
      <c r="AG473" s="16" t="s">
        <v>92</v>
      </c>
      <c r="AH473" s="16" t="s">
        <v>84</v>
      </c>
      <c r="AI473" s="17">
        <v>1</v>
      </c>
      <c r="AJ473" s="17">
        <v>1</v>
      </c>
      <c r="AK473" s="16" t="s">
        <v>136</v>
      </c>
      <c r="AL473" s="16"/>
      <c r="AM473" s="17">
        <v>25</v>
      </c>
      <c r="AN473" s="16" t="s">
        <v>137</v>
      </c>
      <c r="AO473" s="16" t="s">
        <v>138</v>
      </c>
      <c r="AP473" s="16"/>
      <c r="AQ473" s="16"/>
      <c r="AR473" s="16"/>
      <c r="AS473" s="16"/>
      <c r="AT473" s="19"/>
      <c r="AU473" s="19"/>
      <c r="AV473" s="19"/>
      <c r="AW473" s="19"/>
      <c r="AX473" s="19"/>
      <c r="AY473" s="19"/>
      <c r="AZ473" s="19"/>
      <c r="BA473" s="19"/>
      <c r="BB473" s="19"/>
      <c r="BC473" s="19"/>
      <c r="BD473" s="16">
        <v>254.26081393860449</v>
      </c>
      <c r="BE473" s="16">
        <v>3923.8757718248826</v>
      </c>
      <c r="BF473" s="21"/>
      <c r="BG473" s="22">
        <v>25</v>
      </c>
      <c r="BH473" s="23">
        <v>0.7</v>
      </c>
      <c r="BI473" s="23">
        <v>18</v>
      </c>
      <c r="BJ473" s="16">
        <v>254.26081393860449</v>
      </c>
      <c r="BK473" s="16">
        <v>3923.8757718248826</v>
      </c>
      <c r="BL473" s="23">
        <v>0.15</v>
      </c>
      <c r="BM473" s="22">
        <f t="shared" si="65"/>
        <v>1.6214427551136601</v>
      </c>
      <c r="BN473" s="22">
        <f t="shared" si="69"/>
        <v>0.62144275511366009</v>
      </c>
      <c r="BO473" s="22">
        <f t="shared" si="66"/>
        <v>9.3216413267049006E-2</v>
      </c>
      <c r="BP473" s="22">
        <f t="shared" si="67"/>
        <v>5.2822634184661113E-2</v>
      </c>
      <c r="BQ473" s="22">
        <f t="shared" si="68"/>
        <v>0.47540370766195</v>
      </c>
    </row>
    <row r="474" spans="1:69" ht="12.75" customHeight="1" x14ac:dyDescent="0.25">
      <c r="A474" s="15">
        <v>16019126</v>
      </c>
      <c r="B474" s="16" t="s">
        <v>75</v>
      </c>
      <c r="C474" s="16"/>
      <c r="D474" s="16"/>
      <c r="E474" s="16"/>
      <c r="F474" s="16" t="s">
        <v>1264</v>
      </c>
      <c r="G474" s="16" t="s">
        <v>197</v>
      </c>
      <c r="H474" s="16">
        <v>0.59899849999999999</v>
      </c>
      <c r="I474" s="17">
        <v>1992</v>
      </c>
      <c r="J474" s="17">
        <v>1916</v>
      </c>
      <c r="K474" s="16">
        <v>0.488401733</v>
      </c>
      <c r="L474" s="16" t="s">
        <v>78</v>
      </c>
      <c r="M474" s="17">
        <v>1</v>
      </c>
      <c r="N474" s="17">
        <v>0</v>
      </c>
      <c r="O474" s="16" t="s">
        <v>79</v>
      </c>
      <c r="P474" s="16" t="s">
        <v>80</v>
      </c>
      <c r="Q474" s="18">
        <v>8.9399097460399216E-2</v>
      </c>
      <c r="R474" s="16" t="s">
        <v>1345</v>
      </c>
      <c r="S474" s="16" t="s">
        <v>1346</v>
      </c>
      <c r="T474" s="16" t="s">
        <v>83</v>
      </c>
      <c r="U474" s="16" t="s">
        <v>84</v>
      </c>
      <c r="V474" s="16" t="s">
        <v>1347</v>
      </c>
      <c r="W474" s="16" t="s">
        <v>129</v>
      </c>
      <c r="X474" s="16" t="s">
        <v>1267</v>
      </c>
      <c r="Y474" s="16" t="s">
        <v>1268</v>
      </c>
      <c r="Z474" s="16" t="s">
        <v>1348</v>
      </c>
      <c r="AA474" s="16"/>
      <c r="AB474" s="16"/>
      <c r="AC474" s="16" t="s">
        <v>1349</v>
      </c>
      <c r="AD474" s="16" t="s">
        <v>161</v>
      </c>
      <c r="AE474" s="16"/>
      <c r="AF474" s="16" t="s">
        <v>91</v>
      </c>
      <c r="AG474" s="16" t="s">
        <v>92</v>
      </c>
      <c r="AH474" s="16" t="s">
        <v>1350</v>
      </c>
      <c r="AI474" s="17">
        <v>1</v>
      </c>
      <c r="AJ474" s="17">
        <v>1</v>
      </c>
      <c r="AK474" s="16" t="s">
        <v>136</v>
      </c>
      <c r="AL474" s="16"/>
      <c r="AM474" s="17">
        <v>25</v>
      </c>
      <c r="AN474" s="16" t="s">
        <v>137</v>
      </c>
      <c r="AO474" s="16" t="s">
        <v>138</v>
      </c>
      <c r="AP474" s="17">
        <v>0</v>
      </c>
      <c r="AQ474" s="17">
        <v>0</v>
      </c>
      <c r="AR474" s="17">
        <v>0</v>
      </c>
      <c r="AS474" s="16">
        <v>3894.20997347</v>
      </c>
      <c r="AT474" s="19">
        <v>11.185837511782946</v>
      </c>
      <c r="AU474" s="19">
        <v>0</v>
      </c>
      <c r="AV474" s="19">
        <v>0</v>
      </c>
      <c r="AW474" s="19">
        <v>5592.9187558914728</v>
      </c>
      <c r="AX474" s="20">
        <v>7</v>
      </c>
      <c r="AY474" s="19">
        <v>0</v>
      </c>
      <c r="AZ474" s="20">
        <v>25</v>
      </c>
      <c r="BA474" s="19">
        <v>0</v>
      </c>
      <c r="BB474" s="19">
        <v>0.5</v>
      </c>
      <c r="BC474" s="20">
        <v>12500</v>
      </c>
      <c r="BD474" s="16"/>
      <c r="BE474" s="16"/>
      <c r="BF474" s="21" t="s">
        <v>96</v>
      </c>
      <c r="BG474" s="22">
        <v>25</v>
      </c>
      <c r="BH474" s="23">
        <v>0.7</v>
      </c>
      <c r="BI474" s="23">
        <v>18</v>
      </c>
      <c r="BJ474" s="16">
        <v>250.1030133623797</v>
      </c>
      <c r="BK474" s="16">
        <v>3894.2091084918243</v>
      </c>
      <c r="BL474" s="23">
        <v>0.15</v>
      </c>
      <c r="BM474" s="22">
        <f t="shared" si="65"/>
        <v>1.6091837542871859</v>
      </c>
      <c r="BN474" s="22">
        <f t="shared" si="69"/>
        <v>0.60918375428718585</v>
      </c>
      <c r="BO474" s="22">
        <f t="shared" si="66"/>
        <v>9.1377563143077878E-2</v>
      </c>
      <c r="BP474" s="22">
        <f t="shared" si="67"/>
        <v>5.17806191144108E-2</v>
      </c>
      <c r="BQ474" s="22">
        <f t="shared" si="68"/>
        <v>0.46602557202969719</v>
      </c>
    </row>
    <row r="475" spans="1:69" ht="12.75" customHeight="1" x14ac:dyDescent="0.25">
      <c r="A475" s="15">
        <v>15022001</v>
      </c>
      <c r="B475" s="16" t="s">
        <v>154</v>
      </c>
      <c r="C475" s="16"/>
      <c r="D475" s="16"/>
      <c r="E475" s="16"/>
      <c r="F475" s="16" t="s">
        <v>1264</v>
      </c>
      <c r="G475" s="16" t="s">
        <v>205</v>
      </c>
      <c r="H475" s="16">
        <v>0.72221813300000004</v>
      </c>
      <c r="I475" s="17">
        <v>2008</v>
      </c>
      <c r="J475" s="17">
        <v>1365</v>
      </c>
      <c r="K475" s="16">
        <v>0.35026943799999999</v>
      </c>
      <c r="L475" s="16" t="s">
        <v>78</v>
      </c>
      <c r="M475" s="17">
        <v>1</v>
      </c>
      <c r="N475" s="17">
        <v>0</v>
      </c>
      <c r="O475" s="16" t="s">
        <v>79</v>
      </c>
      <c r="P475" s="16" t="s">
        <v>80</v>
      </c>
      <c r="Q475" s="18">
        <v>8.9214600520334003E-2</v>
      </c>
      <c r="R475" s="16" t="s">
        <v>2591</v>
      </c>
      <c r="S475" s="16" t="s">
        <v>2592</v>
      </c>
      <c r="T475" s="16" t="s">
        <v>83</v>
      </c>
      <c r="U475" s="16" t="s">
        <v>84</v>
      </c>
      <c r="V475" s="16" t="s">
        <v>183</v>
      </c>
      <c r="W475" s="16" t="s">
        <v>129</v>
      </c>
      <c r="X475" s="16" t="s">
        <v>1267</v>
      </c>
      <c r="Y475" s="16" t="s">
        <v>1268</v>
      </c>
      <c r="Z475" s="16" t="s">
        <v>2593</v>
      </c>
      <c r="AA475" s="16"/>
      <c r="AB475" s="16"/>
      <c r="AC475" s="16" t="s">
        <v>1531</v>
      </c>
      <c r="AD475" s="16" t="s">
        <v>152</v>
      </c>
      <c r="AE475" s="16"/>
      <c r="AF475" s="16" t="s">
        <v>91</v>
      </c>
      <c r="AG475" s="16" t="s">
        <v>92</v>
      </c>
      <c r="AH475" s="16" t="s">
        <v>84</v>
      </c>
      <c r="AI475" s="17">
        <v>1</v>
      </c>
      <c r="AJ475" s="17">
        <v>1</v>
      </c>
      <c r="AK475" s="16" t="s">
        <v>136</v>
      </c>
      <c r="AL475" s="16"/>
      <c r="AM475" s="17">
        <v>25</v>
      </c>
      <c r="AN475" s="16" t="s">
        <v>137</v>
      </c>
      <c r="AO475" s="16" t="s">
        <v>138</v>
      </c>
      <c r="AP475" s="16"/>
      <c r="AQ475" s="16"/>
      <c r="AR475" s="16"/>
      <c r="AS475" s="16"/>
      <c r="AT475" s="19"/>
      <c r="AU475" s="19"/>
      <c r="AV475" s="19"/>
      <c r="AW475" s="19"/>
      <c r="AX475" s="19"/>
      <c r="AY475" s="19"/>
      <c r="AZ475" s="19"/>
      <c r="BA475" s="19"/>
      <c r="BB475" s="19"/>
      <c r="BC475" s="19"/>
      <c r="BD475" s="16">
        <v>268.80485515909828</v>
      </c>
      <c r="BE475" s="16">
        <v>3886.1724539292986</v>
      </c>
      <c r="BF475" s="21"/>
      <c r="BG475" s="22">
        <v>25</v>
      </c>
      <c r="BH475" s="23">
        <v>0.7</v>
      </c>
      <c r="BI475" s="23">
        <v>18</v>
      </c>
      <c r="BJ475" s="16">
        <v>268.80485515909828</v>
      </c>
      <c r="BK475" s="16">
        <v>3886.1724539292986</v>
      </c>
      <c r="BL475" s="23">
        <v>0.15</v>
      </c>
      <c r="BM475" s="22">
        <f t="shared" si="65"/>
        <v>1.6058628093660121</v>
      </c>
      <c r="BN475" s="22">
        <f t="shared" si="69"/>
        <v>0.60586280936601211</v>
      </c>
      <c r="BO475" s="22">
        <f t="shared" si="66"/>
        <v>9.0879421404901808E-2</v>
      </c>
      <c r="BP475" s="22">
        <f t="shared" si="67"/>
        <v>5.1498338796111036E-2</v>
      </c>
      <c r="BQ475" s="22">
        <f t="shared" si="68"/>
        <v>0.46348504916499927</v>
      </c>
    </row>
    <row r="476" spans="1:69" ht="12.75" customHeight="1" x14ac:dyDescent="0.25">
      <c r="A476" s="15">
        <v>16073009</v>
      </c>
      <c r="B476" s="16" t="s">
        <v>75</v>
      </c>
      <c r="C476" s="16"/>
      <c r="D476" s="16" t="s">
        <v>2388</v>
      </c>
      <c r="E476" s="16"/>
      <c r="F476" s="16" t="s">
        <v>1264</v>
      </c>
      <c r="G476" s="16" t="s">
        <v>2389</v>
      </c>
      <c r="H476" s="16">
        <v>0.249997371</v>
      </c>
      <c r="I476" s="17">
        <v>1998</v>
      </c>
      <c r="J476" s="17">
        <v>1925</v>
      </c>
      <c r="K476" s="16">
        <v>0.49549549500000001</v>
      </c>
      <c r="L476" s="16" t="s">
        <v>78</v>
      </c>
      <c r="M476" s="17">
        <v>1</v>
      </c>
      <c r="N476" s="17">
        <v>0</v>
      </c>
      <c r="O476" s="16" t="s">
        <v>79</v>
      </c>
      <c r="P476" s="16" t="s">
        <v>80</v>
      </c>
      <c r="Q476" s="18">
        <v>8.9169954296158552E-2</v>
      </c>
      <c r="R476" s="16" t="s">
        <v>2468</v>
      </c>
      <c r="S476" s="16" t="s">
        <v>2469</v>
      </c>
      <c r="T476" s="16" t="s">
        <v>83</v>
      </c>
      <c r="U476" s="16" t="s">
        <v>84</v>
      </c>
      <c r="V476" s="16" t="s">
        <v>183</v>
      </c>
      <c r="W476" s="16" t="s">
        <v>129</v>
      </c>
      <c r="X476" s="16" t="s">
        <v>1267</v>
      </c>
      <c r="Y476" s="16" t="s">
        <v>1268</v>
      </c>
      <c r="Z476" s="16" t="s">
        <v>1002</v>
      </c>
      <c r="AA476" s="16"/>
      <c r="AB476" s="16"/>
      <c r="AC476" s="16" t="s">
        <v>2470</v>
      </c>
      <c r="AD476" s="16" t="s">
        <v>2110</v>
      </c>
      <c r="AE476" s="16"/>
      <c r="AF476" s="16" t="s">
        <v>91</v>
      </c>
      <c r="AG476" s="16" t="s">
        <v>92</v>
      </c>
      <c r="AH476" s="16" t="s">
        <v>84</v>
      </c>
      <c r="AI476" s="17">
        <v>1</v>
      </c>
      <c r="AJ476" s="17">
        <v>1</v>
      </c>
      <c r="AK476" s="16" t="s">
        <v>136</v>
      </c>
      <c r="AL476" s="16"/>
      <c r="AM476" s="17">
        <v>25</v>
      </c>
      <c r="AN476" s="16" t="s">
        <v>137</v>
      </c>
      <c r="AO476" s="16" t="s">
        <v>138</v>
      </c>
      <c r="AP476" s="16"/>
      <c r="AQ476" s="16"/>
      <c r="AR476" s="16"/>
      <c r="AS476" s="16"/>
      <c r="AT476" s="19"/>
      <c r="AU476" s="19"/>
      <c r="AV476" s="19"/>
      <c r="AW476" s="19"/>
      <c r="AX476" s="19"/>
      <c r="AY476" s="19"/>
      <c r="AZ476" s="19"/>
      <c r="BA476" s="19"/>
      <c r="BB476" s="19"/>
      <c r="BC476" s="19"/>
      <c r="BD476" s="16">
        <v>295.21152891621347</v>
      </c>
      <c r="BE476" s="16">
        <v>3884.2276721833659</v>
      </c>
      <c r="BF476" s="21"/>
      <c r="BG476" s="22">
        <v>25</v>
      </c>
      <c r="BH476" s="23">
        <v>0.7</v>
      </c>
      <c r="BI476" s="23">
        <v>18</v>
      </c>
      <c r="BJ476" s="16">
        <v>295.21152891621347</v>
      </c>
      <c r="BK476" s="16">
        <v>3884.2276721833659</v>
      </c>
      <c r="BL476" s="23">
        <v>0.15</v>
      </c>
      <c r="BM476" s="22">
        <f t="shared" si="65"/>
        <v>1.605059177330854</v>
      </c>
      <c r="BN476" s="22">
        <f t="shared" si="69"/>
        <v>0.60505917733085401</v>
      </c>
      <c r="BO476" s="22">
        <f t="shared" si="66"/>
        <v>9.0758876599628099E-2</v>
      </c>
      <c r="BP476" s="22">
        <f t="shared" si="67"/>
        <v>5.1430030073122593E-2</v>
      </c>
      <c r="BQ476" s="22">
        <f t="shared" si="68"/>
        <v>0.46287027065810332</v>
      </c>
    </row>
    <row r="477" spans="1:69" ht="12.75" customHeight="1" x14ac:dyDescent="0.25">
      <c r="A477" s="15">
        <v>14831006</v>
      </c>
      <c r="B477" s="16" t="s">
        <v>97</v>
      </c>
      <c r="C477" s="16"/>
      <c r="D477" s="16"/>
      <c r="E477" s="16"/>
      <c r="F477" s="16" t="s">
        <v>1264</v>
      </c>
      <c r="G477" s="16" t="s">
        <v>1841</v>
      </c>
      <c r="H477" s="16">
        <v>0.661102148</v>
      </c>
      <c r="I477" s="17">
        <v>1955</v>
      </c>
      <c r="J477" s="17">
        <v>796</v>
      </c>
      <c r="K477" s="16">
        <v>0.20504894400000001</v>
      </c>
      <c r="L477" s="16" t="s">
        <v>78</v>
      </c>
      <c r="M477" s="17">
        <v>1</v>
      </c>
      <c r="N477" s="17">
        <v>0</v>
      </c>
      <c r="O477" s="16" t="s">
        <v>79</v>
      </c>
      <c r="P477" s="16" t="s">
        <v>80</v>
      </c>
      <c r="Q477" s="18">
        <v>8.9138149915045692E-2</v>
      </c>
      <c r="R477" s="16" t="s">
        <v>1879</v>
      </c>
      <c r="S477" s="16" t="s">
        <v>1880</v>
      </c>
      <c r="T477" s="16" t="s">
        <v>83</v>
      </c>
      <c r="U477" s="16" t="s">
        <v>106</v>
      </c>
      <c r="V477" s="16" t="s">
        <v>1844</v>
      </c>
      <c r="W477" s="16" t="s">
        <v>129</v>
      </c>
      <c r="X477" s="16" t="s">
        <v>1267</v>
      </c>
      <c r="Y477" s="16" t="s">
        <v>1268</v>
      </c>
      <c r="Z477" s="16" t="s">
        <v>1881</v>
      </c>
      <c r="AA477" s="16"/>
      <c r="AB477" s="16"/>
      <c r="AC477" s="16" t="s">
        <v>1846</v>
      </c>
      <c r="AD477" s="16" t="s">
        <v>152</v>
      </c>
      <c r="AE477" s="16"/>
      <c r="AF477" s="16" t="s">
        <v>91</v>
      </c>
      <c r="AG477" s="16" t="s">
        <v>92</v>
      </c>
      <c r="AH477" s="16" t="s">
        <v>1847</v>
      </c>
      <c r="AI477" s="17">
        <v>2</v>
      </c>
      <c r="AJ477" s="17">
        <v>1</v>
      </c>
      <c r="AK477" s="16" t="s">
        <v>245</v>
      </c>
      <c r="AL477" s="16"/>
      <c r="AM477" s="17">
        <v>35</v>
      </c>
      <c r="AN477" s="16" t="s">
        <v>246</v>
      </c>
      <c r="AO477" s="16" t="s">
        <v>247</v>
      </c>
      <c r="AP477" s="17">
        <v>0</v>
      </c>
      <c r="AQ477" s="17">
        <v>0</v>
      </c>
      <c r="AR477" s="17">
        <v>0</v>
      </c>
      <c r="AS477" s="16">
        <v>3882.8513629700001</v>
      </c>
      <c r="AT477" s="19">
        <v>11.218559745918494</v>
      </c>
      <c r="AU477" s="19">
        <v>0</v>
      </c>
      <c r="AV477" s="19">
        <v>0</v>
      </c>
      <c r="AW477" s="19">
        <v>5609.2798729592469</v>
      </c>
      <c r="AX477" s="20">
        <v>4</v>
      </c>
      <c r="AY477" s="19">
        <v>0</v>
      </c>
      <c r="AZ477" s="20">
        <v>35</v>
      </c>
      <c r="BA477" s="19">
        <v>0</v>
      </c>
      <c r="BB477" s="19">
        <v>0.5</v>
      </c>
      <c r="BC477" s="20">
        <v>17500</v>
      </c>
      <c r="BD477" s="16"/>
      <c r="BE477" s="16"/>
      <c r="BF477" s="21" t="s">
        <v>96</v>
      </c>
      <c r="BG477" s="22">
        <v>35</v>
      </c>
      <c r="BH477" s="23">
        <v>0.85</v>
      </c>
      <c r="BI477" s="23">
        <v>30</v>
      </c>
      <c r="BJ477" s="16">
        <v>249.26144809264366</v>
      </c>
      <c r="BK477" s="16">
        <v>3882.8422788836797</v>
      </c>
      <c r="BL477" s="23">
        <v>0.15</v>
      </c>
      <c r="BM477" s="22">
        <f t="shared" si="65"/>
        <v>2.6741444974513708</v>
      </c>
      <c r="BN477" s="22">
        <f t="shared" si="69"/>
        <v>1.6741444974513708</v>
      </c>
      <c r="BO477" s="22">
        <f t="shared" si="66"/>
        <v>0.25112167461770563</v>
      </c>
      <c r="BP477" s="22">
        <f t="shared" si="67"/>
        <v>0.14230228228336653</v>
      </c>
      <c r="BQ477" s="22">
        <f t="shared" si="68"/>
        <v>1.2807205405502988</v>
      </c>
    </row>
    <row r="478" spans="1:69" ht="12.75" customHeight="1" x14ac:dyDescent="0.25">
      <c r="A478" s="15">
        <v>15409071</v>
      </c>
      <c r="B478" s="16" t="s">
        <v>228</v>
      </c>
      <c r="C478" s="16"/>
      <c r="D478" s="16"/>
      <c r="E478" s="16"/>
      <c r="F478" s="16" t="s">
        <v>1264</v>
      </c>
      <c r="G478" s="16" t="s">
        <v>2389</v>
      </c>
      <c r="H478" s="16">
        <v>0.42856623599999999</v>
      </c>
      <c r="I478" s="17">
        <v>1998</v>
      </c>
      <c r="J478" s="17">
        <v>2191</v>
      </c>
      <c r="K478" s="16">
        <v>0.56498194899999998</v>
      </c>
      <c r="L478" s="16" t="s">
        <v>78</v>
      </c>
      <c r="M478" s="17">
        <v>1</v>
      </c>
      <c r="N478" s="17">
        <v>0</v>
      </c>
      <c r="O478" s="16" t="s">
        <v>79</v>
      </c>
      <c r="P478" s="16" t="s">
        <v>80</v>
      </c>
      <c r="Q478" s="18">
        <v>8.9074012014226558E-2</v>
      </c>
      <c r="R478" s="16" t="s">
        <v>2692</v>
      </c>
      <c r="S478" s="16" t="s">
        <v>2693</v>
      </c>
      <c r="T478" s="16" t="s">
        <v>83</v>
      </c>
      <c r="U478" s="16" t="s">
        <v>232</v>
      </c>
      <c r="V478" s="16" t="s">
        <v>183</v>
      </c>
      <c r="W478" s="16" t="s">
        <v>129</v>
      </c>
      <c r="X478" s="16" t="s">
        <v>1267</v>
      </c>
      <c r="Y478" s="16" t="s">
        <v>1268</v>
      </c>
      <c r="Z478" s="16" t="s">
        <v>2694</v>
      </c>
      <c r="AA478" s="16"/>
      <c r="AB478" s="16" t="s">
        <v>831</v>
      </c>
      <c r="AC478" s="16" t="s">
        <v>1235</v>
      </c>
      <c r="AD478" s="16" t="s">
        <v>590</v>
      </c>
      <c r="AE478" s="16"/>
      <c r="AF478" s="16" t="s">
        <v>91</v>
      </c>
      <c r="AG478" s="16" t="s">
        <v>92</v>
      </c>
      <c r="AH478" s="16" t="s">
        <v>232</v>
      </c>
      <c r="AI478" s="17">
        <v>1</v>
      </c>
      <c r="AJ478" s="17">
        <v>1</v>
      </c>
      <c r="AK478" s="16" t="s">
        <v>136</v>
      </c>
      <c r="AL478" s="16"/>
      <c r="AM478" s="17">
        <v>25</v>
      </c>
      <c r="AN478" s="16" t="s">
        <v>137</v>
      </c>
      <c r="AO478" s="16" t="s">
        <v>138</v>
      </c>
      <c r="AP478" s="16"/>
      <c r="AQ478" s="16"/>
      <c r="AR478" s="16"/>
      <c r="AS478" s="16"/>
      <c r="AT478" s="19"/>
      <c r="AU478" s="19"/>
      <c r="AV478" s="19"/>
      <c r="AW478" s="19"/>
      <c r="AX478" s="19"/>
      <c r="AY478" s="19"/>
      <c r="AZ478" s="19"/>
      <c r="BA478" s="19"/>
      <c r="BB478" s="19"/>
      <c r="BC478" s="19"/>
      <c r="BD478" s="16">
        <v>260.75741256075378</v>
      </c>
      <c r="BE478" s="16">
        <v>3880.0484430993747</v>
      </c>
      <c r="BF478" s="21"/>
      <c r="BG478" s="22">
        <v>25</v>
      </c>
      <c r="BH478" s="23">
        <v>0.7</v>
      </c>
      <c r="BI478" s="23">
        <v>18</v>
      </c>
      <c r="BJ478" s="16">
        <v>260.75741256075378</v>
      </c>
      <c r="BK478" s="16">
        <v>3880.0484430993747</v>
      </c>
      <c r="BL478" s="23">
        <v>0.15</v>
      </c>
      <c r="BM478" s="22">
        <f t="shared" si="65"/>
        <v>1.6033322162560781</v>
      </c>
      <c r="BN478" s="22">
        <f t="shared" si="69"/>
        <v>0.60333221625607814</v>
      </c>
      <c r="BO478" s="22">
        <f t="shared" si="66"/>
        <v>9.0499832438411712E-2</v>
      </c>
      <c r="BP478" s="22">
        <f t="shared" si="67"/>
        <v>5.1283238381766641E-2</v>
      </c>
      <c r="BQ478" s="22">
        <f t="shared" si="68"/>
        <v>0.46154914543589975</v>
      </c>
    </row>
    <row r="479" spans="1:69" ht="12.75" customHeight="1" x14ac:dyDescent="0.25">
      <c r="A479" s="15">
        <v>15806039</v>
      </c>
      <c r="B479" s="16" t="s">
        <v>228</v>
      </c>
      <c r="C479" s="16"/>
      <c r="D479" s="16"/>
      <c r="E479" s="16" t="s">
        <v>358</v>
      </c>
      <c r="F479" s="16" t="s">
        <v>502</v>
      </c>
      <c r="G479" s="16" t="s">
        <v>359</v>
      </c>
      <c r="H479" s="16">
        <v>0.14615579200000001</v>
      </c>
      <c r="I479" s="17">
        <v>1928</v>
      </c>
      <c r="J479" s="17">
        <v>1500</v>
      </c>
      <c r="K479" s="16">
        <v>0.38669760199999997</v>
      </c>
      <c r="L479" s="16" t="s">
        <v>78</v>
      </c>
      <c r="M479" s="17">
        <v>1</v>
      </c>
      <c r="N479" s="17">
        <v>0</v>
      </c>
      <c r="O479" s="16" t="s">
        <v>79</v>
      </c>
      <c r="P479" s="16" t="s">
        <v>80</v>
      </c>
      <c r="Q479" s="18">
        <v>8.9052872916445619E-2</v>
      </c>
      <c r="R479" s="16" t="s">
        <v>629</v>
      </c>
      <c r="S479" s="16" t="s">
        <v>630</v>
      </c>
      <c r="T479" s="16" t="s">
        <v>114</v>
      </c>
      <c r="U479" s="16" t="s">
        <v>115</v>
      </c>
      <c r="V479" s="16" t="s">
        <v>631</v>
      </c>
      <c r="W479" s="16" t="s">
        <v>507</v>
      </c>
      <c r="X479" s="16"/>
      <c r="Y479" s="16" t="s">
        <v>509</v>
      </c>
      <c r="Z479" s="16" t="s">
        <v>632</v>
      </c>
      <c r="AA479" s="16"/>
      <c r="AB479" s="16"/>
      <c r="AC479" s="16" t="s">
        <v>547</v>
      </c>
      <c r="AD479" s="16" t="s">
        <v>105</v>
      </c>
      <c r="AE479" s="16"/>
      <c r="AF479" s="16" t="s">
        <v>91</v>
      </c>
      <c r="AG479" s="16" t="s">
        <v>92</v>
      </c>
      <c r="AH479" s="16" t="s">
        <v>633</v>
      </c>
      <c r="AI479" s="17">
        <v>2</v>
      </c>
      <c r="AJ479" s="17">
        <v>0</v>
      </c>
      <c r="AK479" s="16" t="s">
        <v>523</v>
      </c>
      <c r="AL479" s="16"/>
      <c r="AM479" s="17">
        <v>50</v>
      </c>
      <c r="AN479" s="16" t="s">
        <v>524</v>
      </c>
      <c r="AO479" s="16"/>
      <c r="AP479" s="17">
        <v>0</v>
      </c>
      <c r="AQ479" s="17">
        <v>0</v>
      </c>
      <c r="AR479" s="17">
        <v>1500</v>
      </c>
      <c r="AS479" s="16">
        <v>3879.1276817100002</v>
      </c>
      <c r="AT479" s="19">
        <v>0</v>
      </c>
      <c r="AU479" s="19">
        <v>0</v>
      </c>
      <c r="AV479" s="19">
        <v>0.3866848743011132</v>
      </c>
      <c r="AW479" s="19">
        <v>16843.993124556491</v>
      </c>
      <c r="AX479" s="20">
        <v>9</v>
      </c>
      <c r="AY479" s="19">
        <v>3</v>
      </c>
      <c r="AZ479" s="20">
        <v>0</v>
      </c>
      <c r="BA479" s="19">
        <v>0.1</v>
      </c>
      <c r="BB479" s="19">
        <v>0</v>
      </c>
      <c r="BC479" s="20">
        <v>130680</v>
      </c>
      <c r="BD479" s="16">
        <v>318.58613984453177</v>
      </c>
      <c r="BE479" s="16">
        <v>3879.12762768331</v>
      </c>
      <c r="BF479" s="21" t="s">
        <v>96</v>
      </c>
      <c r="BG479" s="23">
        <v>50</v>
      </c>
      <c r="BH479" s="23">
        <v>0.5</v>
      </c>
      <c r="BI479" s="23">
        <f>BG479*BH479</f>
        <v>25</v>
      </c>
      <c r="BJ479" s="16">
        <v>318.58613984453177</v>
      </c>
      <c r="BK479" s="16">
        <v>3879.12762768331</v>
      </c>
      <c r="BL479" s="23">
        <v>0.15</v>
      </c>
      <c r="BM479" s="22">
        <f t="shared" si="65"/>
        <v>2.2263218229111406</v>
      </c>
      <c r="BN479" s="22">
        <f t="shared" si="69"/>
        <v>2.2263218229111406</v>
      </c>
      <c r="BO479" s="22">
        <f t="shared" si="66"/>
        <v>0.33394827343667105</v>
      </c>
      <c r="BP479" s="22">
        <f t="shared" si="67"/>
        <v>0.18923735494744698</v>
      </c>
      <c r="BQ479" s="22">
        <f t="shared" si="68"/>
        <v>1.7031361945270227</v>
      </c>
    </row>
    <row r="480" spans="1:69" ht="12.75" customHeight="1" x14ac:dyDescent="0.25">
      <c r="A480" s="15">
        <v>15844012</v>
      </c>
      <c r="B480" s="16" t="s">
        <v>75</v>
      </c>
      <c r="C480" s="16"/>
      <c r="D480" s="16"/>
      <c r="E480" s="16"/>
      <c r="F480" s="16" t="s">
        <v>1264</v>
      </c>
      <c r="G480" s="16" t="s">
        <v>238</v>
      </c>
      <c r="H480" s="16">
        <v>0.111111111</v>
      </c>
      <c r="I480" s="17">
        <v>1965</v>
      </c>
      <c r="J480" s="17">
        <v>1075</v>
      </c>
      <c r="K480" s="16">
        <v>0.27770601900000003</v>
      </c>
      <c r="L480" s="16" t="s">
        <v>78</v>
      </c>
      <c r="M480" s="17">
        <v>1</v>
      </c>
      <c r="N480" s="17">
        <v>0</v>
      </c>
      <c r="O480" s="16" t="s">
        <v>79</v>
      </c>
      <c r="P480" s="16" t="s">
        <v>80</v>
      </c>
      <c r="Q480" s="18">
        <v>8.893979883809644E-2</v>
      </c>
      <c r="R480" s="16" t="s">
        <v>2270</v>
      </c>
      <c r="S480" s="16" t="s">
        <v>2271</v>
      </c>
      <c r="T480" s="16" t="s">
        <v>83</v>
      </c>
      <c r="U480" s="16" t="s">
        <v>84</v>
      </c>
      <c r="V480" s="16" t="s">
        <v>1411</v>
      </c>
      <c r="W480" s="16" t="s">
        <v>129</v>
      </c>
      <c r="X480" s="16"/>
      <c r="Y480" s="16" t="s">
        <v>1268</v>
      </c>
      <c r="Z480" s="16" t="s">
        <v>2272</v>
      </c>
      <c r="AA480" s="16"/>
      <c r="AB480" s="16"/>
      <c r="AC480" s="16" t="s">
        <v>1333</v>
      </c>
      <c r="AD480" s="16" t="s">
        <v>152</v>
      </c>
      <c r="AE480" s="16"/>
      <c r="AF480" s="16" t="s">
        <v>91</v>
      </c>
      <c r="AG480" s="16" t="s">
        <v>92</v>
      </c>
      <c r="AH480" s="16" t="s">
        <v>1413</v>
      </c>
      <c r="AI480" s="17">
        <v>1</v>
      </c>
      <c r="AJ480" s="17">
        <v>1</v>
      </c>
      <c r="AK480" s="16" t="s">
        <v>245</v>
      </c>
      <c r="AL480" s="16"/>
      <c r="AM480" s="17">
        <v>35</v>
      </c>
      <c r="AN480" s="16" t="s">
        <v>246</v>
      </c>
      <c r="AO480" s="16" t="s">
        <v>247</v>
      </c>
      <c r="AP480" s="17">
        <v>0</v>
      </c>
      <c r="AQ480" s="17">
        <v>0</v>
      </c>
      <c r="AR480" s="17">
        <v>0</v>
      </c>
      <c r="AS480" s="16">
        <v>3874.2008424800001</v>
      </c>
      <c r="AT480" s="19">
        <v>11.243609139302093</v>
      </c>
      <c r="AU480" s="19">
        <v>0</v>
      </c>
      <c r="AV480" s="19">
        <v>0</v>
      </c>
      <c r="AW480" s="19">
        <v>5621.8045696510462</v>
      </c>
      <c r="AX480" s="20">
        <v>4</v>
      </c>
      <c r="AY480" s="19">
        <v>0</v>
      </c>
      <c r="AZ480" s="20">
        <v>35</v>
      </c>
      <c r="BA480" s="19">
        <v>0</v>
      </c>
      <c r="BB480" s="19">
        <v>0.5</v>
      </c>
      <c r="BC480" s="20">
        <v>17500</v>
      </c>
      <c r="BD480" s="16">
        <v>257.8455936694312</v>
      </c>
      <c r="BE480" s="16">
        <v>3874.2021405324276</v>
      </c>
      <c r="BF480" s="21" t="s">
        <v>96</v>
      </c>
      <c r="BG480" s="22">
        <v>35</v>
      </c>
      <c r="BH480" s="23">
        <v>0.85</v>
      </c>
      <c r="BI480" s="23">
        <v>30</v>
      </c>
      <c r="BJ480" s="16">
        <v>257.8455936694312</v>
      </c>
      <c r="BK480" s="16">
        <v>3874.2021405324276</v>
      </c>
      <c r="BL480" s="23">
        <v>0.15</v>
      </c>
      <c r="BM480" s="22">
        <f t="shared" si="65"/>
        <v>2.6681939651428932</v>
      </c>
      <c r="BN480" s="22">
        <f t="shared" si="69"/>
        <v>1.6681939651428932</v>
      </c>
      <c r="BO480" s="22">
        <f t="shared" si="66"/>
        <v>0.25022909477143396</v>
      </c>
      <c r="BP480" s="22">
        <f t="shared" si="67"/>
        <v>0.14179648703714595</v>
      </c>
      <c r="BQ480" s="22">
        <f t="shared" si="68"/>
        <v>1.2761683833343134</v>
      </c>
    </row>
    <row r="481" spans="1:69" ht="12.75" customHeight="1" x14ac:dyDescent="0.25">
      <c r="A481" s="15">
        <v>16040048</v>
      </c>
      <c r="B481" s="16" t="s">
        <v>75</v>
      </c>
      <c r="C481" s="16"/>
      <c r="D481" s="16"/>
      <c r="E481" s="16"/>
      <c r="F481" s="16" t="s">
        <v>1264</v>
      </c>
      <c r="G481" s="16" t="s">
        <v>139</v>
      </c>
      <c r="H481" s="16">
        <v>0.75479247900000002</v>
      </c>
      <c r="I481" s="17">
        <v>2013</v>
      </c>
      <c r="J481" s="17">
        <v>2193</v>
      </c>
      <c r="K481" s="16">
        <v>0.56622773000000004</v>
      </c>
      <c r="L481" s="16" t="s">
        <v>78</v>
      </c>
      <c r="M481" s="17">
        <v>1</v>
      </c>
      <c r="N481" s="17">
        <v>0</v>
      </c>
      <c r="O481" s="16" t="s">
        <v>79</v>
      </c>
      <c r="P481" s="16" t="s">
        <v>80</v>
      </c>
      <c r="Q481" s="18">
        <v>8.8935056998866932E-2</v>
      </c>
      <c r="R481" s="16" t="s">
        <v>2465</v>
      </c>
      <c r="S481" s="16" t="s">
        <v>2466</v>
      </c>
      <c r="T481" s="16" t="s">
        <v>83</v>
      </c>
      <c r="U481" s="16" t="s">
        <v>84</v>
      </c>
      <c r="V481" s="16" t="s">
        <v>183</v>
      </c>
      <c r="W481" s="16" t="s">
        <v>129</v>
      </c>
      <c r="X481" s="16" t="s">
        <v>1267</v>
      </c>
      <c r="Y481" s="16" t="s">
        <v>1268</v>
      </c>
      <c r="Z481" s="16" t="s">
        <v>193</v>
      </c>
      <c r="AA481" s="16"/>
      <c r="AB481" s="16"/>
      <c r="AC481" s="16" t="s">
        <v>2467</v>
      </c>
      <c r="AD481" s="16" t="s">
        <v>2110</v>
      </c>
      <c r="AE481" s="16"/>
      <c r="AF481" s="16" t="s">
        <v>91</v>
      </c>
      <c r="AG481" s="16" t="s">
        <v>92</v>
      </c>
      <c r="AH481" s="16" t="s">
        <v>84</v>
      </c>
      <c r="AI481" s="17">
        <v>1</v>
      </c>
      <c r="AJ481" s="17">
        <v>1</v>
      </c>
      <c r="AK481" s="16" t="s">
        <v>136</v>
      </c>
      <c r="AL481" s="16"/>
      <c r="AM481" s="17">
        <v>25</v>
      </c>
      <c r="AN481" s="16" t="s">
        <v>137</v>
      </c>
      <c r="AO481" s="16" t="s">
        <v>138</v>
      </c>
      <c r="AP481" s="16"/>
      <c r="AQ481" s="16"/>
      <c r="AR481" s="16"/>
      <c r="AS481" s="16"/>
      <c r="AT481" s="19"/>
      <c r="AU481" s="19"/>
      <c r="AV481" s="19"/>
      <c r="AW481" s="19"/>
      <c r="AX481" s="19"/>
      <c r="AY481" s="19"/>
      <c r="AZ481" s="19"/>
      <c r="BA481" s="19"/>
      <c r="BB481" s="19"/>
      <c r="BC481" s="19"/>
      <c r="BD481" s="16">
        <v>248.97655859382093</v>
      </c>
      <c r="BE481" s="16">
        <v>3873.9955868418074</v>
      </c>
      <c r="BF481" s="21"/>
      <c r="BG481" s="22">
        <v>25</v>
      </c>
      <c r="BH481" s="23">
        <v>0.7</v>
      </c>
      <c r="BI481" s="23">
        <v>18</v>
      </c>
      <c r="BJ481" s="16">
        <v>248.97655859382093</v>
      </c>
      <c r="BK481" s="16">
        <v>3873.9955868418074</v>
      </c>
      <c r="BL481" s="23">
        <v>0.15</v>
      </c>
      <c r="BM481" s="22">
        <f t="shared" si="65"/>
        <v>1.6008310259796048</v>
      </c>
      <c r="BN481" s="22">
        <f t="shared" si="69"/>
        <v>0.6008310259796048</v>
      </c>
      <c r="BO481" s="22">
        <f t="shared" si="66"/>
        <v>9.0124653896940715E-2</v>
      </c>
      <c r="BP481" s="22">
        <f t="shared" si="67"/>
        <v>5.1070637208266413E-2</v>
      </c>
      <c r="BQ481" s="22">
        <f t="shared" si="68"/>
        <v>0.45963573487439774</v>
      </c>
    </row>
    <row r="482" spans="1:69" ht="12.75" customHeight="1" x14ac:dyDescent="0.25">
      <c r="A482" s="15">
        <v>19307048</v>
      </c>
      <c r="B482" s="16" t="s">
        <v>237</v>
      </c>
      <c r="C482" s="16"/>
      <c r="D482" s="16"/>
      <c r="E482" s="16"/>
      <c r="F482" s="16" t="s">
        <v>1264</v>
      </c>
      <c r="G482" s="16" t="s">
        <v>366</v>
      </c>
      <c r="H482" s="16">
        <v>0.79799390800000003</v>
      </c>
      <c r="I482" s="17">
        <v>2003</v>
      </c>
      <c r="J482" s="17">
        <v>1984</v>
      </c>
      <c r="K482" s="16">
        <v>0.51465629099999999</v>
      </c>
      <c r="L482" s="16" t="s">
        <v>78</v>
      </c>
      <c r="M482" s="17">
        <v>1</v>
      </c>
      <c r="N482" s="17">
        <v>0</v>
      </c>
      <c r="O482" s="16" t="s">
        <v>79</v>
      </c>
      <c r="P482" s="16" t="s">
        <v>80</v>
      </c>
      <c r="Q482" s="18">
        <v>8.8881894613271159E-2</v>
      </c>
      <c r="R482" s="16" t="s">
        <v>2755</v>
      </c>
      <c r="S482" s="16" t="s">
        <v>2756</v>
      </c>
      <c r="T482" s="16" t="s">
        <v>83</v>
      </c>
      <c r="U482" s="16" t="s">
        <v>106</v>
      </c>
      <c r="V482" s="16" t="s">
        <v>183</v>
      </c>
      <c r="W482" s="16" t="s">
        <v>129</v>
      </c>
      <c r="X482" s="16" t="s">
        <v>1267</v>
      </c>
      <c r="Y482" s="16" t="s">
        <v>1268</v>
      </c>
      <c r="Z482" s="16" t="s">
        <v>2757</v>
      </c>
      <c r="AA482" s="16"/>
      <c r="AB482" s="16"/>
      <c r="AC482" s="16" t="s">
        <v>322</v>
      </c>
      <c r="AD482" s="16" t="s">
        <v>161</v>
      </c>
      <c r="AE482" s="16"/>
      <c r="AF482" s="16" t="s">
        <v>91</v>
      </c>
      <c r="AG482" s="16" t="s">
        <v>92</v>
      </c>
      <c r="AH482" s="16" t="s">
        <v>106</v>
      </c>
      <c r="AI482" s="17">
        <v>1</v>
      </c>
      <c r="AJ482" s="17">
        <v>1</v>
      </c>
      <c r="AK482" s="16" t="s">
        <v>136</v>
      </c>
      <c r="AL482" s="16"/>
      <c r="AM482" s="17">
        <v>25</v>
      </c>
      <c r="AN482" s="16" t="s">
        <v>137</v>
      </c>
      <c r="AO482" s="16" t="s">
        <v>138</v>
      </c>
      <c r="AP482" s="16"/>
      <c r="AQ482" s="16"/>
      <c r="AR482" s="16"/>
      <c r="AS482" s="16"/>
      <c r="AT482" s="19"/>
      <c r="AU482" s="19"/>
      <c r="AV482" s="19"/>
      <c r="AW482" s="19"/>
      <c r="AX482" s="19"/>
      <c r="AY482" s="19"/>
      <c r="AZ482" s="19"/>
      <c r="BA482" s="19"/>
      <c r="BB482" s="19"/>
      <c r="BC482" s="19"/>
      <c r="BD482" s="16">
        <v>253.83987738461784</v>
      </c>
      <c r="BE482" s="16">
        <v>3871.6798425882603</v>
      </c>
      <c r="BF482" s="21"/>
      <c r="BG482" s="22">
        <v>25</v>
      </c>
      <c r="BH482" s="23">
        <v>0.7</v>
      </c>
      <c r="BI482" s="23">
        <v>18</v>
      </c>
      <c r="BJ482" s="16">
        <v>253.83987738461784</v>
      </c>
      <c r="BK482" s="16">
        <v>3871.6798425882603</v>
      </c>
      <c r="BL482" s="23">
        <v>0.15</v>
      </c>
      <c r="BM482" s="22">
        <f t="shared" si="65"/>
        <v>1.5998741030388808</v>
      </c>
      <c r="BN482" s="22">
        <f t="shared" si="69"/>
        <v>0.59987410303888078</v>
      </c>
      <c r="BO482" s="22">
        <f t="shared" si="66"/>
        <v>8.9981115455832109E-2</v>
      </c>
      <c r="BP482" s="22">
        <f t="shared" si="67"/>
        <v>5.0989298758304873E-2</v>
      </c>
      <c r="BQ482" s="22">
        <f t="shared" si="68"/>
        <v>0.45890368882474381</v>
      </c>
    </row>
    <row r="483" spans="1:69" ht="12.75" customHeight="1" x14ac:dyDescent="0.25">
      <c r="A483" s="15">
        <v>19307063</v>
      </c>
      <c r="B483" s="16" t="s">
        <v>237</v>
      </c>
      <c r="C483" s="16"/>
      <c r="D483" s="16"/>
      <c r="E483" s="16"/>
      <c r="F483" s="16" t="s">
        <v>1264</v>
      </c>
      <c r="G483" s="16" t="s">
        <v>126</v>
      </c>
      <c r="H483" s="16">
        <v>0.33339227599999999</v>
      </c>
      <c r="I483" s="17">
        <v>2008</v>
      </c>
      <c r="J483" s="17">
        <v>3356</v>
      </c>
      <c r="K483" s="16">
        <v>0.86808070400000004</v>
      </c>
      <c r="L483" s="16" t="s">
        <v>78</v>
      </c>
      <c r="M483" s="17">
        <v>1</v>
      </c>
      <c r="N483" s="17">
        <v>0</v>
      </c>
      <c r="O483" s="16" t="s">
        <v>79</v>
      </c>
      <c r="P483" s="16" t="s">
        <v>80</v>
      </c>
      <c r="Q483" s="18">
        <v>8.881929167283216E-2</v>
      </c>
      <c r="R483" s="16" t="s">
        <v>2800</v>
      </c>
      <c r="S483" s="16" t="s">
        <v>2801</v>
      </c>
      <c r="T483" s="16" t="s">
        <v>83</v>
      </c>
      <c r="U483" s="16" t="s">
        <v>106</v>
      </c>
      <c r="V483" s="16" t="s">
        <v>183</v>
      </c>
      <c r="W483" s="16" t="s">
        <v>129</v>
      </c>
      <c r="X483" s="16" t="s">
        <v>1267</v>
      </c>
      <c r="Y483" s="16" t="s">
        <v>1268</v>
      </c>
      <c r="Z483" s="16" t="s">
        <v>1418</v>
      </c>
      <c r="AA483" s="16"/>
      <c r="AB483" s="16"/>
      <c r="AC483" s="16" t="s">
        <v>2802</v>
      </c>
      <c r="AD483" s="16" t="s">
        <v>2197</v>
      </c>
      <c r="AE483" s="16"/>
      <c r="AF483" s="16" t="s">
        <v>91</v>
      </c>
      <c r="AG483" s="16" t="s">
        <v>92</v>
      </c>
      <c r="AH483" s="16" t="s">
        <v>106</v>
      </c>
      <c r="AI483" s="17">
        <v>1</v>
      </c>
      <c r="AJ483" s="17">
        <v>1</v>
      </c>
      <c r="AK483" s="16" t="s">
        <v>136</v>
      </c>
      <c r="AL483" s="16"/>
      <c r="AM483" s="17">
        <v>25</v>
      </c>
      <c r="AN483" s="16" t="s">
        <v>137</v>
      </c>
      <c r="AO483" s="16" t="s">
        <v>138</v>
      </c>
      <c r="AP483" s="16"/>
      <c r="AQ483" s="16"/>
      <c r="AR483" s="16"/>
      <c r="AS483" s="16"/>
      <c r="AT483" s="19"/>
      <c r="AU483" s="19"/>
      <c r="AV483" s="19"/>
      <c r="AW483" s="19"/>
      <c r="AX483" s="19"/>
      <c r="AY483" s="19"/>
      <c r="AZ483" s="19"/>
      <c r="BA483" s="19"/>
      <c r="BB483" s="19"/>
      <c r="BC483" s="19"/>
      <c r="BD483" s="16">
        <v>272.462906805263</v>
      </c>
      <c r="BE483" s="16">
        <v>3868.952869410663</v>
      </c>
      <c r="BF483" s="21"/>
      <c r="BG483" s="22">
        <v>25</v>
      </c>
      <c r="BH483" s="23">
        <v>0.7</v>
      </c>
      <c r="BI483" s="23">
        <v>18</v>
      </c>
      <c r="BJ483" s="16">
        <v>272.462906805263</v>
      </c>
      <c r="BK483" s="16">
        <v>3868.952869410663</v>
      </c>
      <c r="BL483" s="23">
        <v>0.15</v>
      </c>
      <c r="BM483" s="22">
        <f t="shared" si="65"/>
        <v>1.598747250110979</v>
      </c>
      <c r="BN483" s="22">
        <f t="shared" si="69"/>
        <v>0.59874725011097896</v>
      </c>
      <c r="BO483" s="22">
        <f t="shared" si="66"/>
        <v>8.9812087516646835E-2</v>
      </c>
      <c r="BP483" s="22">
        <f t="shared" si="67"/>
        <v>5.0893516259433218E-2</v>
      </c>
      <c r="BQ483" s="22">
        <f t="shared" si="68"/>
        <v>0.45804164633489891</v>
      </c>
    </row>
    <row r="484" spans="1:69" ht="12.75" customHeight="1" x14ac:dyDescent="0.25">
      <c r="A484" s="15">
        <v>16009014</v>
      </c>
      <c r="B484" s="16" t="s">
        <v>75</v>
      </c>
      <c r="C484" s="16"/>
      <c r="D484" s="16"/>
      <c r="E484" s="16"/>
      <c r="F484" s="16" t="s">
        <v>125</v>
      </c>
      <c r="G484" s="16" t="s">
        <v>178</v>
      </c>
      <c r="H484" s="16">
        <v>0.66666745699999996</v>
      </c>
      <c r="I484" s="17">
        <v>1990</v>
      </c>
      <c r="J484" s="17">
        <v>1545</v>
      </c>
      <c r="K484" s="16">
        <v>0.40036278800000002</v>
      </c>
      <c r="L484" s="16" t="s">
        <v>78</v>
      </c>
      <c r="M484" s="17">
        <v>1</v>
      </c>
      <c r="N484" s="17">
        <v>0</v>
      </c>
      <c r="O484" s="16" t="s">
        <v>79</v>
      </c>
      <c r="P484" s="16" t="s">
        <v>80</v>
      </c>
      <c r="Q484" s="18">
        <v>8.8609472504558973E-2</v>
      </c>
      <c r="R484" s="16" t="s">
        <v>179</v>
      </c>
      <c r="S484" s="16" t="s">
        <v>180</v>
      </c>
      <c r="T484" s="16" t="s">
        <v>181</v>
      </c>
      <c r="U484" s="16" t="s">
        <v>182</v>
      </c>
      <c r="V484" s="16" t="s">
        <v>183</v>
      </c>
      <c r="W484" s="16" t="s">
        <v>129</v>
      </c>
      <c r="X484" s="16" t="s">
        <v>130</v>
      </c>
      <c r="Y484" s="16" t="s">
        <v>131</v>
      </c>
      <c r="Z484" s="16" t="s">
        <v>184</v>
      </c>
      <c r="AA484" s="16"/>
      <c r="AB484" s="16"/>
      <c r="AC484" s="16" t="s">
        <v>185</v>
      </c>
      <c r="AD484" s="16" t="s">
        <v>161</v>
      </c>
      <c r="AE484" s="16"/>
      <c r="AF484" s="16" t="s">
        <v>91</v>
      </c>
      <c r="AG484" s="16" t="s">
        <v>92</v>
      </c>
      <c r="AH484" s="16" t="s">
        <v>186</v>
      </c>
      <c r="AI484" s="17">
        <v>1</v>
      </c>
      <c r="AJ484" s="17">
        <v>1</v>
      </c>
      <c r="AK484" s="16" t="s">
        <v>136</v>
      </c>
      <c r="AL484" s="16"/>
      <c r="AM484" s="17">
        <v>25</v>
      </c>
      <c r="AN484" s="16" t="s">
        <v>137</v>
      </c>
      <c r="AO484" s="16" t="s">
        <v>138</v>
      </c>
      <c r="AP484" s="16"/>
      <c r="AQ484" s="16"/>
      <c r="AR484" s="16"/>
      <c r="AS484" s="16"/>
      <c r="AT484" s="19"/>
      <c r="AU484" s="19"/>
      <c r="AV484" s="19"/>
      <c r="AW484" s="19"/>
      <c r="AX484" s="19"/>
      <c r="AY484" s="19"/>
      <c r="AZ484" s="19"/>
      <c r="BA484" s="19"/>
      <c r="BB484" s="19"/>
      <c r="BC484" s="19"/>
      <c r="BD484" s="16">
        <v>253.77118292469203</v>
      </c>
      <c r="BE484" s="16">
        <v>3859.8131829995382</v>
      </c>
      <c r="BF484" s="21"/>
      <c r="BG484" s="22">
        <v>25</v>
      </c>
      <c r="BH484" s="23">
        <v>0.7</v>
      </c>
      <c r="BI484" s="23">
        <v>18</v>
      </c>
      <c r="BJ484" s="16">
        <v>253.77118292469203</v>
      </c>
      <c r="BK484" s="16">
        <v>3859.8131829995382</v>
      </c>
      <c r="BL484" s="23">
        <v>0.15</v>
      </c>
      <c r="BM484" s="22">
        <f t="shared" si="65"/>
        <v>1.5949705050820615</v>
      </c>
      <c r="BN484" s="22">
        <f t="shared" si="69"/>
        <v>0.59497050508206151</v>
      </c>
      <c r="BO484" s="22">
        <f t="shared" si="66"/>
        <v>8.9245575762309223E-2</v>
      </c>
      <c r="BP484" s="22">
        <f t="shared" si="67"/>
        <v>5.0572492931975237E-2</v>
      </c>
      <c r="BQ484" s="22">
        <f t="shared" si="68"/>
        <v>0.45515243638777708</v>
      </c>
    </row>
    <row r="485" spans="1:69" ht="12.75" customHeight="1" x14ac:dyDescent="0.25">
      <c r="A485" s="15">
        <v>15009027</v>
      </c>
      <c r="B485" s="16" t="s">
        <v>154</v>
      </c>
      <c r="C485" s="16"/>
      <c r="D485" s="16"/>
      <c r="E485" s="16"/>
      <c r="F485" s="16" t="s">
        <v>1264</v>
      </c>
      <c r="G485" s="16" t="s">
        <v>155</v>
      </c>
      <c r="H485" s="16">
        <v>0.17654900500000001</v>
      </c>
      <c r="I485" s="17">
        <v>2006</v>
      </c>
      <c r="J485" s="17">
        <v>1669</v>
      </c>
      <c r="K485" s="16">
        <v>0.433056565</v>
      </c>
      <c r="L485" s="16" t="s">
        <v>78</v>
      </c>
      <c r="M485" s="17">
        <v>1</v>
      </c>
      <c r="N485" s="17">
        <v>0</v>
      </c>
      <c r="O485" s="16" t="s">
        <v>79</v>
      </c>
      <c r="P485" s="16" t="s">
        <v>80</v>
      </c>
      <c r="Q485" s="18">
        <v>8.8498149740849352E-2</v>
      </c>
      <c r="R485" s="16" t="s">
        <v>2580</v>
      </c>
      <c r="S485" s="16" t="s">
        <v>2581</v>
      </c>
      <c r="T485" s="16" t="s">
        <v>114</v>
      </c>
      <c r="U485" s="16" t="s">
        <v>326</v>
      </c>
      <c r="V485" s="16" t="s">
        <v>2582</v>
      </c>
      <c r="W485" s="16" t="s">
        <v>129</v>
      </c>
      <c r="X485" s="16" t="s">
        <v>1267</v>
      </c>
      <c r="Y485" s="16" t="s">
        <v>1268</v>
      </c>
      <c r="Z485" s="16" t="s">
        <v>2583</v>
      </c>
      <c r="AA485" s="16"/>
      <c r="AB485" s="16"/>
      <c r="AC485" s="16" t="s">
        <v>2507</v>
      </c>
      <c r="AD485" s="16" t="s">
        <v>161</v>
      </c>
      <c r="AE485" s="16"/>
      <c r="AF485" s="16" t="s">
        <v>91</v>
      </c>
      <c r="AG485" s="16" t="s">
        <v>92</v>
      </c>
      <c r="AH485" s="16" t="s">
        <v>84</v>
      </c>
      <c r="AI485" s="17">
        <v>1</v>
      </c>
      <c r="AJ485" s="17">
        <v>1</v>
      </c>
      <c r="AK485" s="16" t="s">
        <v>136</v>
      </c>
      <c r="AL485" s="16"/>
      <c r="AM485" s="17">
        <v>25</v>
      </c>
      <c r="AN485" s="16" t="s">
        <v>137</v>
      </c>
      <c r="AO485" s="16" t="s">
        <v>138</v>
      </c>
      <c r="AP485" s="16"/>
      <c r="AQ485" s="16"/>
      <c r="AR485" s="16"/>
      <c r="AS485" s="16"/>
      <c r="AT485" s="19"/>
      <c r="AU485" s="19"/>
      <c r="AV485" s="19"/>
      <c r="AW485" s="19"/>
      <c r="AX485" s="19"/>
      <c r="AY485" s="19"/>
      <c r="AZ485" s="19"/>
      <c r="BA485" s="19"/>
      <c r="BB485" s="19"/>
      <c r="BC485" s="19"/>
      <c r="BD485" s="16">
        <v>260.22951342630256</v>
      </c>
      <c r="BE485" s="16">
        <v>3854.9639828092058</v>
      </c>
      <c r="BF485" s="21"/>
      <c r="BG485" s="22">
        <v>25</v>
      </c>
      <c r="BH485" s="23">
        <v>0.7</v>
      </c>
      <c r="BI485" s="23">
        <v>18</v>
      </c>
      <c r="BJ485" s="16">
        <v>260.22951342630256</v>
      </c>
      <c r="BK485" s="16">
        <v>3854.9639828092058</v>
      </c>
      <c r="BL485" s="23">
        <v>0.15</v>
      </c>
      <c r="BM485" s="22">
        <f t="shared" si="65"/>
        <v>1.5929666953352883</v>
      </c>
      <c r="BN485" s="22">
        <f t="shared" si="69"/>
        <v>0.59296669533528834</v>
      </c>
      <c r="BO485" s="22">
        <f t="shared" si="66"/>
        <v>8.8945004300293243E-2</v>
      </c>
      <c r="BP485" s="22">
        <f t="shared" si="67"/>
        <v>5.0402169103499511E-2</v>
      </c>
      <c r="BQ485" s="22">
        <f t="shared" si="68"/>
        <v>0.45361952193149557</v>
      </c>
    </row>
    <row r="486" spans="1:69" ht="12.75" customHeight="1" x14ac:dyDescent="0.25">
      <c r="A486" s="15">
        <v>15009026</v>
      </c>
      <c r="B486" s="16" t="s">
        <v>154</v>
      </c>
      <c r="C486" s="16"/>
      <c r="D486" s="16"/>
      <c r="E486" s="16"/>
      <c r="F486" s="16" t="s">
        <v>1264</v>
      </c>
      <c r="G486" s="16" t="s">
        <v>155</v>
      </c>
      <c r="H486" s="16">
        <v>0.36680432299999999</v>
      </c>
      <c r="I486" s="17">
        <v>2006</v>
      </c>
      <c r="J486" s="17">
        <v>1629</v>
      </c>
      <c r="K486" s="16">
        <v>0.42333679800000001</v>
      </c>
      <c r="L486" s="16" t="s">
        <v>78</v>
      </c>
      <c r="M486" s="17">
        <v>1</v>
      </c>
      <c r="N486" s="17">
        <v>0</v>
      </c>
      <c r="O486" s="16" t="s">
        <v>79</v>
      </c>
      <c r="P486" s="16" t="s">
        <v>80</v>
      </c>
      <c r="Q486" s="18">
        <v>8.8337547643207878E-2</v>
      </c>
      <c r="R486" s="16" t="s">
        <v>2572</v>
      </c>
      <c r="S486" s="16" t="s">
        <v>2573</v>
      </c>
      <c r="T486" s="16" t="s">
        <v>83</v>
      </c>
      <c r="U486" s="16" t="s">
        <v>84</v>
      </c>
      <c r="V486" s="16" t="s">
        <v>183</v>
      </c>
      <c r="W486" s="16" t="s">
        <v>129</v>
      </c>
      <c r="X486" s="16" t="s">
        <v>1267</v>
      </c>
      <c r="Y486" s="16" t="s">
        <v>1268</v>
      </c>
      <c r="Z486" s="16" t="s">
        <v>302</v>
      </c>
      <c r="AA486" s="16"/>
      <c r="AB486" s="16"/>
      <c r="AC486" s="16" t="s">
        <v>2507</v>
      </c>
      <c r="AD486" s="16" t="s">
        <v>161</v>
      </c>
      <c r="AE486" s="16"/>
      <c r="AF486" s="16" t="s">
        <v>91</v>
      </c>
      <c r="AG486" s="16" t="s">
        <v>92</v>
      </c>
      <c r="AH486" s="16" t="s">
        <v>84</v>
      </c>
      <c r="AI486" s="17">
        <v>1</v>
      </c>
      <c r="AJ486" s="17">
        <v>1</v>
      </c>
      <c r="AK486" s="16" t="s">
        <v>136</v>
      </c>
      <c r="AL486" s="16"/>
      <c r="AM486" s="17">
        <v>25</v>
      </c>
      <c r="AN486" s="16" t="s">
        <v>137</v>
      </c>
      <c r="AO486" s="16" t="s">
        <v>138</v>
      </c>
      <c r="AP486" s="16"/>
      <c r="AQ486" s="16"/>
      <c r="AR486" s="16"/>
      <c r="AS486" s="16"/>
      <c r="AT486" s="19"/>
      <c r="AU486" s="19"/>
      <c r="AV486" s="19"/>
      <c r="AW486" s="19"/>
      <c r="AX486" s="19"/>
      <c r="AY486" s="19"/>
      <c r="AZ486" s="19"/>
      <c r="BA486" s="19"/>
      <c r="BB486" s="19"/>
      <c r="BC486" s="19"/>
      <c r="BD486" s="16">
        <v>260.01321355518695</v>
      </c>
      <c r="BE486" s="16">
        <v>3847.9681834192247</v>
      </c>
      <c r="BF486" s="21"/>
      <c r="BG486" s="22">
        <v>25</v>
      </c>
      <c r="BH486" s="23">
        <v>0.7</v>
      </c>
      <c r="BI486" s="23">
        <v>18</v>
      </c>
      <c r="BJ486" s="16">
        <v>260.01321355518695</v>
      </c>
      <c r="BK486" s="16">
        <v>3847.9681834192247</v>
      </c>
      <c r="BL486" s="23">
        <v>0.15</v>
      </c>
      <c r="BM486" s="22">
        <f t="shared" si="65"/>
        <v>1.5900758575777418</v>
      </c>
      <c r="BN486" s="22">
        <f t="shared" si="69"/>
        <v>0.59007585757774184</v>
      </c>
      <c r="BO486" s="22">
        <f t="shared" si="66"/>
        <v>8.8511378636661267E-2</v>
      </c>
      <c r="BP486" s="22">
        <f t="shared" si="67"/>
        <v>5.0156447894108058E-2</v>
      </c>
      <c r="BQ486" s="22">
        <f t="shared" si="68"/>
        <v>0.45140803104697252</v>
      </c>
    </row>
    <row r="487" spans="1:69" ht="12.75" customHeight="1" x14ac:dyDescent="0.25">
      <c r="A487" s="15">
        <v>15009017</v>
      </c>
      <c r="B487" s="16" t="s">
        <v>154</v>
      </c>
      <c r="C487" s="16"/>
      <c r="D487" s="16"/>
      <c r="E487" s="16"/>
      <c r="F487" s="16" t="s">
        <v>1264</v>
      </c>
      <c r="G487" s="16" t="s">
        <v>155</v>
      </c>
      <c r="H487" s="16">
        <v>0.17646440099999999</v>
      </c>
      <c r="I487" s="17">
        <v>2006</v>
      </c>
      <c r="J487" s="17">
        <v>1695</v>
      </c>
      <c r="K487" s="16">
        <v>0.44060306700000001</v>
      </c>
      <c r="L487" s="16" t="s">
        <v>78</v>
      </c>
      <c r="M487" s="17">
        <v>1</v>
      </c>
      <c r="N487" s="17">
        <v>0</v>
      </c>
      <c r="O487" s="16" t="s">
        <v>79</v>
      </c>
      <c r="P487" s="16" t="s">
        <v>80</v>
      </c>
      <c r="Q487" s="18">
        <v>8.8320600826284831E-2</v>
      </c>
      <c r="R487" s="16" t="s">
        <v>2545</v>
      </c>
      <c r="S487" s="16" t="s">
        <v>2546</v>
      </c>
      <c r="T487" s="16" t="s">
        <v>83</v>
      </c>
      <c r="U487" s="16" t="s">
        <v>84</v>
      </c>
      <c r="V487" s="16" t="s">
        <v>183</v>
      </c>
      <c r="W487" s="16" t="s">
        <v>129</v>
      </c>
      <c r="X487" s="16" t="s">
        <v>1267</v>
      </c>
      <c r="Y487" s="16" t="s">
        <v>1268</v>
      </c>
      <c r="Z487" s="16" t="s">
        <v>2547</v>
      </c>
      <c r="AA487" s="16"/>
      <c r="AB487" s="16"/>
      <c r="AC487" s="16" t="s">
        <v>1464</v>
      </c>
      <c r="AD487" s="16" t="s">
        <v>152</v>
      </c>
      <c r="AE487" s="16"/>
      <c r="AF487" s="16" t="s">
        <v>91</v>
      </c>
      <c r="AG487" s="16" t="s">
        <v>92</v>
      </c>
      <c r="AH487" s="16" t="s">
        <v>84</v>
      </c>
      <c r="AI487" s="17">
        <v>1</v>
      </c>
      <c r="AJ487" s="17">
        <v>1</v>
      </c>
      <c r="AK487" s="16" t="s">
        <v>136</v>
      </c>
      <c r="AL487" s="16"/>
      <c r="AM487" s="17">
        <v>25</v>
      </c>
      <c r="AN487" s="16" t="s">
        <v>137</v>
      </c>
      <c r="AO487" s="16" t="s">
        <v>138</v>
      </c>
      <c r="AP487" s="16"/>
      <c r="AQ487" s="16"/>
      <c r="AR487" s="16"/>
      <c r="AS487" s="16"/>
      <c r="AT487" s="19"/>
      <c r="AU487" s="19"/>
      <c r="AV487" s="19"/>
      <c r="AW487" s="19"/>
      <c r="AX487" s="19"/>
      <c r="AY487" s="19"/>
      <c r="AZ487" s="19"/>
      <c r="BA487" s="19"/>
      <c r="BB487" s="19"/>
      <c r="BC487" s="19"/>
      <c r="BD487" s="16">
        <v>260.08088358070131</v>
      </c>
      <c r="BE487" s="16">
        <v>3847.2299830268671</v>
      </c>
      <c r="BF487" s="21"/>
      <c r="BG487" s="22">
        <v>25</v>
      </c>
      <c r="BH487" s="23">
        <v>0.7</v>
      </c>
      <c r="BI487" s="23">
        <v>18</v>
      </c>
      <c r="BJ487" s="16">
        <v>260.08088358070131</v>
      </c>
      <c r="BK487" s="16">
        <v>3847.2299830268671</v>
      </c>
      <c r="BL487" s="23">
        <v>0.15</v>
      </c>
      <c r="BM487" s="22">
        <f t="shared" si="65"/>
        <v>1.5897708148731269</v>
      </c>
      <c r="BN487" s="22">
        <f t="shared" si="69"/>
        <v>0.58977081487312688</v>
      </c>
      <c r="BO487" s="22">
        <f t="shared" si="66"/>
        <v>8.8465622230969029E-2</v>
      </c>
      <c r="BP487" s="22">
        <f t="shared" si="67"/>
        <v>5.0130519264215793E-2</v>
      </c>
      <c r="BQ487" s="22">
        <f t="shared" si="68"/>
        <v>0.45117467337794209</v>
      </c>
    </row>
    <row r="488" spans="1:69" ht="12.75" customHeight="1" x14ac:dyDescent="0.25">
      <c r="A488" s="15">
        <v>15009016</v>
      </c>
      <c r="B488" s="16" t="s">
        <v>154</v>
      </c>
      <c r="C488" s="16"/>
      <c r="D488" s="16"/>
      <c r="E488" s="16"/>
      <c r="F488" s="16" t="s">
        <v>1264</v>
      </c>
      <c r="G488" s="16" t="s">
        <v>155</v>
      </c>
      <c r="H488" s="16">
        <v>0.17654905600000001</v>
      </c>
      <c r="I488" s="17">
        <v>2006</v>
      </c>
      <c r="J488" s="17">
        <v>1697</v>
      </c>
      <c r="K488" s="16">
        <v>0.43816163200000002</v>
      </c>
      <c r="L488" s="16" t="s">
        <v>78</v>
      </c>
      <c r="M488" s="17">
        <v>1</v>
      </c>
      <c r="N488" s="17">
        <v>0</v>
      </c>
      <c r="O488" s="16" t="s">
        <v>79</v>
      </c>
      <c r="P488" s="16" t="s">
        <v>80</v>
      </c>
      <c r="Q488" s="18">
        <v>8.8180258445349921E-2</v>
      </c>
      <c r="R488" s="16" t="s">
        <v>2567</v>
      </c>
      <c r="S488" s="16" t="s">
        <v>2568</v>
      </c>
      <c r="T488" s="16" t="s">
        <v>340</v>
      </c>
      <c r="U488" s="16" t="s">
        <v>2569</v>
      </c>
      <c r="V488" s="16" t="s">
        <v>2570</v>
      </c>
      <c r="W488" s="16" t="s">
        <v>129</v>
      </c>
      <c r="X488" s="16" t="s">
        <v>1267</v>
      </c>
      <c r="Y488" s="16" t="s">
        <v>1268</v>
      </c>
      <c r="Z488" s="16" t="s">
        <v>2571</v>
      </c>
      <c r="AA488" s="16"/>
      <c r="AB488" s="16"/>
      <c r="AC488" s="16" t="s">
        <v>1464</v>
      </c>
      <c r="AD488" s="16" t="s">
        <v>152</v>
      </c>
      <c r="AE488" s="16"/>
      <c r="AF488" s="16" t="s">
        <v>91</v>
      </c>
      <c r="AG488" s="16" t="s">
        <v>92</v>
      </c>
      <c r="AH488" s="16" t="s">
        <v>84</v>
      </c>
      <c r="AI488" s="17">
        <v>1</v>
      </c>
      <c r="AJ488" s="17">
        <v>1</v>
      </c>
      <c r="AK488" s="16" t="s">
        <v>136</v>
      </c>
      <c r="AL488" s="16"/>
      <c r="AM488" s="17">
        <v>25</v>
      </c>
      <c r="AN488" s="16" t="s">
        <v>137</v>
      </c>
      <c r="AO488" s="16" t="s">
        <v>138</v>
      </c>
      <c r="AP488" s="16"/>
      <c r="AQ488" s="16"/>
      <c r="AR488" s="16"/>
      <c r="AS488" s="16"/>
      <c r="AT488" s="19"/>
      <c r="AU488" s="19"/>
      <c r="AV488" s="19"/>
      <c r="AW488" s="19"/>
      <c r="AX488" s="19"/>
      <c r="AY488" s="19"/>
      <c r="AZ488" s="19"/>
      <c r="BA488" s="19"/>
      <c r="BB488" s="19"/>
      <c r="BC488" s="19"/>
      <c r="BD488" s="16">
        <v>259.88363170873265</v>
      </c>
      <c r="BE488" s="16">
        <v>3841.116693366575</v>
      </c>
      <c r="BF488" s="21"/>
      <c r="BG488" s="22">
        <v>25</v>
      </c>
      <c r="BH488" s="23">
        <v>0.7</v>
      </c>
      <c r="BI488" s="23">
        <v>18</v>
      </c>
      <c r="BJ488" s="16">
        <v>259.88363170873265</v>
      </c>
      <c r="BK488" s="16">
        <v>3841.116693366575</v>
      </c>
      <c r="BL488" s="23">
        <v>0.15</v>
      </c>
      <c r="BM488" s="22">
        <f t="shared" si="65"/>
        <v>1.5872446520162986</v>
      </c>
      <c r="BN488" s="22">
        <f t="shared" si="69"/>
        <v>0.58724465201629861</v>
      </c>
      <c r="BO488" s="22">
        <f t="shared" si="66"/>
        <v>8.8086697802444783E-2</v>
      </c>
      <c r="BP488" s="22">
        <f t="shared" si="67"/>
        <v>4.9915795421385384E-2</v>
      </c>
      <c r="BQ488" s="22">
        <f t="shared" si="68"/>
        <v>0.44924215879246848</v>
      </c>
    </row>
    <row r="489" spans="1:69" ht="12.75" customHeight="1" x14ac:dyDescent="0.25">
      <c r="A489" s="15">
        <v>15009025</v>
      </c>
      <c r="B489" s="16" t="s">
        <v>154</v>
      </c>
      <c r="C489" s="16"/>
      <c r="D489" s="16"/>
      <c r="E489" s="16"/>
      <c r="F489" s="16" t="s">
        <v>1264</v>
      </c>
      <c r="G489" s="16" t="s">
        <v>155</v>
      </c>
      <c r="H489" s="16">
        <v>0.56841956000000005</v>
      </c>
      <c r="I489" s="17">
        <v>2006</v>
      </c>
      <c r="J489" s="17">
        <v>1695</v>
      </c>
      <c r="K489" s="16">
        <v>0.44129132999999998</v>
      </c>
      <c r="L489" s="16" t="s">
        <v>78</v>
      </c>
      <c r="M489" s="17">
        <v>1</v>
      </c>
      <c r="N489" s="17">
        <v>0</v>
      </c>
      <c r="O489" s="16" t="s">
        <v>79</v>
      </c>
      <c r="P489" s="16" t="s">
        <v>80</v>
      </c>
      <c r="Q489" s="18">
        <v>8.817713121357787E-2</v>
      </c>
      <c r="R489" s="16" t="s">
        <v>2543</v>
      </c>
      <c r="S489" s="16" t="s">
        <v>2544</v>
      </c>
      <c r="T489" s="16" t="s">
        <v>83</v>
      </c>
      <c r="U489" s="16" t="s">
        <v>84</v>
      </c>
      <c r="V489" s="16" t="s">
        <v>183</v>
      </c>
      <c r="W489" s="16" t="s">
        <v>129</v>
      </c>
      <c r="X489" s="16" t="s">
        <v>1267</v>
      </c>
      <c r="Y489" s="16" t="s">
        <v>1268</v>
      </c>
      <c r="Z489" s="16" t="s">
        <v>1535</v>
      </c>
      <c r="AA489" s="16"/>
      <c r="AB489" s="16"/>
      <c r="AC489" s="16" t="s">
        <v>2507</v>
      </c>
      <c r="AD489" s="16" t="s">
        <v>161</v>
      </c>
      <c r="AE489" s="16"/>
      <c r="AF489" s="16" t="s">
        <v>91</v>
      </c>
      <c r="AG489" s="16" t="s">
        <v>92</v>
      </c>
      <c r="AH489" s="16" t="s">
        <v>84</v>
      </c>
      <c r="AI489" s="17">
        <v>1</v>
      </c>
      <c r="AJ489" s="17">
        <v>1</v>
      </c>
      <c r="AK489" s="16" t="s">
        <v>136</v>
      </c>
      <c r="AL489" s="16"/>
      <c r="AM489" s="17">
        <v>25</v>
      </c>
      <c r="AN489" s="16" t="s">
        <v>137</v>
      </c>
      <c r="AO489" s="16" t="s">
        <v>138</v>
      </c>
      <c r="AP489" s="16"/>
      <c r="AQ489" s="16"/>
      <c r="AR489" s="16"/>
      <c r="AS489" s="16"/>
      <c r="AT489" s="19"/>
      <c r="AU489" s="19"/>
      <c r="AV489" s="19"/>
      <c r="AW489" s="19"/>
      <c r="AX489" s="19"/>
      <c r="AY489" s="19"/>
      <c r="AZ489" s="19"/>
      <c r="BA489" s="19"/>
      <c r="BB489" s="19"/>
      <c r="BC489" s="19"/>
      <c r="BD489" s="16">
        <v>259.78702882538124</v>
      </c>
      <c r="BE489" s="16">
        <v>3840.9804716954727</v>
      </c>
      <c r="BF489" s="21"/>
      <c r="BG489" s="22">
        <v>25</v>
      </c>
      <c r="BH489" s="23">
        <v>0.7</v>
      </c>
      <c r="BI489" s="23">
        <v>18</v>
      </c>
      <c r="BJ489" s="16">
        <v>259.78702882538124</v>
      </c>
      <c r="BK489" s="16">
        <v>3840.9804716954727</v>
      </c>
      <c r="BL489" s="23">
        <v>0.15</v>
      </c>
      <c r="BM489" s="22">
        <f t="shared" si="65"/>
        <v>1.5871883618444016</v>
      </c>
      <c r="BN489" s="22">
        <f t="shared" si="69"/>
        <v>0.5871883618444016</v>
      </c>
      <c r="BO489" s="22">
        <f t="shared" si="66"/>
        <v>8.8078254276660231E-2</v>
      </c>
      <c r="BP489" s="22">
        <f t="shared" si="67"/>
        <v>4.9911010756774142E-2</v>
      </c>
      <c r="BQ489" s="22">
        <f t="shared" si="68"/>
        <v>0.44919909681096726</v>
      </c>
    </row>
    <row r="490" spans="1:69" ht="12.75" customHeight="1" x14ac:dyDescent="0.25">
      <c r="A490" s="15">
        <v>15806038</v>
      </c>
      <c r="B490" s="16" t="s">
        <v>228</v>
      </c>
      <c r="C490" s="16"/>
      <c r="D490" s="16"/>
      <c r="E490" s="16" t="s">
        <v>358</v>
      </c>
      <c r="F490" s="16" t="s">
        <v>781</v>
      </c>
      <c r="G490" s="16" t="s">
        <v>359</v>
      </c>
      <c r="H490" s="16">
        <v>0.20540898499999999</v>
      </c>
      <c r="I490" s="17">
        <v>1960</v>
      </c>
      <c r="J490" s="17">
        <v>1950</v>
      </c>
      <c r="K490" s="16">
        <v>0.50715214600000003</v>
      </c>
      <c r="L490" s="16" t="s">
        <v>78</v>
      </c>
      <c r="M490" s="17">
        <v>1</v>
      </c>
      <c r="N490" s="17">
        <v>0</v>
      </c>
      <c r="O490" s="16" t="s">
        <v>79</v>
      </c>
      <c r="P490" s="16" t="s">
        <v>80</v>
      </c>
      <c r="Q490" s="18">
        <v>8.8158768156467573E-2</v>
      </c>
      <c r="R490" s="16" t="s">
        <v>629</v>
      </c>
      <c r="S490" s="16" t="s">
        <v>630</v>
      </c>
      <c r="T490" s="16" t="s">
        <v>114</v>
      </c>
      <c r="U490" s="16" t="s">
        <v>115</v>
      </c>
      <c r="V490" s="16" t="s">
        <v>631</v>
      </c>
      <c r="W490" s="16" t="s">
        <v>507</v>
      </c>
      <c r="X490" s="16"/>
      <c r="Y490" s="16" t="s">
        <v>786</v>
      </c>
      <c r="Z490" s="16" t="s">
        <v>1025</v>
      </c>
      <c r="AA490" s="16"/>
      <c r="AB490" s="16"/>
      <c r="AC490" s="16" t="s">
        <v>547</v>
      </c>
      <c r="AD490" s="16" t="s">
        <v>105</v>
      </c>
      <c r="AE490" s="16"/>
      <c r="AF490" s="16" t="s">
        <v>91</v>
      </c>
      <c r="AG490" s="16" t="s">
        <v>92</v>
      </c>
      <c r="AH490" s="16" t="s">
        <v>633</v>
      </c>
      <c r="AI490" s="17">
        <v>2</v>
      </c>
      <c r="AJ490" s="17">
        <v>0</v>
      </c>
      <c r="AK490" s="16" t="s">
        <v>523</v>
      </c>
      <c r="AL490" s="16"/>
      <c r="AM490" s="17">
        <v>50</v>
      </c>
      <c r="AN490" s="16" t="s">
        <v>524</v>
      </c>
      <c r="AO490" s="16"/>
      <c r="AP490" s="17">
        <v>0</v>
      </c>
      <c r="AQ490" s="17">
        <v>1950</v>
      </c>
      <c r="AR490" s="17">
        <v>0</v>
      </c>
      <c r="AS490" s="16">
        <v>3840.1802743899998</v>
      </c>
      <c r="AT490" s="19">
        <v>0</v>
      </c>
      <c r="AU490" s="19">
        <v>0</v>
      </c>
      <c r="AV490" s="19">
        <v>0.50778866112210086</v>
      </c>
      <c r="AW490" s="19">
        <v>22119.274078478713</v>
      </c>
      <c r="AX490" s="20">
        <v>9</v>
      </c>
      <c r="AY490" s="19">
        <v>3</v>
      </c>
      <c r="AZ490" s="20">
        <v>0</v>
      </c>
      <c r="BA490" s="19">
        <v>0.1</v>
      </c>
      <c r="BB490" s="19">
        <v>0</v>
      </c>
      <c r="BC490" s="20">
        <v>130680</v>
      </c>
      <c r="BD490" s="16">
        <v>318.30475971098838</v>
      </c>
      <c r="BE490" s="16">
        <v>3840.180580127324</v>
      </c>
      <c r="BF490" s="21" t="s">
        <v>96</v>
      </c>
      <c r="BG490" s="23">
        <v>50</v>
      </c>
      <c r="BH490" s="23">
        <v>0.5</v>
      </c>
      <c r="BI490" s="23">
        <f>BG490*BH490</f>
        <v>25</v>
      </c>
      <c r="BJ490" s="16">
        <v>318.30475971098838</v>
      </c>
      <c r="BK490" s="16">
        <v>3840.180580127324</v>
      </c>
      <c r="BL490" s="23">
        <v>0.15</v>
      </c>
      <c r="BM490" s="22">
        <f t="shared" si="65"/>
        <v>2.2039692039116892</v>
      </c>
      <c r="BN490" s="22">
        <f t="shared" si="69"/>
        <v>2.2039692039116892</v>
      </c>
      <c r="BO490" s="22">
        <f t="shared" si="66"/>
        <v>0.33059538058675336</v>
      </c>
      <c r="BP490" s="22">
        <f t="shared" si="67"/>
        <v>0.18733738233249358</v>
      </c>
      <c r="BQ490" s="22">
        <f t="shared" si="68"/>
        <v>1.6860364409924422</v>
      </c>
    </row>
    <row r="491" spans="1:69" ht="12.75" customHeight="1" x14ac:dyDescent="0.25">
      <c r="A491" s="15">
        <v>16070034</v>
      </c>
      <c r="B491" s="16" t="s">
        <v>75</v>
      </c>
      <c r="C491" s="16"/>
      <c r="D491" s="16" t="s">
        <v>2388</v>
      </c>
      <c r="E491" s="16"/>
      <c r="F491" s="16" t="s">
        <v>1264</v>
      </c>
      <c r="G491" s="16" t="s">
        <v>2389</v>
      </c>
      <c r="H491" s="16">
        <v>0.66666166199999999</v>
      </c>
      <c r="I491" s="17">
        <v>1997</v>
      </c>
      <c r="J491" s="17">
        <v>1502</v>
      </c>
      <c r="K491" s="16">
        <v>0.39134966100000002</v>
      </c>
      <c r="L491" s="16" t="s">
        <v>78</v>
      </c>
      <c r="M491" s="17">
        <v>1</v>
      </c>
      <c r="N491" s="17">
        <v>0</v>
      </c>
      <c r="O491" s="16" t="s">
        <v>79</v>
      </c>
      <c r="P491" s="16" t="s">
        <v>80</v>
      </c>
      <c r="Q491" s="18">
        <v>8.811423575874025E-2</v>
      </c>
      <c r="R491" s="16" t="s">
        <v>2448</v>
      </c>
      <c r="S491" s="16" t="s">
        <v>2449</v>
      </c>
      <c r="T491" s="16" t="s">
        <v>83</v>
      </c>
      <c r="U491" s="16" t="s">
        <v>84</v>
      </c>
      <c r="V491" s="16" t="s">
        <v>183</v>
      </c>
      <c r="W491" s="16" t="s">
        <v>129</v>
      </c>
      <c r="X491" s="16" t="s">
        <v>1267</v>
      </c>
      <c r="Y491" s="16" t="s">
        <v>1268</v>
      </c>
      <c r="Z491" s="16" t="s">
        <v>2450</v>
      </c>
      <c r="AA491" s="16"/>
      <c r="AB491" s="16"/>
      <c r="AC491" s="16" t="s">
        <v>2451</v>
      </c>
      <c r="AD491" s="16" t="s">
        <v>2110</v>
      </c>
      <c r="AE491" s="16"/>
      <c r="AF491" s="16" t="s">
        <v>91</v>
      </c>
      <c r="AG491" s="16" t="s">
        <v>92</v>
      </c>
      <c r="AH491" s="16" t="s">
        <v>84</v>
      </c>
      <c r="AI491" s="17">
        <v>1</v>
      </c>
      <c r="AJ491" s="17">
        <v>1</v>
      </c>
      <c r="AK491" s="16" t="s">
        <v>136</v>
      </c>
      <c r="AL491" s="16"/>
      <c r="AM491" s="17">
        <v>25</v>
      </c>
      <c r="AN491" s="16" t="s">
        <v>137</v>
      </c>
      <c r="AO491" s="16" t="s">
        <v>138</v>
      </c>
      <c r="AP491" s="16"/>
      <c r="AQ491" s="16"/>
      <c r="AR491" s="16"/>
      <c r="AS491" s="16"/>
      <c r="AT491" s="19"/>
      <c r="AU491" s="19"/>
      <c r="AV491" s="19"/>
      <c r="AW491" s="19"/>
      <c r="AX491" s="19"/>
      <c r="AY491" s="19"/>
      <c r="AZ491" s="19"/>
      <c r="BA491" s="19"/>
      <c r="BB491" s="19"/>
      <c r="BC491" s="19"/>
      <c r="BD491" s="16">
        <v>248.88397843543015</v>
      </c>
      <c r="BE491" s="16">
        <v>3838.2407566416391</v>
      </c>
      <c r="BF491" s="21"/>
      <c r="BG491" s="22">
        <v>25</v>
      </c>
      <c r="BH491" s="23">
        <v>0.7</v>
      </c>
      <c r="BI491" s="23">
        <v>18</v>
      </c>
      <c r="BJ491" s="16">
        <v>248.88397843543015</v>
      </c>
      <c r="BK491" s="16">
        <v>3838.2407566416391</v>
      </c>
      <c r="BL491" s="23">
        <v>0.15</v>
      </c>
      <c r="BM491" s="22">
        <f t="shared" si="65"/>
        <v>1.5860562436573244</v>
      </c>
      <c r="BN491" s="22">
        <f t="shared" si="69"/>
        <v>0.58605624365732445</v>
      </c>
      <c r="BO491" s="22">
        <f t="shared" si="66"/>
        <v>8.7908436548598659E-2</v>
      </c>
      <c r="BP491" s="22">
        <f t="shared" si="67"/>
        <v>4.9814780710872586E-2</v>
      </c>
      <c r="BQ491" s="22">
        <f t="shared" si="68"/>
        <v>0.44833302639785322</v>
      </c>
    </row>
    <row r="492" spans="1:69" ht="12.75" customHeight="1" x14ac:dyDescent="0.25">
      <c r="A492" s="15">
        <v>15009015</v>
      </c>
      <c r="B492" s="16" t="s">
        <v>154</v>
      </c>
      <c r="C492" s="16"/>
      <c r="D492" s="16"/>
      <c r="E492" s="16"/>
      <c r="F492" s="16" t="s">
        <v>1264</v>
      </c>
      <c r="G492" s="16" t="s">
        <v>155</v>
      </c>
      <c r="H492" s="16">
        <v>0.17621836799999999</v>
      </c>
      <c r="I492" s="17">
        <v>2006</v>
      </c>
      <c r="J492" s="17">
        <v>1669</v>
      </c>
      <c r="K492" s="16">
        <v>0.43542916799999998</v>
      </c>
      <c r="L492" s="16" t="s">
        <v>78</v>
      </c>
      <c r="M492" s="17">
        <v>1</v>
      </c>
      <c r="N492" s="17">
        <v>0</v>
      </c>
      <c r="O492" s="16" t="s">
        <v>79</v>
      </c>
      <c r="P492" s="16" t="s">
        <v>80</v>
      </c>
      <c r="Q492" s="18">
        <v>8.800651175104382E-2</v>
      </c>
      <c r="R492" s="16" t="s">
        <v>2584</v>
      </c>
      <c r="S492" s="16" t="s">
        <v>2585</v>
      </c>
      <c r="T492" s="16" t="s">
        <v>83</v>
      </c>
      <c r="U492" s="16" t="s">
        <v>84</v>
      </c>
      <c r="V492" s="16" t="s">
        <v>183</v>
      </c>
      <c r="W492" s="16" t="s">
        <v>129</v>
      </c>
      <c r="X492" s="16" t="s">
        <v>1267</v>
      </c>
      <c r="Y492" s="16" t="s">
        <v>1268</v>
      </c>
      <c r="Z492" s="16" t="s">
        <v>2050</v>
      </c>
      <c r="AA492" s="16"/>
      <c r="AB492" s="16"/>
      <c r="AC492" s="16" t="s">
        <v>1464</v>
      </c>
      <c r="AD492" s="16" t="s">
        <v>152</v>
      </c>
      <c r="AE492" s="16"/>
      <c r="AF492" s="16" t="s">
        <v>91</v>
      </c>
      <c r="AG492" s="16" t="s">
        <v>92</v>
      </c>
      <c r="AH492" s="16" t="s">
        <v>84</v>
      </c>
      <c r="AI492" s="17">
        <v>1</v>
      </c>
      <c r="AJ492" s="17">
        <v>1</v>
      </c>
      <c r="AK492" s="16" t="s">
        <v>136</v>
      </c>
      <c r="AL492" s="16"/>
      <c r="AM492" s="17">
        <v>25</v>
      </c>
      <c r="AN492" s="16" t="s">
        <v>137</v>
      </c>
      <c r="AO492" s="16" t="s">
        <v>138</v>
      </c>
      <c r="AP492" s="16"/>
      <c r="AQ492" s="16"/>
      <c r="AR492" s="16"/>
      <c r="AS492" s="16"/>
      <c r="AT492" s="19"/>
      <c r="AU492" s="19"/>
      <c r="AV492" s="19"/>
      <c r="AW492" s="19"/>
      <c r="AX492" s="19"/>
      <c r="AY492" s="19"/>
      <c r="AZ492" s="19"/>
      <c r="BA492" s="19"/>
      <c r="BB492" s="19"/>
      <c r="BC492" s="19"/>
      <c r="BD492" s="16">
        <v>259.64948465917121</v>
      </c>
      <c r="BE492" s="16">
        <v>3833.5483176361945</v>
      </c>
      <c r="BF492" s="21"/>
      <c r="BG492" s="22">
        <v>25</v>
      </c>
      <c r="BH492" s="23">
        <v>0.7</v>
      </c>
      <c r="BI492" s="23">
        <v>18</v>
      </c>
      <c r="BJ492" s="16">
        <v>259.64948465917121</v>
      </c>
      <c r="BK492" s="16">
        <v>3833.5483176361945</v>
      </c>
      <c r="BL492" s="23">
        <v>0.15</v>
      </c>
      <c r="BM492" s="22">
        <f t="shared" si="65"/>
        <v>1.5841172115187887</v>
      </c>
      <c r="BN492" s="22">
        <f t="shared" si="69"/>
        <v>0.5841172115187887</v>
      </c>
      <c r="BO492" s="22">
        <f t="shared" si="66"/>
        <v>8.7617581727818306E-2</v>
      </c>
      <c r="BP492" s="22">
        <f t="shared" si="67"/>
        <v>4.9649962979097045E-2</v>
      </c>
      <c r="BQ492" s="22">
        <f t="shared" si="68"/>
        <v>0.44684966681187338</v>
      </c>
    </row>
    <row r="493" spans="1:69" ht="12.75" customHeight="1" x14ac:dyDescent="0.25">
      <c r="A493" s="15">
        <v>15410075</v>
      </c>
      <c r="B493" s="16" t="s">
        <v>228</v>
      </c>
      <c r="C493" s="16"/>
      <c r="D493" s="16"/>
      <c r="E493" s="16"/>
      <c r="F493" s="16" t="s">
        <v>1264</v>
      </c>
      <c r="G493" s="16" t="s">
        <v>197</v>
      </c>
      <c r="H493" s="16">
        <v>0.42857021699999998</v>
      </c>
      <c r="I493" s="17">
        <v>2000</v>
      </c>
      <c r="J493" s="17">
        <v>2081</v>
      </c>
      <c r="K493" s="16">
        <v>0.54533542999999995</v>
      </c>
      <c r="L493" s="16" t="s">
        <v>78</v>
      </c>
      <c r="M493" s="17">
        <v>1</v>
      </c>
      <c r="N493" s="17">
        <v>0</v>
      </c>
      <c r="O493" s="16" t="s">
        <v>79</v>
      </c>
      <c r="P493" s="16" t="s">
        <v>80</v>
      </c>
      <c r="Q493" s="18">
        <v>8.7954949702131441E-2</v>
      </c>
      <c r="R493" s="16" t="s">
        <v>2708</v>
      </c>
      <c r="S493" s="16" t="s">
        <v>2709</v>
      </c>
      <c r="T493" s="16" t="s">
        <v>83</v>
      </c>
      <c r="U493" s="16" t="s">
        <v>232</v>
      </c>
      <c r="V493" s="16" t="s">
        <v>183</v>
      </c>
      <c r="W493" s="16" t="s">
        <v>129</v>
      </c>
      <c r="X493" s="16" t="s">
        <v>1267</v>
      </c>
      <c r="Y493" s="16" t="s">
        <v>1268</v>
      </c>
      <c r="Z493" s="16" t="s">
        <v>2503</v>
      </c>
      <c r="AA493" s="16"/>
      <c r="AB493" s="16"/>
      <c r="AC493" s="16" t="s">
        <v>2698</v>
      </c>
      <c r="AD493" s="16" t="s">
        <v>2197</v>
      </c>
      <c r="AE493" s="16"/>
      <c r="AF493" s="16" t="s">
        <v>91</v>
      </c>
      <c r="AG493" s="16" t="s">
        <v>92</v>
      </c>
      <c r="AH493" s="16" t="s">
        <v>232</v>
      </c>
      <c r="AI493" s="17">
        <v>1</v>
      </c>
      <c r="AJ493" s="17">
        <v>1</v>
      </c>
      <c r="AK493" s="16" t="s">
        <v>136</v>
      </c>
      <c r="AL493" s="16"/>
      <c r="AM493" s="17">
        <v>25</v>
      </c>
      <c r="AN493" s="16" t="s">
        <v>137</v>
      </c>
      <c r="AO493" s="16" t="s">
        <v>138</v>
      </c>
      <c r="AP493" s="16"/>
      <c r="AQ493" s="16"/>
      <c r="AR493" s="16"/>
      <c r="AS493" s="16"/>
      <c r="AT493" s="19"/>
      <c r="AU493" s="19"/>
      <c r="AV493" s="19"/>
      <c r="AW493" s="19"/>
      <c r="AX493" s="19"/>
      <c r="AY493" s="19"/>
      <c r="AZ493" s="19"/>
      <c r="BA493" s="19"/>
      <c r="BB493" s="19"/>
      <c r="BC493" s="19"/>
      <c r="BD493" s="16">
        <v>254.42949306340955</v>
      </c>
      <c r="BE493" s="16">
        <v>3831.302283769734</v>
      </c>
      <c r="BF493" s="21"/>
      <c r="BG493" s="22">
        <v>25</v>
      </c>
      <c r="BH493" s="23">
        <v>0.7</v>
      </c>
      <c r="BI493" s="23">
        <v>18</v>
      </c>
      <c r="BJ493" s="16">
        <v>254.42949306340955</v>
      </c>
      <c r="BK493" s="16">
        <v>3831.302283769734</v>
      </c>
      <c r="BL493" s="23">
        <v>0.15</v>
      </c>
      <c r="BM493" s="22">
        <f t="shared" si="65"/>
        <v>1.583189094638366</v>
      </c>
      <c r="BN493" s="22">
        <f t="shared" si="69"/>
        <v>0.58318909463836599</v>
      </c>
      <c r="BO493" s="22">
        <f t="shared" si="66"/>
        <v>8.7478364195754901E-2</v>
      </c>
      <c r="BP493" s="22">
        <f t="shared" si="67"/>
        <v>4.9571073044261116E-2</v>
      </c>
      <c r="BQ493" s="22">
        <f t="shared" si="68"/>
        <v>0.44613965739834999</v>
      </c>
    </row>
    <row r="494" spans="1:69" ht="12.75" customHeight="1" x14ac:dyDescent="0.25">
      <c r="A494" s="15">
        <v>16046062</v>
      </c>
      <c r="B494" s="16" t="s">
        <v>75</v>
      </c>
      <c r="C494" s="16"/>
      <c r="D494" s="16"/>
      <c r="E494" s="16"/>
      <c r="F494" s="16" t="s">
        <v>1264</v>
      </c>
      <c r="G494" s="16" t="s">
        <v>714</v>
      </c>
      <c r="H494" s="16">
        <v>0.24999170600000001</v>
      </c>
      <c r="I494" s="17">
        <v>1999</v>
      </c>
      <c r="J494" s="17">
        <v>1678</v>
      </c>
      <c r="K494" s="16">
        <v>0.43846354799999998</v>
      </c>
      <c r="L494" s="16" t="s">
        <v>78</v>
      </c>
      <c r="M494" s="17">
        <v>1</v>
      </c>
      <c r="N494" s="17">
        <v>0</v>
      </c>
      <c r="O494" s="16" t="s">
        <v>79</v>
      </c>
      <c r="P494" s="16" t="s">
        <v>80</v>
      </c>
      <c r="Q494" s="18">
        <v>8.7871054995741035E-2</v>
      </c>
      <c r="R494" s="16" t="s">
        <v>2474</v>
      </c>
      <c r="S494" s="16" t="s">
        <v>2475</v>
      </c>
      <c r="T494" s="16" t="s">
        <v>83</v>
      </c>
      <c r="U494" s="16" t="s">
        <v>84</v>
      </c>
      <c r="V494" s="16" t="s">
        <v>183</v>
      </c>
      <c r="W494" s="16" t="s">
        <v>129</v>
      </c>
      <c r="X494" s="16" t="s">
        <v>1267</v>
      </c>
      <c r="Y494" s="16" t="s">
        <v>1268</v>
      </c>
      <c r="Z494" s="16" t="s">
        <v>2476</v>
      </c>
      <c r="AA494" s="16"/>
      <c r="AB494" s="16"/>
      <c r="AC494" s="16" t="s">
        <v>2477</v>
      </c>
      <c r="AD494" s="16" t="s">
        <v>161</v>
      </c>
      <c r="AE494" s="16"/>
      <c r="AF494" s="16" t="s">
        <v>91</v>
      </c>
      <c r="AG494" s="16" t="s">
        <v>92</v>
      </c>
      <c r="AH494" s="16" t="s">
        <v>84</v>
      </c>
      <c r="AI494" s="17">
        <v>1</v>
      </c>
      <c r="AJ494" s="17">
        <v>1</v>
      </c>
      <c r="AK494" s="16" t="s">
        <v>136</v>
      </c>
      <c r="AL494" s="16"/>
      <c r="AM494" s="17">
        <v>25</v>
      </c>
      <c r="AN494" s="16" t="s">
        <v>137</v>
      </c>
      <c r="AO494" s="16" t="s">
        <v>138</v>
      </c>
      <c r="AP494" s="16"/>
      <c r="AQ494" s="16"/>
      <c r="AR494" s="16"/>
      <c r="AS494" s="16"/>
      <c r="AT494" s="19"/>
      <c r="AU494" s="19"/>
      <c r="AV494" s="19"/>
      <c r="AW494" s="19"/>
      <c r="AX494" s="19"/>
      <c r="AY494" s="19"/>
      <c r="AZ494" s="19"/>
      <c r="BA494" s="19"/>
      <c r="BB494" s="19"/>
      <c r="BC494" s="19"/>
      <c r="BD494" s="16">
        <v>249.99703036066697</v>
      </c>
      <c r="BE494" s="16">
        <v>3827.6478449771671</v>
      </c>
      <c r="BF494" s="21"/>
      <c r="BG494" s="22">
        <v>25</v>
      </c>
      <c r="BH494" s="23">
        <v>0.7</v>
      </c>
      <c r="BI494" s="23">
        <v>18</v>
      </c>
      <c r="BJ494" s="16">
        <v>249.99703036066697</v>
      </c>
      <c r="BK494" s="16">
        <v>3827.6478449771671</v>
      </c>
      <c r="BL494" s="23">
        <v>0.15</v>
      </c>
      <c r="BM494" s="22">
        <f t="shared" si="65"/>
        <v>1.5816789899233386</v>
      </c>
      <c r="BN494" s="22">
        <f t="shared" si="69"/>
        <v>0.58167898992333855</v>
      </c>
      <c r="BO494" s="22">
        <f t="shared" si="66"/>
        <v>8.7251848488500774E-2</v>
      </c>
      <c r="BP494" s="22">
        <f t="shared" si="67"/>
        <v>4.9442714143483779E-2</v>
      </c>
      <c r="BQ494" s="22">
        <f t="shared" si="68"/>
        <v>0.44498442729135401</v>
      </c>
    </row>
    <row r="495" spans="1:69" ht="12.75" customHeight="1" x14ac:dyDescent="0.25">
      <c r="A495" s="15">
        <v>15009030</v>
      </c>
      <c r="B495" s="16" t="s">
        <v>154</v>
      </c>
      <c r="C495" s="16"/>
      <c r="D495" s="16"/>
      <c r="E495" s="16"/>
      <c r="F495" s="16" t="s">
        <v>1264</v>
      </c>
      <c r="G495" s="16" t="s">
        <v>155</v>
      </c>
      <c r="H495" s="16">
        <v>0.16049116099999999</v>
      </c>
      <c r="I495" s="17">
        <v>2006</v>
      </c>
      <c r="J495" s="17">
        <v>1695</v>
      </c>
      <c r="K495" s="16">
        <v>0.44628751999999999</v>
      </c>
      <c r="L495" s="16" t="s">
        <v>78</v>
      </c>
      <c r="M495" s="17">
        <v>1</v>
      </c>
      <c r="N495" s="17">
        <v>0</v>
      </c>
      <c r="O495" s="16" t="s">
        <v>79</v>
      </c>
      <c r="P495" s="16" t="s">
        <v>80</v>
      </c>
      <c r="Q495" s="18">
        <v>8.7337172479407338E-2</v>
      </c>
      <c r="R495" s="16" t="s">
        <v>2540</v>
      </c>
      <c r="S495" s="16" t="s">
        <v>2541</v>
      </c>
      <c r="T495" s="16" t="s">
        <v>181</v>
      </c>
      <c r="U495" s="16" t="s">
        <v>182</v>
      </c>
      <c r="V495" s="16" t="s">
        <v>2542</v>
      </c>
      <c r="W495" s="16" t="s">
        <v>129</v>
      </c>
      <c r="X495" s="16" t="s">
        <v>1267</v>
      </c>
      <c r="Y495" s="16" t="s">
        <v>1268</v>
      </c>
      <c r="Z495" s="16" t="s">
        <v>2050</v>
      </c>
      <c r="AA495" s="16"/>
      <c r="AB495" s="16"/>
      <c r="AC495" s="16" t="s">
        <v>2507</v>
      </c>
      <c r="AD495" s="16" t="s">
        <v>161</v>
      </c>
      <c r="AE495" s="16"/>
      <c r="AF495" s="16" t="s">
        <v>91</v>
      </c>
      <c r="AG495" s="16" t="s">
        <v>92</v>
      </c>
      <c r="AH495" s="16" t="s">
        <v>84</v>
      </c>
      <c r="AI495" s="17">
        <v>1</v>
      </c>
      <c r="AJ495" s="17">
        <v>1</v>
      </c>
      <c r="AK495" s="16" t="s">
        <v>136</v>
      </c>
      <c r="AL495" s="16"/>
      <c r="AM495" s="17">
        <v>25</v>
      </c>
      <c r="AN495" s="16" t="s">
        <v>137</v>
      </c>
      <c r="AO495" s="16" t="s">
        <v>138</v>
      </c>
      <c r="AP495" s="16"/>
      <c r="AQ495" s="16"/>
      <c r="AR495" s="16"/>
      <c r="AS495" s="16"/>
      <c r="AT495" s="19"/>
      <c r="AU495" s="19"/>
      <c r="AV495" s="19"/>
      <c r="AW495" s="19"/>
      <c r="AX495" s="19"/>
      <c r="AY495" s="19"/>
      <c r="AZ495" s="19"/>
      <c r="BA495" s="19"/>
      <c r="BB495" s="19"/>
      <c r="BC495" s="19"/>
      <c r="BD495" s="16">
        <v>258.16792505440571</v>
      </c>
      <c r="BE495" s="16">
        <v>3804.3920155892674</v>
      </c>
      <c r="BF495" s="21"/>
      <c r="BG495" s="22">
        <v>25</v>
      </c>
      <c r="BH495" s="23">
        <v>0.7</v>
      </c>
      <c r="BI495" s="23">
        <v>18</v>
      </c>
      <c r="BJ495" s="16">
        <v>258.16792505440571</v>
      </c>
      <c r="BK495" s="16">
        <v>3804.3920155892674</v>
      </c>
      <c r="BL495" s="23">
        <v>0.15</v>
      </c>
      <c r="BM495" s="22">
        <f t="shared" si="65"/>
        <v>1.572069104629332</v>
      </c>
      <c r="BN495" s="22">
        <f t="shared" si="69"/>
        <v>0.57206910462933203</v>
      </c>
      <c r="BO495" s="22">
        <f t="shared" si="66"/>
        <v>8.5810365694399801E-2</v>
      </c>
      <c r="BP495" s="22">
        <f t="shared" si="67"/>
        <v>4.8625873893493224E-2</v>
      </c>
      <c r="BQ495" s="22">
        <f t="shared" si="68"/>
        <v>0.437632865041439</v>
      </c>
    </row>
    <row r="496" spans="1:69" ht="12.75" customHeight="1" x14ac:dyDescent="0.25">
      <c r="A496" s="15">
        <v>15009034</v>
      </c>
      <c r="B496" s="16" t="s">
        <v>154</v>
      </c>
      <c r="C496" s="16"/>
      <c r="D496" s="16"/>
      <c r="E496" s="16"/>
      <c r="F496" s="16" t="s">
        <v>1264</v>
      </c>
      <c r="G496" s="16" t="s">
        <v>155</v>
      </c>
      <c r="H496" s="16">
        <v>0.17654033799999999</v>
      </c>
      <c r="I496" s="17">
        <v>2006</v>
      </c>
      <c r="J496" s="17">
        <v>1697</v>
      </c>
      <c r="K496" s="16">
        <v>0.446578947</v>
      </c>
      <c r="L496" s="16" t="s">
        <v>78</v>
      </c>
      <c r="M496" s="17">
        <v>1</v>
      </c>
      <c r="N496" s="17">
        <v>0</v>
      </c>
      <c r="O496" s="16" t="s">
        <v>79</v>
      </c>
      <c r="P496" s="16" t="s">
        <v>80</v>
      </c>
      <c r="Q496" s="18">
        <v>8.725403316275207E-2</v>
      </c>
      <c r="R496" s="16" t="s">
        <v>2504</v>
      </c>
      <c r="S496" s="16" t="s">
        <v>2505</v>
      </c>
      <c r="T496" s="16" t="s">
        <v>280</v>
      </c>
      <c r="U496" s="16" t="s">
        <v>354</v>
      </c>
      <c r="V496" s="16"/>
      <c r="W496" s="16" t="s">
        <v>129</v>
      </c>
      <c r="X496" s="16" t="s">
        <v>1267</v>
      </c>
      <c r="Y496" s="16" t="s">
        <v>1268</v>
      </c>
      <c r="Z496" s="16" t="s">
        <v>2506</v>
      </c>
      <c r="AA496" s="16"/>
      <c r="AB496" s="16"/>
      <c r="AC496" s="16" t="s">
        <v>2507</v>
      </c>
      <c r="AD496" s="16" t="s">
        <v>161</v>
      </c>
      <c r="AE496" s="16"/>
      <c r="AF496" s="16" t="s">
        <v>91</v>
      </c>
      <c r="AG496" s="16" t="s">
        <v>92</v>
      </c>
      <c r="AH496" s="16" t="s">
        <v>84</v>
      </c>
      <c r="AI496" s="17">
        <v>1</v>
      </c>
      <c r="AJ496" s="17">
        <v>1</v>
      </c>
      <c r="AK496" s="16" t="s">
        <v>136</v>
      </c>
      <c r="AL496" s="16"/>
      <c r="AM496" s="17">
        <v>25</v>
      </c>
      <c r="AN496" s="16" t="s">
        <v>137</v>
      </c>
      <c r="AO496" s="16" t="s">
        <v>138</v>
      </c>
      <c r="AP496" s="16"/>
      <c r="AQ496" s="16"/>
      <c r="AR496" s="16"/>
      <c r="AS496" s="16"/>
      <c r="AT496" s="19"/>
      <c r="AU496" s="19"/>
      <c r="AV496" s="19"/>
      <c r="AW496" s="19"/>
      <c r="AX496" s="19"/>
      <c r="AY496" s="19"/>
      <c r="AZ496" s="19"/>
      <c r="BA496" s="19"/>
      <c r="BB496" s="19"/>
      <c r="BC496" s="19"/>
      <c r="BD496" s="16">
        <v>258.05822529307602</v>
      </c>
      <c r="BE496" s="16">
        <v>3800.770481441944</v>
      </c>
      <c r="BF496" s="21"/>
      <c r="BG496" s="22">
        <v>25</v>
      </c>
      <c r="BH496" s="23">
        <v>0.7</v>
      </c>
      <c r="BI496" s="23">
        <v>18</v>
      </c>
      <c r="BJ496" s="16">
        <v>258.05822529307602</v>
      </c>
      <c r="BK496" s="16">
        <v>3800.770481441944</v>
      </c>
      <c r="BL496" s="23">
        <v>0.15</v>
      </c>
      <c r="BM496" s="22">
        <f t="shared" si="65"/>
        <v>1.5705725969295372</v>
      </c>
      <c r="BN496" s="22">
        <f t="shared" si="69"/>
        <v>0.57057259692953721</v>
      </c>
      <c r="BO496" s="22">
        <f t="shared" si="66"/>
        <v>8.5585889539430582E-2</v>
      </c>
      <c r="BP496" s="22">
        <f t="shared" si="67"/>
        <v>4.8498670739010666E-2</v>
      </c>
      <c r="BQ496" s="22">
        <f t="shared" si="68"/>
        <v>0.43648803665109598</v>
      </c>
    </row>
    <row r="497" spans="1:69" ht="12.75" customHeight="1" x14ac:dyDescent="0.25">
      <c r="A497" s="15">
        <v>15009033</v>
      </c>
      <c r="B497" s="16" t="s">
        <v>154</v>
      </c>
      <c r="C497" s="16"/>
      <c r="D497" s="16"/>
      <c r="E497" s="16"/>
      <c r="F497" s="16" t="s">
        <v>1264</v>
      </c>
      <c r="G497" s="16" t="s">
        <v>155</v>
      </c>
      <c r="H497" s="16">
        <v>0.176534627</v>
      </c>
      <c r="I497" s="17">
        <v>2006</v>
      </c>
      <c r="J497" s="17">
        <v>1629</v>
      </c>
      <c r="K497" s="16">
        <v>0.42936215100000003</v>
      </c>
      <c r="L497" s="16" t="s">
        <v>78</v>
      </c>
      <c r="M497" s="17">
        <v>1</v>
      </c>
      <c r="N497" s="17">
        <v>0</v>
      </c>
      <c r="O497" s="16" t="s">
        <v>79</v>
      </c>
      <c r="P497" s="16" t="s">
        <v>80</v>
      </c>
      <c r="Q497" s="18">
        <v>8.7104714174459308E-2</v>
      </c>
      <c r="R497" s="16" t="s">
        <v>2559</v>
      </c>
      <c r="S497" s="16" t="s">
        <v>2560</v>
      </c>
      <c r="T497" s="16" t="s">
        <v>83</v>
      </c>
      <c r="U497" s="16" t="s">
        <v>84</v>
      </c>
      <c r="V497" s="16" t="s">
        <v>183</v>
      </c>
      <c r="W497" s="16" t="s">
        <v>129</v>
      </c>
      <c r="X497" s="16" t="s">
        <v>1267</v>
      </c>
      <c r="Y497" s="16" t="s">
        <v>1268</v>
      </c>
      <c r="Z497" s="16" t="s">
        <v>2561</v>
      </c>
      <c r="AA497" s="16"/>
      <c r="AB497" s="16"/>
      <c r="AC497" s="16" t="s">
        <v>2507</v>
      </c>
      <c r="AD497" s="16" t="s">
        <v>161</v>
      </c>
      <c r="AE497" s="16"/>
      <c r="AF497" s="16" t="s">
        <v>91</v>
      </c>
      <c r="AG497" s="16" t="s">
        <v>92</v>
      </c>
      <c r="AH497" s="16" t="s">
        <v>84</v>
      </c>
      <c r="AI497" s="17">
        <v>1</v>
      </c>
      <c r="AJ497" s="17">
        <v>1</v>
      </c>
      <c r="AK497" s="16" t="s">
        <v>136</v>
      </c>
      <c r="AL497" s="16"/>
      <c r="AM497" s="17">
        <v>25</v>
      </c>
      <c r="AN497" s="16" t="s">
        <v>137</v>
      </c>
      <c r="AO497" s="16" t="s">
        <v>138</v>
      </c>
      <c r="AP497" s="16"/>
      <c r="AQ497" s="16"/>
      <c r="AR497" s="16"/>
      <c r="AS497" s="16"/>
      <c r="AT497" s="19"/>
      <c r="AU497" s="19"/>
      <c r="AV497" s="19"/>
      <c r="AW497" s="19"/>
      <c r="AX497" s="19"/>
      <c r="AY497" s="19"/>
      <c r="AZ497" s="19"/>
      <c r="BA497" s="19"/>
      <c r="BB497" s="19"/>
      <c r="BC497" s="19"/>
      <c r="BD497" s="16">
        <v>257.86105161559334</v>
      </c>
      <c r="BE497" s="16">
        <v>3794.2661723292258</v>
      </c>
      <c r="BF497" s="21"/>
      <c r="BG497" s="22">
        <v>25</v>
      </c>
      <c r="BH497" s="23">
        <v>0.7</v>
      </c>
      <c r="BI497" s="23">
        <v>18</v>
      </c>
      <c r="BJ497" s="16">
        <v>257.86105161559334</v>
      </c>
      <c r="BK497" s="16">
        <v>3794.2661723292258</v>
      </c>
      <c r="BL497" s="23">
        <v>0.15</v>
      </c>
      <c r="BM497" s="22">
        <f t="shared" si="65"/>
        <v>1.5678848551402675</v>
      </c>
      <c r="BN497" s="22">
        <f t="shared" si="69"/>
        <v>0.56788485514026754</v>
      </c>
      <c r="BO497" s="22">
        <f t="shared" si="66"/>
        <v>8.5182728271040134E-2</v>
      </c>
      <c r="BP497" s="22">
        <f t="shared" si="67"/>
        <v>4.8270212686922748E-2</v>
      </c>
      <c r="BQ497" s="22">
        <f t="shared" si="68"/>
        <v>0.4344319141823047</v>
      </c>
    </row>
    <row r="498" spans="1:69" ht="12.75" customHeight="1" x14ac:dyDescent="0.25">
      <c r="A498" s="15">
        <v>15409056</v>
      </c>
      <c r="B498" s="16" t="s">
        <v>228</v>
      </c>
      <c r="C498" s="16"/>
      <c r="D498" s="16"/>
      <c r="E498" s="16"/>
      <c r="F498" s="16" t="s">
        <v>1264</v>
      </c>
      <c r="G498" s="16" t="s">
        <v>178</v>
      </c>
      <c r="H498" s="16">
        <v>0.86333186399999995</v>
      </c>
      <c r="I498" s="17">
        <v>1998</v>
      </c>
      <c r="J498" s="17">
        <v>1621</v>
      </c>
      <c r="K498" s="16">
        <v>0.42759166399999998</v>
      </c>
      <c r="L498" s="16" t="s">
        <v>78</v>
      </c>
      <c r="M498" s="17">
        <v>1</v>
      </c>
      <c r="N498" s="17">
        <v>0</v>
      </c>
      <c r="O498" s="16" t="s">
        <v>79</v>
      </c>
      <c r="P498" s="16" t="s">
        <v>80</v>
      </c>
      <c r="Q498" s="18">
        <v>8.7031471481720218E-2</v>
      </c>
      <c r="R498" s="16" t="s">
        <v>2636</v>
      </c>
      <c r="S498" s="16" t="s">
        <v>2637</v>
      </c>
      <c r="T498" s="16" t="s">
        <v>83</v>
      </c>
      <c r="U498" s="16" t="s">
        <v>232</v>
      </c>
      <c r="V498" s="16" t="s">
        <v>183</v>
      </c>
      <c r="W498" s="16" t="s">
        <v>129</v>
      </c>
      <c r="X498" s="16" t="s">
        <v>1267</v>
      </c>
      <c r="Y498" s="16" t="s">
        <v>1268</v>
      </c>
      <c r="Z498" s="16" t="s">
        <v>2638</v>
      </c>
      <c r="AA498" s="16"/>
      <c r="AB498" s="16" t="s">
        <v>473</v>
      </c>
      <c r="AC498" s="16" t="s">
        <v>864</v>
      </c>
      <c r="AD498" s="16" t="s">
        <v>105</v>
      </c>
      <c r="AE498" s="16"/>
      <c r="AF498" s="16" t="s">
        <v>91</v>
      </c>
      <c r="AG498" s="16" t="s">
        <v>92</v>
      </c>
      <c r="AH498" s="16" t="s">
        <v>232</v>
      </c>
      <c r="AI498" s="17">
        <v>1</v>
      </c>
      <c r="AJ498" s="17">
        <v>1</v>
      </c>
      <c r="AK498" s="16" t="s">
        <v>136</v>
      </c>
      <c r="AL498" s="16"/>
      <c r="AM498" s="17">
        <v>25</v>
      </c>
      <c r="AN498" s="16" t="s">
        <v>137</v>
      </c>
      <c r="AO498" s="16" t="s">
        <v>138</v>
      </c>
      <c r="AP498" s="16"/>
      <c r="AQ498" s="16"/>
      <c r="AR498" s="16"/>
      <c r="AS498" s="16"/>
      <c r="AT498" s="19"/>
      <c r="AU498" s="19"/>
      <c r="AV498" s="19"/>
      <c r="AW498" s="19"/>
      <c r="AX498" s="19"/>
      <c r="AY498" s="19"/>
      <c r="AZ498" s="19"/>
      <c r="BA498" s="19"/>
      <c r="BB498" s="19"/>
      <c r="BC498" s="19"/>
      <c r="BD498" s="16">
        <v>251.77886209149517</v>
      </c>
      <c r="BE498" s="16">
        <v>3791.0757333953052</v>
      </c>
      <c r="BF498" s="21"/>
      <c r="BG498" s="22">
        <v>25</v>
      </c>
      <c r="BH498" s="23">
        <v>0.7</v>
      </c>
      <c r="BI498" s="23">
        <v>18</v>
      </c>
      <c r="BJ498" s="16">
        <v>251.77886209149517</v>
      </c>
      <c r="BK498" s="16">
        <v>3791.0757333953052</v>
      </c>
      <c r="BL498" s="23">
        <v>0.15</v>
      </c>
      <c r="BM498" s="22">
        <f t="shared" si="65"/>
        <v>1.5665664866709639</v>
      </c>
      <c r="BN498" s="22">
        <f t="shared" si="69"/>
        <v>0.56656648667096388</v>
      </c>
      <c r="BO498" s="22">
        <f t="shared" si="66"/>
        <v>8.4984973000644573E-2</v>
      </c>
      <c r="BP498" s="22">
        <f t="shared" si="67"/>
        <v>4.8158151367031936E-2</v>
      </c>
      <c r="BQ498" s="22">
        <f t="shared" si="68"/>
        <v>0.43342336230328737</v>
      </c>
    </row>
    <row r="499" spans="1:69" ht="12.75" customHeight="1" x14ac:dyDescent="0.25">
      <c r="A499" s="15">
        <v>15009032</v>
      </c>
      <c r="B499" s="16" t="s">
        <v>154</v>
      </c>
      <c r="C499" s="16"/>
      <c r="D499" s="16"/>
      <c r="E499" s="16"/>
      <c r="F499" s="16" t="s">
        <v>1264</v>
      </c>
      <c r="G499" s="16" t="s">
        <v>155</v>
      </c>
      <c r="H499" s="16">
        <v>0.176543802</v>
      </c>
      <c r="I499" s="17">
        <v>2006</v>
      </c>
      <c r="J499" s="17">
        <v>1695</v>
      </c>
      <c r="K499" s="16">
        <v>0.44770206000000001</v>
      </c>
      <c r="L499" s="16" t="s">
        <v>78</v>
      </c>
      <c r="M499" s="17">
        <v>1</v>
      </c>
      <c r="N499" s="17">
        <v>0</v>
      </c>
      <c r="O499" s="16" t="s">
        <v>79</v>
      </c>
      <c r="P499" s="16" t="s">
        <v>80</v>
      </c>
      <c r="Q499" s="18">
        <v>8.6932592756086016E-2</v>
      </c>
      <c r="R499" s="16" t="s">
        <v>2607</v>
      </c>
      <c r="S499" s="16" t="s">
        <v>2608</v>
      </c>
      <c r="T499" s="16" t="s">
        <v>83</v>
      </c>
      <c r="U499" s="16" t="s">
        <v>84</v>
      </c>
      <c r="V499" s="16" t="s">
        <v>183</v>
      </c>
      <c r="W499" s="16" t="s">
        <v>129</v>
      </c>
      <c r="X499" s="16" t="s">
        <v>1267</v>
      </c>
      <c r="Y499" s="16" t="s">
        <v>1268</v>
      </c>
      <c r="Z499" s="16" t="s">
        <v>2547</v>
      </c>
      <c r="AA499" s="16"/>
      <c r="AB499" s="16"/>
      <c r="AC499" s="16" t="s">
        <v>2507</v>
      </c>
      <c r="AD499" s="16" t="s">
        <v>161</v>
      </c>
      <c r="AE499" s="16"/>
      <c r="AF499" s="16" t="s">
        <v>91</v>
      </c>
      <c r="AG499" s="16" t="s">
        <v>92</v>
      </c>
      <c r="AH499" s="16" t="s">
        <v>84</v>
      </c>
      <c r="AI499" s="17">
        <v>1</v>
      </c>
      <c r="AJ499" s="17">
        <v>1</v>
      </c>
      <c r="AK499" s="16" t="s">
        <v>136</v>
      </c>
      <c r="AL499" s="16"/>
      <c r="AM499" s="17">
        <v>25</v>
      </c>
      <c r="AN499" s="16" t="s">
        <v>137</v>
      </c>
      <c r="AO499" s="16" t="s">
        <v>138</v>
      </c>
      <c r="AP499" s="16"/>
      <c r="AQ499" s="16"/>
      <c r="AR499" s="16"/>
      <c r="AS499" s="16"/>
      <c r="AT499" s="19"/>
      <c r="AU499" s="19"/>
      <c r="AV499" s="19"/>
      <c r="AW499" s="19"/>
      <c r="AX499" s="19"/>
      <c r="AY499" s="19"/>
      <c r="AZ499" s="19"/>
      <c r="BA499" s="19"/>
      <c r="BB499" s="19"/>
      <c r="BC499" s="19"/>
      <c r="BD499" s="16">
        <v>257.63333321148076</v>
      </c>
      <c r="BE499" s="16">
        <v>3786.7685933352914</v>
      </c>
      <c r="BF499" s="21"/>
      <c r="BG499" s="22">
        <v>25</v>
      </c>
      <c r="BH499" s="23">
        <v>0.7</v>
      </c>
      <c r="BI499" s="23">
        <v>18</v>
      </c>
      <c r="BJ499" s="16">
        <v>257.63333321148076</v>
      </c>
      <c r="BK499" s="16">
        <v>3786.7685933352914</v>
      </c>
      <c r="BL499" s="23">
        <v>0.15</v>
      </c>
      <c r="BM499" s="22">
        <f t="shared" si="65"/>
        <v>1.5647866696095483</v>
      </c>
      <c r="BN499" s="22">
        <f t="shared" si="69"/>
        <v>0.56478666960954826</v>
      </c>
      <c r="BO499" s="22">
        <f t="shared" si="66"/>
        <v>8.471800044143224E-2</v>
      </c>
      <c r="BP499" s="22">
        <f t="shared" si="67"/>
        <v>4.8006866916811608E-2</v>
      </c>
      <c r="BQ499" s="22">
        <f t="shared" si="68"/>
        <v>0.43206180225130442</v>
      </c>
    </row>
    <row r="500" spans="1:69" ht="12.75" customHeight="1" x14ac:dyDescent="0.25">
      <c r="A500" s="15">
        <v>16021022</v>
      </c>
      <c r="B500" s="16" t="s">
        <v>75</v>
      </c>
      <c r="C500" s="16"/>
      <c r="D500" s="16"/>
      <c r="E500" s="16"/>
      <c r="F500" s="16" t="s">
        <v>1264</v>
      </c>
      <c r="G500" s="16" t="s">
        <v>2389</v>
      </c>
      <c r="H500" s="16">
        <v>0.24999532499999999</v>
      </c>
      <c r="I500" s="17">
        <v>1999</v>
      </c>
      <c r="J500" s="17">
        <v>2136</v>
      </c>
      <c r="K500" s="16">
        <v>0.56899307399999999</v>
      </c>
      <c r="L500" s="16" t="s">
        <v>78</v>
      </c>
      <c r="M500" s="17">
        <v>1</v>
      </c>
      <c r="N500" s="17">
        <v>0</v>
      </c>
      <c r="O500" s="16" t="s">
        <v>79</v>
      </c>
      <c r="P500" s="16" t="s">
        <v>80</v>
      </c>
      <c r="Q500" s="18">
        <v>8.6531892585416229E-2</v>
      </c>
      <c r="R500" s="16" t="s">
        <v>2482</v>
      </c>
      <c r="S500" s="16" t="s">
        <v>2483</v>
      </c>
      <c r="T500" s="16" t="s">
        <v>274</v>
      </c>
      <c r="U500" s="16" t="s">
        <v>2261</v>
      </c>
      <c r="V500" s="16" t="s">
        <v>2484</v>
      </c>
      <c r="W500" s="16" t="s">
        <v>129</v>
      </c>
      <c r="X500" s="16" t="s">
        <v>1267</v>
      </c>
      <c r="Y500" s="16" t="s">
        <v>1268</v>
      </c>
      <c r="Z500" s="16" t="s">
        <v>688</v>
      </c>
      <c r="AA500" s="16"/>
      <c r="AB500" s="16"/>
      <c r="AC500" s="16" t="s">
        <v>2454</v>
      </c>
      <c r="AD500" s="16" t="s">
        <v>161</v>
      </c>
      <c r="AE500" s="16"/>
      <c r="AF500" s="16" t="s">
        <v>91</v>
      </c>
      <c r="AG500" s="16" t="s">
        <v>92</v>
      </c>
      <c r="AH500" s="16" t="s">
        <v>84</v>
      </c>
      <c r="AI500" s="17">
        <v>1</v>
      </c>
      <c r="AJ500" s="17">
        <v>1</v>
      </c>
      <c r="AK500" s="16" t="s">
        <v>136</v>
      </c>
      <c r="AL500" s="16"/>
      <c r="AM500" s="17">
        <v>25</v>
      </c>
      <c r="AN500" s="16" t="s">
        <v>137</v>
      </c>
      <c r="AO500" s="16" t="s">
        <v>138</v>
      </c>
      <c r="AP500" s="16"/>
      <c r="AQ500" s="16"/>
      <c r="AR500" s="16"/>
      <c r="AS500" s="16"/>
      <c r="AT500" s="19"/>
      <c r="AU500" s="19"/>
      <c r="AV500" s="19"/>
      <c r="AW500" s="19"/>
      <c r="AX500" s="19"/>
      <c r="AY500" s="19"/>
      <c r="AZ500" s="19"/>
      <c r="BA500" s="19"/>
      <c r="BB500" s="19"/>
      <c r="BC500" s="19"/>
      <c r="BD500" s="16">
        <v>250.69744446227767</v>
      </c>
      <c r="BE500" s="16">
        <v>3769.3141637188432</v>
      </c>
      <c r="BF500" s="21"/>
      <c r="BG500" s="22">
        <v>25</v>
      </c>
      <c r="BH500" s="23">
        <v>0.7</v>
      </c>
      <c r="BI500" s="23">
        <v>18</v>
      </c>
      <c r="BJ500" s="16">
        <v>250.69744446227767</v>
      </c>
      <c r="BK500" s="16">
        <v>3769.3141637188432</v>
      </c>
      <c r="BL500" s="23">
        <v>0.15</v>
      </c>
      <c r="BM500" s="22">
        <f t="shared" si="65"/>
        <v>1.5575740665374922</v>
      </c>
      <c r="BN500" s="22">
        <f t="shared" si="69"/>
        <v>0.5575740665374922</v>
      </c>
      <c r="BO500" s="22">
        <f t="shared" si="66"/>
        <v>8.3636109980623832E-2</v>
      </c>
      <c r="BP500" s="22">
        <f t="shared" si="67"/>
        <v>4.7393795655686841E-2</v>
      </c>
      <c r="BQ500" s="22">
        <f t="shared" si="68"/>
        <v>0.42654416090118152</v>
      </c>
    </row>
    <row r="501" spans="1:69" ht="12.75" customHeight="1" x14ac:dyDescent="0.25">
      <c r="A501" s="15">
        <v>15409057</v>
      </c>
      <c r="B501" s="16" t="s">
        <v>228</v>
      </c>
      <c r="C501" s="16"/>
      <c r="D501" s="16"/>
      <c r="E501" s="16"/>
      <c r="F501" s="16" t="s">
        <v>1264</v>
      </c>
      <c r="G501" s="16" t="s">
        <v>178</v>
      </c>
      <c r="H501" s="16">
        <v>0.62498419400000005</v>
      </c>
      <c r="I501" s="17">
        <v>1997</v>
      </c>
      <c r="J501" s="17">
        <v>1669</v>
      </c>
      <c r="K501" s="16">
        <v>0.44423742300000002</v>
      </c>
      <c r="L501" s="16" t="s">
        <v>78</v>
      </c>
      <c r="M501" s="17">
        <v>1</v>
      </c>
      <c r="N501" s="17">
        <v>0</v>
      </c>
      <c r="O501" s="16" t="s">
        <v>79</v>
      </c>
      <c r="P501" s="16" t="s">
        <v>80</v>
      </c>
      <c r="Q501" s="18">
        <v>8.6344364889314573E-2</v>
      </c>
      <c r="R501" s="16" t="s">
        <v>2641</v>
      </c>
      <c r="S501" s="16" t="s">
        <v>2642</v>
      </c>
      <c r="T501" s="16" t="s">
        <v>83</v>
      </c>
      <c r="U501" s="16" t="s">
        <v>232</v>
      </c>
      <c r="V501" s="16" t="s">
        <v>1905</v>
      </c>
      <c r="W501" s="16" t="s">
        <v>129</v>
      </c>
      <c r="X501" s="16" t="s">
        <v>1267</v>
      </c>
      <c r="Y501" s="16" t="s">
        <v>1268</v>
      </c>
      <c r="Z501" s="16" t="s">
        <v>2643</v>
      </c>
      <c r="AA501" s="16" t="s">
        <v>473</v>
      </c>
      <c r="AB501" s="16"/>
      <c r="AC501" s="16" t="s">
        <v>864</v>
      </c>
      <c r="AD501" s="16" t="s">
        <v>105</v>
      </c>
      <c r="AE501" s="16"/>
      <c r="AF501" s="16" t="s">
        <v>91</v>
      </c>
      <c r="AG501" s="16" t="s">
        <v>92</v>
      </c>
      <c r="AH501" s="16" t="s">
        <v>2644</v>
      </c>
      <c r="AI501" s="17">
        <v>1</v>
      </c>
      <c r="AJ501" s="17">
        <v>1</v>
      </c>
      <c r="AK501" s="16" t="s">
        <v>136</v>
      </c>
      <c r="AL501" s="16"/>
      <c r="AM501" s="17">
        <v>25</v>
      </c>
      <c r="AN501" s="16" t="s">
        <v>137</v>
      </c>
      <c r="AO501" s="16" t="s">
        <v>138</v>
      </c>
      <c r="AP501" s="16"/>
      <c r="AQ501" s="16"/>
      <c r="AR501" s="16"/>
      <c r="AS501" s="16"/>
      <c r="AT501" s="19"/>
      <c r="AU501" s="19"/>
      <c r="AV501" s="19"/>
      <c r="AW501" s="19"/>
      <c r="AX501" s="19"/>
      <c r="AY501" s="19"/>
      <c r="AZ501" s="19"/>
      <c r="BA501" s="19"/>
      <c r="BB501" s="19"/>
      <c r="BC501" s="19"/>
      <c r="BD501" s="16">
        <v>245.15793166524821</v>
      </c>
      <c r="BE501" s="16">
        <v>3761.1454899514483</v>
      </c>
      <c r="BF501" s="21"/>
      <c r="BG501" s="22">
        <v>25</v>
      </c>
      <c r="BH501" s="23">
        <v>0.7</v>
      </c>
      <c r="BI501" s="23">
        <v>18</v>
      </c>
      <c r="BJ501" s="16">
        <v>245.15793166524821</v>
      </c>
      <c r="BK501" s="16">
        <v>3761.1454899514483</v>
      </c>
      <c r="BL501" s="23">
        <v>0.15</v>
      </c>
      <c r="BM501" s="22">
        <f t="shared" si="65"/>
        <v>1.5541985680076622</v>
      </c>
      <c r="BN501" s="22">
        <f t="shared" si="69"/>
        <v>0.55419856800766221</v>
      </c>
      <c r="BO501" s="22">
        <f t="shared" si="66"/>
        <v>8.3129785201149331E-2</v>
      </c>
      <c r="BP501" s="22">
        <f t="shared" si="67"/>
        <v>4.7106878280651292E-2</v>
      </c>
      <c r="BQ501" s="22">
        <f t="shared" si="68"/>
        <v>0.42396190452586158</v>
      </c>
    </row>
    <row r="502" spans="1:69" ht="12.75" customHeight="1" x14ac:dyDescent="0.25">
      <c r="A502" s="15">
        <v>15410077</v>
      </c>
      <c r="B502" s="16" t="s">
        <v>228</v>
      </c>
      <c r="C502" s="16"/>
      <c r="D502" s="16"/>
      <c r="E502" s="16"/>
      <c r="F502" s="16" t="s">
        <v>1264</v>
      </c>
      <c r="G502" s="16" t="s">
        <v>197</v>
      </c>
      <c r="H502" s="16">
        <v>0.94444301100000005</v>
      </c>
      <c r="I502" s="17">
        <v>2000</v>
      </c>
      <c r="J502" s="17">
        <v>1906</v>
      </c>
      <c r="K502" s="16">
        <v>0.506914894</v>
      </c>
      <c r="L502" s="16" t="s">
        <v>78</v>
      </c>
      <c r="M502" s="17">
        <v>1</v>
      </c>
      <c r="N502" s="17">
        <v>0</v>
      </c>
      <c r="O502" s="16" t="s">
        <v>79</v>
      </c>
      <c r="P502" s="16" t="s">
        <v>80</v>
      </c>
      <c r="Q502" s="18">
        <v>8.6260978015156448E-2</v>
      </c>
      <c r="R502" s="16" t="s">
        <v>2731</v>
      </c>
      <c r="S502" s="16" t="s">
        <v>2732</v>
      </c>
      <c r="T502" s="16" t="s">
        <v>83</v>
      </c>
      <c r="U502" s="16" t="s">
        <v>232</v>
      </c>
      <c r="V502" s="16" t="s">
        <v>183</v>
      </c>
      <c r="W502" s="16" t="s">
        <v>129</v>
      </c>
      <c r="X502" s="16" t="s">
        <v>1267</v>
      </c>
      <c r="Y502" s="16" t="s">
        <v>1268</v>
      </c>
      <c r="Z502" s="16" t="s">
        <v>1361</v>
      </c>
      <c r="AA502" s="16"/>
      <c r="AB502" s="16"/>
      <c r="AC502" s="16" t="s">
        <v>2698</v>
      </c>
      <c r="AD502" s="16" t="s">
        <v>2197</v>
      </c>
      <c r="AE502" s="16"/>
      <c r="AF502" s="16" t="s">
        <v>91</v>
      </c>
      <c r="AG502" s="16" t="s">
        <v>92</v>
      </c>
      <c r="AH502" s="16" t="s">
        <v>232</v>
      </c>
      <c r="AI502" s="17">
        <v>1</v>
      </c>
      <c r="AJ502" s="17">
        <v>1</v>
      </c>
      <c r="AK502" s="16" t="s">
        <v>136</v>
      </c>
      <c r="AL502" s="16"/>
      <c r="AM502" s="17">
        <v>25</v>
      </c>
      <c r="AN502" s="16" t="s">
        <v>137</v>
      </c>
      <c r="AO502" s="16" t="s">
        <v>138</v>
      </c>
      <c r="AP502" s="16"/>
      <c r="AQ502" s="16"/>
      <c r="AR502" s="16"/>
      <c r="AS502" s="16"/>
      <c r="AT502" s="19"/>
      <c r="AU502" s="19"/>
      <c r="AV502" s="19"/>
      <c r="AW502" s="19"/>
      <c r="AX502" s="19"/>
      <c r="AY502" s="19"/>
      <c r="AZ502" s="19"/>
      <c r="BA502" s="19"/>
      <c r="BB502" s="19"/>
      <c r="BC502" s="19"/>
      <c r="BD502" s="16">
        <v>254.87112481467057</v>
      </c>
      <c r="BE502" s="16">
        <v>3757.5131722424348</v>
      </c>
      <c r="BF502" s="21"/>
      <c r="BG502" s="22">
        <v>25</v>
      </c>
      <c r="BH502" s="23">
        <v>0.7</v>
      </c>
      <c r="BI502" s="23">
        <v>18</v>
      </c>
      <c r="BJ502" s="16">
        <v>254.87112481467057</v>
      </c>
      <c r="BK502" s="16">
        <v>3757.5131722424348</v>
      </c>
      <c r="BL502" s="23">
        <v>0.15</v>
      </c>
      <c r="BM502" s="22">
        <f t="shared" si="65"/>
        <v>1.552697604272816</v>
      </c>
      <c r="BN502" s="22">
        <f t="shared" si="69"/>
        <v>0.552697604272816</v>
      </c>
      <c r="BO502" s="22">
        <f t="shared" si="66"/>
        <v>8.29046406409224E-2</v>
      </c>
      <c r="BP502" s="22">
        <f t="shared" si="67"/>
        <v>4.6979296363189364E-2</v>
      </c>
      <c r="BQ502" s="22">
        <f t="shared" si="68"/>
        <v>0.42281366726870423</v>
      </c>
    </row>
    <row r="503" spans="1:69" ht="12.75" customHeight="1" x14ac:dyDescent="0.25">
      <c r="A503" s="15">
        <v>15409058</v>
      </c>
      <c r="B503" s="16" t="s">
        <v>228</v>
      </c>
      <c r="C503" s="16"/>
      <c r="D503" s="16"/>
      <c r="E503" s="16"/>
      <c r="F503" s="16" t="s">
        <v>1264</v>
      </c>
      <c r="G503" s="16" t="s">
        <v>178</v>
      </c>
      <c r="H503" s="16">
        <v>0.321428571</v>
      </c>
      <c r="I503" s="17">
        <v>1997</v>
      </c>
      <c r="J503" s="17">
        <v>1521</v>
      </c>
      <c r="K503" s="16">
        <v>0.40625</v>
      </c>
      <c r="L503" s="16" t="s">
        <v>78</v>
      </c>
      <c r="M503" s="17">
        <v>1</v>
      </c>
      <c r="N503" s="17">
        <v>0</v>
      </c>
      <c r="O503" s="16" t="s">
        <v>79</v>
      </c>
      <c r="P503" s="16" t="s">
        <v>80</v>
      </c>
      <c r="Q503" s="18">
        <v>8.6007720030608192E-2</v>
      </c>
      <c r="R503" s="16" t="s">
        <v>2655</v>
      </c>
      <c r="S503" s="16" t="s">
        <v>2656</v>
      </c>
      <c r="T503" s="16" t="s">
        <v>83</v>
      </c>
      <c r="U503" s="16" t="s">
        <v>232</v>
      </c>
      <c r="V503" s="16" t="s">
        <v>1612</v>
      </c>
      <c r="W503" s="16" t="s">
        <v>129</v>
      </c>
      <c r="X503" s="16" t="s">
        <v>1267</v>
      </c>
      <c r="Y503" s="16" t="s">
        <v>1268</v>
      </c>
      <c r="Z503" s="16" t="s">
        <v>264</v>
      </c>
      <c r="AA503" s="16"/>
      <c r="AB503" s="16"/>
      <c r="AC503" s="16" t="s">
        <v>91</v>
      </c>
      <c r="AD503" s="16" t="s">
        <v>152</v>
      </c>
      <c r="AE503" s="16"/>
      <c r="AF503" s="16" t="s">
        <v>91</v>
      </c>
      <c r="AG503" s="16" t="s">
        <v>92</v>
      </c>
      <c r="AH503" s="16" t="s">
        <v>1614</v>
      </c>
      <c r="AI503" s="17">
        <v>1</v>
      </c>
      <c r="AJ503" s="17">
        <v>1</v>
      </c>
      <c r="AK503" s="16" t="s">
        <v>136</v>
      </c>
      <c r="AL503" s="16"/>
      <c r="AM503" s="17">
        <v>25</v>
      </c>
      <c r="AN503" s="16" t="s">
        <v>137</v>
      </c>
      <c r="AO503" s="16" t="s">
        <v>138</v>
      </c>
      <c r="AP503" s="16"/>
      <c r="AQ503" s="16"/>
      <c r="AR503" s="16"/>
      <c r="AS503" s="16"/>
      <c r="AT503" s="19"/>
      <c r="AU503" s="19"/>
      <c r="AV503" s="19"/>
      <c r="AW503" s="19"/>
      <c r="AX503" s="19"/>
      <c r="AY503" s="19"/>
      <c r="AZ503" s="19"/>
      <c r="BA503" s="19"/>
      <c r="BB503" s="19"/>
      <c r="BC503" s="19"/>
      <c r="BD503" s="16">
        <v>243.25835616645711</v>
      </c>
      <c r="BE503" s="16">
        <v>3746.4812985631397</v>
      </c>
      <c r="BF503" s="21"/>
      <c r="BG503" s="22">
        <v>25</v>
      </c>
      <c r="BH503" s="23">
        <v>0.7</v>
      </c>
      <c r="BI503" s="23">
        <v>18</v>
      </c>
      <c r="BJ503" s="16">
        <v>243.25835616645711</v>
      </c>
      <c r="BK503" s="16">
        <v>3746.4812985631397</v>
      </c>
      <c r="BL503" s="23">
        <v>0.15</v>
      </c>
      <c r="BM503" s="22">
        <f t="shared" si="65"/>
        <v>1.5481389605509475</v>
      </c>
      <c r="BN503" s="22">
        <f t="shared" si="69"/>
        <v>0.54813896055094746</v>
      </c>
      <c r="BO503" s="22">
        <f t="shared" si="66"/>
        <v>8.2220844082642117E-2</v>
      </c>
      <c r="BP503" s="22">
        <f t="shared" si="67"/>
        <v>4.6591811646830537E-2</v>
      </c>
      <c r="BQ503" s="22">
        <f t="shared" si="68"/>
        <v>0.41932630482147482</v>
      </c>
    </row>
    <row r="504" spans="1:69" ht="12.75" customHeight="1" x14ac:dyDescent="0.25">
      <c r="A504" s="15">
        <v>16010066</v>
      </c>
      <c r="B504" s="16" t="s">
        <v>75</v>
      </c>
      <c r="C504" s="16"/>
      <c r="D504" s="16"/>
      <c r="E504" s="16"/>
      <c r="F504" s="16" t="s">
        <v>1264</v>
      </c>
      <c r="G504" s="16" t="s">
        <v>126</v>
      </c>
      <c r="H504" s="16">
        <v>0.65454159599999995</v>
      </c>
      <c r="I504" s="17">
        <v>2004</v>
      </c>
      <c r="J504" s="17">
        <v>1912</v>
      </c>
      <c r="K504" s="16">
        <v>0.51564185500000004</v>
      </c>
      <c r="L504" s="16" t="s">
        <v>78</v>
      </c>
      <c r="M504" s="17">
        <v>1</v>
      </c>
      <c r="N504" s="17">
        <v>0</v>
      </c>
      <c r="O504" s="16" t="s">
        <v>79</v>
      </c>
      <c r="P504" s="16" t="s">
        <v>80</v>
      </c>
      <c r="Q504" s="18">
        <v>8.5985725546544406E-2</v>
      </c>
      <c r="R504" s="16" t="s">
        <v>2434</v>
      </c>
      <c r="S504" s="16" t="s">
        <v>2435</v>
      </c>
      <c r="T504" s="16" t="s">
        <v>83</v>
      </c>
      <c r="U504" s="16" t="s">
        <v>84</v>
      </c>
      <c r="V504" s="16" t="s">
        <v>2436</v>
      </c>
      <c r="W504" s="16" t="s">
        <v>129</v>
      </c>
      <c r="X504" s="16" t="s">
        <v>1267</v>
      </c>
      <c r="Y504" s="16" t="s">
        <v>1268</v>
      </c>
      <c r="Z504" s="16" t="s">
        <v>150</v>
      </c>
      <c r="AA504" s="16"/>
      <c r="AB504" s="16"/>
      <c r="AC504" s="16" t="s">
        <v>2437</v>
      </c>
      <c r="AD504" s="16" t="s">
        <v>152</v>
      </c>
      <c r="AE504" s="16"/>
      <c r="AF504" s="16" t="s">
        <v>91</v>
      </c>
      <c r="AG504" s="16" t="s">
        <v>92</v>
      </c>
      <c r="AH504" s="16" t="s">
        <v>2438</v>
      </c>
      <c r="AI504" s="17">
        <v>1</v>
      </c>
      <c r="AJ504" s="17">
        <v>1</v>
      </c>
      <c r="AK504" s="16" t="s">
        <v>136</v>
      </c>
      <c r="AL504" s="16"/>
      <c r="AM504" s="17">
        <v>25</v>
      </c>
      <c r="AN504" s="16" t="s">
        <v>137</v>
      </c>
      <c r="AO504" s="16" t="s">
        <v>138</v>
      </c>
      <c r="AP504" s="16"/>
      <c r="AQ504" s="16"/>
      <c r="AR504" s="16"/>
      <c r="AS504" s="16"/>
      <c r="AT504" s="19"/>
      <c r="AU504" s="19"/>
      <c r="AV504" s="19"/>
      <c r="AW504" s="19"/>
      <c r="AX504" s="19"/>
      <c r="AY504" s="19"/>
      <c r="AZ504" s="19"/>
      <c r="BA504" s="19"/>
      <c r="BB504" s="19"/>
      <c r="BC504" s="19"/>
      <c r="BD504" s="16">
        <v>248.111051620946</v>
      </c>
      <c r="BE504" s="16">
        <v>3745.5232226696362</v>
      </c>
      <c r="BF504" s="21"/>
      <c r="BG504" s="22">
        <v>25</v>
      </c>
      <c r="BH504" s="23">
        <v>0.7</v>
      </c>
      <c r="BI504" s="23">
        <v>18</v>
      </c>
      <c r="BJ504" s="16">
        <v>248.111051620946</v>
      </c>
      <c r="BK504" s="16">
        <v>3745.5232226696362</v>
      </c>
      <c r="BL504" s="23">
        <v>0.15</v>
      </c>
      <c r="BM504" s="22">
        <f t="shared" si="65"/>
        <v>1.5477430598377993</v>
      </c>
      <c r="BN504" s="22">
        <f t="shared" si="69"/>
        <v>0.54774305983779925</v>
      </c>
      <c r="BO504" s="22">
        <f t="shared" si="66"/>
        <v>8.2161458975669885E-2</v>
      </c>
      <c r="BP504" s="22">
        <f t="shared" si="67"/>
        <v>4.6558160086212941E-2</v>
      </c>
      <c r="BQ504" s="22">
        <f t="shared" si="68"/>
        <v>0.41902344077591641</v>
      </c>
    </row>
    <row r="505" spans="1:69" ht="12.75" customHeight="1" x14ac:dyDescent="0.25">
      <c r="A505" s="15">
        <v>15410086</v>
      </c>
      <c r="B505" s="16" t="s">
        <v>228</v>
      </c>
      <c r="C505" s="16"/>
      <c r="D505" s="16"/>
      <c r="E505" s="16"/>
      <c r="F505" s="16" t="s">
        <v>1264</v>
      </c>
      <c r="G505" s="16" t="s">
        <v>197</v>
      </c>
      <c r="H505" s="16">
        <v>0.64999500300000002</v>
      </c>
      <c r="I505" s="17">
        <v>2001</v>
      </c>
      <c r="J505" s="17">
        <v>1581</v>
      </c>
      <c r="K505" s="16">
        <v>0.42159999999999997</v>
      </c>
      <c r="L505" s="16" t="s">
        <v>78</v>
      </c>
      <c r="M505" s="17">
        <v>1</v>
      </c>
      <c r="N505" s="17">
        <v>0</v>
      </c>
      <c r="O505" s="16" t="s">
        <v>79</v>
      </c>
      <c r="P505" s="16" t="s">
        <v>80</v>
      </c>
      <c r="Q505" s="18">
        <v>8.5983471251021543E-2</v>
      </c>
      <c r="R505" s="16" t="s">
        <v>2702</v>
      </c>
      <c r="S505" s="16" t="s">
        <v>2703</v>
      </c>
      <c r="T505" s="16" t="s">
        <v>83</v>
      </c>
      <c r="U505" s="16" t="s">
        <v>232</v>
      </c>
      <c r="V505" s="16" t="s">
        <v>183</v>
      </c>
      <c r="W505" s="16" t="s">
        <v>129</v>
      </c>
      <c r="X505" s="16" t="s">
        <v>1267</v>
      </c>
      <c r="Y505" s="16" t="s">
        <v>1268</v>
      </c>
      <c r="Z505" s="16" t="s">
        <v>2704</v>
      </c>
      <c r="AA505" s="16"/>
      <c r="AB505" s="16"/>
      <c r="AC505" s="16" t="s">
        <v>2670</v>
      </c>
      <c r="AD505" s="16" t="s">
        <v>161</v>
      </c>
      <c r="AE505" s="16"/>
      <c r="AF505" s="16" t="s">
        <v>91</v>
      </c>
      <c r="AG505" s="16" t="s">
        <v>92</v>
      </c>
      <c r="AH505" s="16" t="s">
        <v>232</v>
      </c>
      <c r="AI505" s="17">
        <v>1</v>
      </c>
      <c r="AJ505" s="17">
        <v>1</v>
      </c>
      <c r="AK505" s="16" t="s">
        <v>136</v>
      </c>
      <c r="AL505" s="16"/>
      <c r="AM505" s="17">
        <v>25</v>
      </c>
      <c r="AN505" s="16" t="s">
        <v>137</v>
      </c>
      <c r="AO505" s="16" t="s">
        <v>138</v>
      </c>
      <c r="AP505" s="16"/>
      <c r="AQ505" s="16"/>
      <c r="AR505" s="16"/>
      <c r="AS505" s="16"/>
      <c r="AT505" s="19"/>
      <c r="AU505" s="19"/>
      <c r="AV505" s="19"/>
      <c r="AW505" s="19"/>
      <c r="AX505" s="19"/>
      <c r="AY505" s="19"/>
      <c r="AZ505" s="19"/>
      <c r="BA505" s="19"/>
      <c r="BB505" s="19"/>
      <c r="BC505" s="19"/>
      <c r="BD505" s="16">
        <v>256.87542691327565</v>
      </c>
      <c r="BE505" s="16">
        <v>3745.4250259494484</v>
      </c>
      <c r="BF505" s="21"/>
      <c r="BG505" s="22">
        <v>25</v>
      </c>
      <c r="BH505" s="23">
        <v>0.7</v>
      </c>
      <c r="BI505" s="23">
        <v>18</v>
      </c>
      <c r="BJ505" s="16">
        <v>256.87542691327565</v>
      </c>
      <c r="BK505" s="16">
        <v>3745.4250259494484</v>
      </c>
      <c r="BL505" s="23">
        <v>0.15</v>
      </c>
      <c r="BM505" s="22">
        <f t="shared" si="65"/>
        <v>1.5477024825183878</v>
      </c>
      <c r="BN505" s="22">
        <f t="shared" si="69"/>
        <v>0.54770248251838782</v>
      </c>
      <c r="BO505" s="22">
        <f t="shared" si="66"/>
        <v>8.2155372377758176E-2</v>
      </c>
      <c r="BP505" s="22">
        <f t="shared" si="67"/>
        <v>4.6554711014062972E-2</v>
      </c>
      <c r="BQ505" s="22">
        <f t="shared" si="68"/>
        <v>0.41899239912656672</v>
      </c>
    </row>
    <row r="506" spans="1:69" ht="12.75" customHeight="1" x14ac:dyDescent="0.25">
      <c r="A506" s="15">
        <v>18932095</v>
      </c>
      <c r="B506" s="16" t="s">
        <v>237</v>
      </c>
      <c r="C506" s="16"/>
      <c r="D506" s="16"/>
      <c r="E506" s="16"/>
      <c r="F506" s="16" t="s">
        <v>1264</v>
      </c>
      <c r="G506" s="16" t="s">
        <v>1679</v>
      </c>
      <c r="H506" s="16">
        <v>0.83760648599999998</v>
      </c>
      <c r="I506" s="17">
        <v>2013</v>
      </c>
      <c r="J506" s="17">
        <v>1638</v>
      </c>
      <c r="K506" s="16">
        <v>0.438789178</v>
      </c>
      <c r="L506" s="16" t="s">
        <v>78</v>
      </c>
      <c r="M506" s="17">
        <v>1</v>
      </c>
      <c r="N506" s="17">
        <v>0</v>
      </c>
      <c r="O506" s="16" t="s">
        <v>79</v>
      </c>
      <c r="P506" s="16" t="s">
        <v>80</v>
      </c>
      <c r="Q506" s="18">
        <v>8.5717948572992364E-2</v>
      </c>
      <c r="R506" s="16" t="s">
        <v>2766</v>
      </c>
      <c r="S506" s="16" t="s">
        <v>2767</v>
      </c>
      <c r="T506" s="16" t="s">
        <v>1240</v>
      </c>
      <c r="U506" s="16" t="s">
        <v>2768</v>
      </c>
      <c r="V506" s="16"/>
      <c r="W506" s="16" t="s">
        <v>129</v>
      </c>
      <c r="X506" s="16" t="s">
        <v>1267</v>
      </c>
      <c r="Y506" s="16" t="s">
        <v>1268</v>
      </c>
      <c r="Z506" s="16" t="s">
        <v>2769</v>
      </c>
      <c r="AA506" s="16"/>
      <c r="AB506" s="16"/>
      <c r="AC506" s="16" t="s">
        <v>1814</v>
      </c>
      <c r="AD506" s="16" t="s">
        <v>123</v>
      </c>
      <c r="AE506" s="16"/>
      <c r="AF506" s="16" t="s">
        <v>91</v>
      </c>
      <c r="AG506" s="16" t="s">
        <v>92</v>
      </c>
      <c r="AH506" s="16" t="s">
        <v>2754</v>
      </c>
      <c r="AI506" s="17">
        <v>1</v>
      </c>
      <c r="AJ506" s="17">
        <v>1</v>
      </c>
      <c r="AK506" s="16" t="s">
        <v>245</v>
      </c>
      <c r="AL506" s="16"/>
      <c r="AM506" s="17">
        <v>35</v>
      </c>
      <c r="AN506" s="16" t="s">
        <v>246</v>
      </c>
      <c r="AO506" s="16" t="s">
        <v>247</v>
      </c>
      <c r="AP506" s="16"/>
      <c r="AQ506" s="16"/>
      <c r="AR506" s="16"/>
      <c r="AS506" s="16"/>
      <c r="AT506" s="19"/>
      <c r="AU506" s="19"/>
      <c r="AV506" s="19"/>
      <c r="AW506" s="19"/>
      <c r="AX506" s="19"/>
      <c r="AY506" s="19"/>
      <c r="AZ506" s="19"/>
      <c r="BA506" s="19"/>
      <c r="BB506" s="19"/>
      <c r="BC506" s="19"/>
      <c r="BD506" s="16">
        <v>273.91111974490286</v>
      </c>
      <c r="BE506" s="16">
        <v>3733.8589043591228</v>
      </c>
      <c r="BF506" s="21"/>
      <c r="BG506" s="22">
        <v>35</v>
      </c>
      <c r="BH506" s="23">
        <v>0.85</v>
      </c>
      <c r="BI506" s="23">
        <v>30</v>
      </c>
      <c r="BJ506" s="16">
        <v>273.91111974490286</v>
      </c>
      <c r="BK506" s="16">
        <v>3733.8589043591228</v>
      </c>
      <c r="BL506" s="23">
        <v>0.15</v>
      </c>
      <c r="BM506" s="22">
        <f t="shared" si="65"/>
        <v>2.5715384571897708</v>
      </c>
      <c r="BN506" s="22">
        <f t="shared" si="69"/>
        <v>1.5715384571897708</v>
      </c>
      <c r="BO506" s="22">
        <f t="shared" si="66"/>
        <v>0.23573076857846562</v>
      </c>
      <c r="BP506" s="22">
        <f t="shared" si="67"/>
        <v>0.13358076886113054</v>
      </c>
      <c r="BQ506" s="22">
        <f t="shared" si="68"/>
        <v>1.2022269197501747</v>
      </c>
    </row>
    <row r="507" spans="1:69" ht="12.75" customHeight="1" x14ac:dyDescent="0.25">
      <c r="A507" s="15">
        <v>15009024</v>
      </c>
      <c r="B507" s="16" t="s">
        <v>154</v>
      </c>
      <c r="C507" s="16"/>
      <c r="D507" s="16"/>
      <c r="E507" s="16"/>
      <c r="F507" s="16" t="s">
        <v>1264</v>
      </c>
      <c r="G507" s="16" t="s">
        <v>155</v>
      </c>
      <c r="H507" s="16">
        <v>0.17646600600000001</v>
      </c>
      <c r="I507" s="17">
        <v>2006</v>
      </c>
      <c r="J507" s="17">
        <v>1629</v>
      </c>
      <c r="K507" s="16">
        <v>0.438138784</v>
      </c>
      <c r="L507" s="16" t="s">
        <v>78</v>
      </c>
      <c r="M507" s="17">
        <v>1</v>
      </c>
      <c r="N507" s="17">
        <v>0</v>
      </c>
      <c r="O507" s="16" t="s">
        <v>79</v>
      </c>
      <c r="P507" s="16" t="s">
        <v>80</v>
      </c>
      <c r="Q507" s="18">
        <v>8.5624653594832206E-2</v>
      </c>
      <c r="R507" s="16" t="s">
        <v>2562</v>
      </c>
      <c r="S507" s="16" t="s">
        <v>2563</v>
      </c>
      <c r="T507" s="16" t="s">
        <v>83</v>
      </c>
      <c r="U507" s="16" t="s">
        <v>84</v>
      </c>
      <c r="V507" s="16" t="s">
        <v>183</v>
      </c>
      <c r="W507" s="16" t="s">
        <v>129</v>
      </c>
      <c r="X507" s="16" t="s">
        <v>1267</v>
      </c>
      <c r="Y507" s="16" t="s">
        <v>1268</v>
      </c>
      <c r="Z507" s="16" t="s">
        <v>2564</v>
      </c>
      <c r="AA507" s="16"/>
      <c r="AB507" s="16"/>
      <c r="AC507" s="16" t="s">
        <v>2507</v>
      </c>
      <c r="AD507" s="16" t="s">
        <v>161</v>
      </c>
      <c r="AE507" s="16"/>
      <c r="AF507" s="16" t="s">
        <v>91</v>
      </c>
      <c r="AG507" s="16" t="s">
        <v>92</v>
      </c>
      <c r="AH507" s="16" t="s">
        <v>84</v>
      </c>
      <c r="AI507" s="17">
        <v>1</v>
      </c>
      <c r="AJ507" s="17">
        <v>1</v>
      </c>
      <c r="AK507" s="16" t="s">
        <v>136</v>
      </c>
      <c r="AL507" s="16"/>
      <c r="AM507" s="17">
        <v>25</v>
      </c>
      <c r="AN507" s="16" t="s">
        <v>137</v>
      </c>
      <c r="AO507" s="16" t="s">
        <v>138</v>
      </c>
      <c r="AP507" s="16"/>
      <c r="AQ507" s="16"/>
      <c r="AR507" s="16"/>
      <c r="AS507" s="16"/>
      <c r="AT507" s="19"/>
      <c r="AU507" s="19"/>
      <c r="AV507" s="19"/>
      <c r="AW507" s="19"/>
      <c r="AX507" s="19"/>
      <c r="AY507" s="19"/>
      <c r="AZ507" s="19"/>
      <c r="BA507" s="19"/>
      <c r="BB507" s="19"/>
      <c r="BC507" s="19"/>
      <c r="BD507" s="16">
        <v>251.17502603266686</v>
      </c>
      <c r="BE507" s="16">
        <v>3729.7949913661669</v>
      </c>
      <c r="BF507" s="21"/>
      <c r="BG507" s="22">
        <v>25</v>
      </c>
      <c r="BH507" s="23">
        <v>0.7</v>
      </c>
      <c r="BI507" s="23">
        <v>18</v>
      </c>
      <c r="BJ507" s="16">
        <v>251.17502603266686</v>
      </c>
      <c r="BK507" s="16">
        <v>3729.7949913661669</v>
      </c>
      <c r="BL507" s="23">
        <v>0.15</v>
      </c>
      <c r="BM507" s="22">
        <f t="shared" si="65"/>
        <v>1.5412437647069797</v>
      </c>
      <c r="BN507" s="22">
        <f t="shared" si="69"/>
        <v>0.54124376470697966</v>
      </c>
      <c r="BO507" s="22">
        <f t="shared" si="66"/>
        <v>8.1186564706046946E-2</v>
      </c>
      <c r="BP507" s="22">
        <f t="shared" si="67"/>
        <v>4.6005720000093273E-2</v>
      </c>
      <c r="BQ507" s="22">
        <f t="shared" si="68"/>
        <v>0.41405148000083941</v>
      </c>
    </row>
    <row r="508" spans="1:69" ht="12.75" customHeight="1" x14ac:dyDescent="0.25">
      <c r="A508" s="15">
        <v>15835014</v>
      </c>
      <c r="B508" s="16" t="s">
        <v>228</v>
      </c>
      <c r="C508" s="16"/>
      <c r="D508" s="16"/>
      <c r="E508" s="16"/>
      <c r="F508" s="16" t="s">
        <v>1264</v>
      </c>
      <c r="G508" s="16" t="s">
        <v>126</v>
      </c>
      <c r="H508" s="16">
        <v>0.26704433900000002</v>
      </c>
      <c r="I508" s="17">
        <v>1900</v>
      </c>
      <c r="J508" s="17">
        <v>760</v>
      </c>
      <c r="K508" s="16">
        <v>0.205183585</v>
      </c>
      <c r="L508" s="16" t="s">
        <v>78</v>
      </c>
      <c r="M508" s="17">
        <v>1</v>
      </c>
      <c r="N508" s="17">
        <v>0</v>
      </c>
      <c r="O508" s="16" t="s">
        <v>79</v>
      </c>
      <c r="P508" s="16" t="s">
        <v>80</v>
      </c>
      <c r="Q508" s="18">
        <v>8.517320294884094E-2</v>
      </c>
      <c r="R508" s="16" t="s">
        <v>1751</v>
      </c>
      <c r="S508" s="16" t="s">
        <v>1752</v>
      </c>
      <c r="T508" s="16" t="s">
        <v>114</v>
      </c>
      <c r="U508" s="16" t="s">
        <v>326</v>
      </c>
      <c r="V508" s="16" t="s">
        <v>1753</v>
      </c>
      <c r="W508" s="16" t="s">
        <v>129</v>
      </c>
      <c r="X508" s="16" t="s">
        <v>1267</v>
      </c>
      <c r="Y508" s="16" t="s">
        <v>1268</v>
      </c>
      <c r="Z508" s="16" t="s">
        <v>1754</v>
      </c>
      <c r="AA508" s="16"/>
      <c r="AB508" s="16"/>
      <c r="AC508" s="16" t="s">
        <v>1749</v>
      </c>
      <c r="AD508" s="16" t="s">
        <v>105</v>
      </c>
      <c r="AE508" s="16"/>
      <c r="AF508" s="16" t="s">
        <v>91</v>
      </c>
      <c r="AG508" s="16" t="s">
        <v>92</v>
      </c>
      <c r="AH508" s="16" t="s">
        <v>1750</v>
      </c>
      <c r="AI508" s="17">
        <v>1</v>
      </c>
      <c r="AJ508" s="17">
        <v>1</v>
      </c>
      <c r="AK508" s="16" t="s">
        <v>136</v>
      </c>
      <c r="AL508" s="16"/>
      <c r="AM508" s="17">
        <v>25</v>
      </c>
      <c r="AN508" s="16" t="s">
        <v>137</v>
      </c>
      <c r="AO508" s="16" t="s">
        <v>138</v>
      </c>
      <c r="AP508" s="17">
        <v>0</v>
      </c>
      <c r="AQ508" s="17">
        <v>0</v>
      </c>
      <c r="AR508" s="17">
        <v>0</v>
      </c>
      <c r="AS508" s="16">
        <v>3710.1313741399999</v>
      </c>
      <c r="AT508" s="19">
        <v>11.740824139979978</v>
      </c>
      <c r="AU508" s="19">
        <v>0</v>
      </c>
      <c r="AV508" s="19">
        <v>0</v>
      </c>
      <c r="AW508" s="19">
        <v>5870.4120699899886</v>
      </c>
      <c r="AX508" s="20">
        <v>7</v>
      </c>
      <c r="AY508" s="19">
        <v>0</v>
      </c>
      <c r="AZ508" s="20">
        <v>25</v>
      </c>
      <c r="BA508" s="19">
        <v>0</v>
      </c>
      <c r="BB508" s="19">
        <v>0.5</v>
      </c>
      <c r="BC508" s="20">
        <v>12500</v>
      </c>
      <c r="BD508" s="16"/>
      <c r="BE508" s="16"/>
      <c r="BF508" s="21" t="s">
        <v>96</v>
      </c>
      <c r="BG508" s="22">
        <v>25</v>
      </c>
      <c r="BH508" s="23">
        <v>0.7</v>
      </c>
      <c r="BI508" s="23">
        <v>18</v>
      </c>
      <c r="BJ508" s="16">
        <v>256.28644993053962</v>
      </c>
      <c r="BK508" s="16">
        <v>3710.1298798874695</v>
      </c>
      <c r="BL508" s="23">
        <v>0.15</v>
      </c>
      <c r="BM508" s="22">
        <f t="shared" si="65"/>
        <v>1.5331176530791368</v>
      </c>
      <c r="BN508" s="22">
        <f t="shared" si="69"/>
        <v>0.53311765307913683</v>
      </c>
      <c r="BO508" s="22">
        <f t="shared" si="66"/>
        <v>7.9967647961870517E-2</v>
      </c>
      <c r="BP508" s="22">
        <f t="shared" si="67"/>
        <v>4.5315000511726634E-2</v>
      </c>
      <c r="BQ508" s="22">
        <f t="shared" si="68"/>
        <v>0.40783500460553973</v>
      </c>
    </row>
    <row r="509" spans="1:69" ht="12.75" customHeight="1" x14ac:dyDescent="0.25">
      <c r="A509" s="15">
        <v>15434062</v>
      </c>
      <c r="B509" s="16" t="s">
        <v>228</v>
      </c>
      <c r="C509" s="16"/>
      <c r="D509" s="16"/>
      <c r="E509" s="16"/>
      <c r="F509" s="16" t="s">
        <v>1264</v>
      </c>
      <c r="G509" s="16" t="s">
        <v>1679</v>
      </c>
      <c r="H509" s="16">
        <v>0.69230769199999997</v>
      </c>
      <c r="I509" s="17">
        <v>2012</v>
      </c>
      <c r="J509" s="17">
        <v>1799</v>
      </c>
      <c r="K509" s="16">
        <v>0.49382377199999999</v>
      </c>
      <c r="L509" s="16" t="s">
        <v>78</v>
      </c>
      <c r="M509" s="17">
        <v>1</v>
      </c>
      <c r="N509" s="17">
        <v>0</v>
      </c>
      <c r="O509" s="16" t="s">
        <v>79</v>
      </c>
      <c r="P509" s="16" t="s">
        <v>80</v>
      </c>
      <c r="Q509" s="18">
        <v>8.3654030733717216E-2</v>
      </c>
      <c r="R509" s="16" t="s">
        <v>2689</v>
      </c>
      <c r="S509" s="16" t="s">
        <v>2690</v>
      </c>
      <c r="T509" s="16" t="s">
        <v>83</v>
      </c>
      <c r="U509" s="16" t="s">
        <v>232</v>
      </c>
      <c r="V509" s="16" t="s">
        <v>183</v>
      </c>
      <c r="W509" s="16" t="s">
        <v>129</v>
      </c>
      <c r="X509" s="16" t="s">
        <v>1267</v>
      </c>
      <c r="Y509" s="16" t="s">
        <v>1268</v>
      </c>
      <c r="Z509" s="16" t="s">
        <v>2691</v>
      </c>
      <c r="AA509" s="16"/>
      <c r="AB509" s="16"/>
      <c r="AC509" s="16" t="s">
        <v>1564</v>
      </c>
      <c r="AD509" s="16" t="s">
        <v>152</v>
      </c>
      <c r="AE509" s="16"/>
      <c r="AF509" s="16" t="s">
        <v>91</v>
      </c>
      <c r="AG509" s="16" t="s">
        <v>92</v>
      </c>
      <c r="AH509" s="16" t="s">
        <v>232</v>
      </c>
      <c r="AI509" s="17">
        <v>1</v>
      </c>
      <c r="AJ509" s="17">
        <v>1</v>
      </c>
      <c r="AK509" s="16" t="s">
        <v>136</v>
      </c>
      <c r="AL509" s="16"/>
      <c r="AM509" s="17">
        <v>25</v>
      </c>
      <c r="AN509" s="16" t="s">
        <v>137</v>
      </c>
      <c r="AO509" s="16" t="s">
        <v>138</v>
      </c>
      <c r="AP509" s="16"/>
      <c r="AQ509" s="16"/>
      <c r="AR509" s="16"/>
      <c r="AS509" s="16"/>
      <c r="AT509" s="19"/>
      <c r="AU509" s="19"/>
      <c r="AV509" s="19"/>
      <c r="AW509" s="19"/>
      <c r="AX509" s="19"/>
      <c r="AY509" s="19"/>
      <c r="AZ509" s="19"/>
      <c r="BA509" s="19"/>
      <c r="BB509" s="19"/>
      <c r="BC509" s="19"/>
      <c r="BD509" s="16">
        <v>243.36485259581625</v>
      </c>
      <c r="BE509" s="16">
        <v>3643.955002896982</v>
      </c>
      <c r="BF509" s="21"/>
      <c r="BG509" s="22">
        <v>25</v>
      </c>
      <c r="BH509" s="23">
        <v>0.7</v>
      </c>
      <c r="BI509" s="23">
        <v>18</v>
      </c>
      <c r="BJ509" s="16">
        <v>243.36485259581625</v>
      </c>
      <c r="BK509" s="16">
        <v>3643.955002896982</v>
      </c>
      <c r="BL509" s="23">
        <v>0.15</v>
      </c>
      <c r="BM509" s="22">
        <f t="shared" ref="BM509:BM528" si="70">BI509*Q509</f>
        <v>1.5057725532069099</v>
      </c>
      <c r="BN509" s="22">
        <f t="shared" si="69"/>
        <v>0.50577255320690995</v>
      </c>
      <c r="BO509" s="22">
        <f t="shared" ref="BO509:BO528" si="71">BN509*BL509</f>
        <v>7.5865882981036484E-2</v>
      </c>
      <c r="BP509" s="22">
        <f t="shared" ref="BP509:BP528" si="72">(BN509-BO509)*0.1</f>
        <v>4.2990667022587352E-2</v>
      </c>
      <c r="BQ509" s="22">
        <f t="shared" ref="BQ509:BQ528" si="73">(BN509-BO509)*0.9</f>
        <v>0.38691600320328612</v>
      </c>
    </row>
    <row r="510" spans="1:69" ht="12.75" customHeight="1" x14ac:dyDescent="0.25">
      <c r="A510" s="15">
        <v>15409063</v>
      </c>
      <c r="B510" s="16" t="s">
        <v>228</v>
      </c>
      <c r="C510" s="16"/>
      <c r="D510" s="16"/>
      <c r="E510" s="16"/>
      <c r="F510" s="16" t="s">
        <v>1264</v>
      </c>
      <c r="G510" s="16" t="s">
        <v>178</v>
      </c>
      <c r="H510" s="16">
        <v>0.428562634</v>
      </c>
      <c r="I510" s="17">
        <v>1997</v>
      </c>
      <c r="J510" s="17">
        <v>1644</v>
      </c>
      <c r="K510" s="16">
        <v>0.44930308800000002</v>
      </c>
      <c r="L510" s="16" t="s">
        <v>78</v>
      </c>
      <c r="M510" s="17">
        <v>1</v>
      </c>
      <c r="N510" s="17">
        <v>0</v>
      </c>
      <c r="O510" s="16" t="s">
        <v>79</v>
      </c>
      <c r="P510" s="16" t="s">
        <v>80</v>
      </c>
      <c r="Q510" s="18">
        <v>8.3606864613743823E-2</v>
      </c>
      <c r="R510" s="16" t="s">
        <v>2685</v>
      </c>
      <c r="S510" s="16" t="s">
        <v>2686</v>
      </c>
      <c r="T510" s="16" t="s">
        <v>83</v>
      </c>
      <c r="U510" s="16" t="s">
        <v>232</v>
      </c>
      <c r="V510" s="16" t="s">
        <v>2211</v>
      </c>
      <c r="W510" s="16" t="s">
        <v>129</v>
      </c>
      <c r="X510" s="16" t="s">
        <v>1267</v>
      </c>
      <c r="Y510" s="16" t="s">
        <v>1268</v>
      </c>
      <c r="Z510" s="16" t="s">
        <v>601</v>
      </c>
      <c r="AA510" s="16"/>
      <c r="AB510" s="16"/>
      <c r="AC510" s="16" t="s">
        <v>2687</v>
      </c>
      <c r="AD510" s="16" t="s">
        <v>2110</v>
      </c>
      <c r="AE510" s="16"/>
      <c r="AF510" s="16" t="s">
        <v>91</v>
      </c>
      <c r="AG510" s="16" t="s">
        <v>92</v>
      </c>
      <c r="AH510" s="16" t="s">
        <v>2688</v>
      </c>
      <c r="AI510" s="17">
        <v>1</v>
      </c>
      <c r="AJ510" s="17">
        <v>1</v>
      </c>
      <c r="AK510" s="16" t="s">
        <v>136</v>
      </c>
      <c r="AL510" s="16"/>
      <c r="AM510" s="17">
        <v>25</v>
      </c>
      <c r="AN510" s="16" t="s">
        <v>137</v>
      </c>
      <c r="AO510" s="16" t="s">
        <v>138</v>
      </c>
      <c r="AP510" s="16"/>
      <c r="AQ510" s="16"/>
      <c r="AR510" s="16"/>
      <c r="AS510" s="16"/>
      <c r="AT510" s="19"/>
      <c r="AU510" s="19"/>
      <c r="AV510" s="19"/>
      <c r="AW510" s="19"/>
      <c r="AX510" s="19"/>
      <c r="AY510" s="19"/>
      <c r="AZ510" s="19"/>
      <c r="BA510" s="19"/>
      <c r="BB510" s="19"/>
      <c r="BC510" s="19"/>
      <c r="BD510" s="16">
        <v>246.36501496130953</v>
      </c>
      <c r="BE510" s="16">
        <v>3641.9004549291571</v>
      </c>
      <c r="BF510" s="21"/>
      <c r="BG510" s="22">
        <v>25</v>
      </c>
      <c r="BH510" s="23">
        <v>0.7</v>
      </c>
      <c r="BI510" s="23">
        <v>18</v>
      </c>
      <c r="BJ510" s="16">
        <v>246.36501496130953</v>
      </c>
      <c r="BK510" s="16">
        <v>3641.9004549291571</v>
      </c>
      <c r="BL510" s="23">
        <v>0.15</v>
      </c>
      <c r="BM510" s="22">
        <f t="shared" si="70"/>
        <v>1.5049235630473887</v>
      </c>
      <c r="BN510" s="22">
        <f t="shared" si="69"/>
        <v>0.50492356304738872</v>
      </c>
      <c r="BO510" s="22">
        <f t="shared" si="71"/>
        <v>7.5738534457108306E-2</v>
      </c>
      <c r="BP510" s="22">
        <f t="shared" si="72"/>
        <v>4.291850285902804E-2</v>
      </c>
      <c r="BQ510" s="22">
        <f t="shared" si="73"/>
        <v>0.38626652573125236</v>
      </c>
    </row>
    <row r="511" spans="1:69" ht="12.75" customHeight="1" x14ac:dyDescent="0.25">
      <c r="A511" s="15">
        <v>16072030</v>
      </c>
      <c r="B511" s="16" t="s">
        <v>75</v>
      </c>
      <c r="C511" s="16"/>
      <c r="D511" s="16" t="s">
        <v>2388</v>
      </c>
      <c r="E511" s="16"/>
      <c r="F511" s="16" t="s">
        <v>1264</v>
      </c>
      <c r="G511" s="16" t="s">
        <v>2389</v>
      </c>
      <c r="H511" s="16">
        <v>0.66676996300000002</v>
      </c>
      <c r="I511" s="17">
        <v>1998</v>
      </c>
      <c r="J511" s="17">
        <v>1925</v>
      </c>
      <c r="K511" s="16">
        <v>0.53074166</v>
      </c>
      <c r="L511" s="16" t="s">
        <v>78</v>
      </c>
      <c r="M511" s="17">
        <v>1</v>
      </c>
      <c r="N511" s="17">
        <v>0</v>
      </c>
      <c r="O511" s="16" t="s">
        <v>79</v>
      </c>
      <c r="P511" s="16" t="s">
        <v>80</v>
      </c>
      <c r="Q511" s="18">
        <v>8.3558499949303727E-2</v>
      </c>
      <c r="R511" s="16" t="s">
        <v>2488</v>
      </c>
      <c r="S511" s="16" t="s">
        <v>2489</v>
      </c>
      <c r="T511" s="16" t="s">
        <v>83</v>
      </c>
      <c r="U511" s="16" t="s">
        <v>84</v>
      </c>
      <c r="V511" s="16" t="s">
        <v>183</v>
      </c>
      <c r="W511" s="16" t="s">
        <v>129</v>
      </c>
      <c r="X511" s="16" t="s">
        <v>1267</v>
      </c>
      <c r="Y511" s="16" t="s">
        <v>1268</v>
      </c>
      <c r="Z511" s="16" t="s">
        <v>2064</v>
      </c>
      <c r="AA511" s="16"/>
      <c r="AB511" s="16"/>
      <c r="AC511" s="16" t="s">
        <v>2490</v>
      </c>
      <c r="AD511" s="16" t="s">
        <v>123</v>
      </c>
      <c r="AE511" s="16"/>
      <c r="AF511" s="16" t="s">
        <v>91</v>
      </c>
      <c r="AG511" s="16" t="s">
        <v>92</v>
      </c>
      <c r="AH511" s="16" t="s">
        <v>84</v>
      </c>
      <c r="AI511" s="17">
        <v>1</v>
      </c>
      <c r="AJ511" s="17">
        <v>1</v>
      </c>
      <c r="AK511" s="16" t="s">
        <v>136</v>
      </c>
      <c r="AL511" s="16"/>
      <c r="AM511" s="17">
        <v>25</v>
      </c>
      <c r="AN511" s="16" t="s">
        <v>137</v>
      </c>
      <c r="AO511" s="16" t="s">
        <v>138</v>
      </c>
      <c r="AP511" s="16"/>
      <c r="AQ511" s="16"/>
      <c r="AR511" s="16"/>
      <c r="AS511" s="16"/>
      <c r="AT511" s="19"/>
      <c r="AU511" s="19"/>
      <c r="AV511" s="19"/>
      <c r="AW511" s="19"/>
      <c r="AX511" s="19"/>
      <c r="AY511" s="19"/>
      <c r="AZ511" s="19"/>
      <c r="BA511" s="19"/>
      <c r="BB511" s="19"/>
      <c r="BC511" s="19"/>
      <c r="BD511" s="16">
        <v>259.27720796340094</v>
      </c>
      <c r="BE511" s="16">
        <v>3639.7936985731976</v>
      </c>
      <c r="BF511" s="21"/>
      <c r="BG511" s="22">
        <v>25</v>
      </c>
      <c r="BH511" s="23">
        <v>0.7</v>
      </c>
      <c r="BI511" s="23">
        <v>18</v>
      </c>
      <c r="BJ511" s="16">
        <v>259.27720796340094</v>
      </c>
      <c r="BK511" s="16">
        <v>3639.7936985731976</v>
      </c>
      <c r="BL511" s="23">
        <v>0.15</v>
      </c>
      <c r="BM511" s="22">
        <f t="shared" si="70"/>
        <v>1.5040529990874671</v>
      </c>
      <c r="BN511" s="22">
        <f t="shared" si="69"/>
        <v>0.50405299908746715</v>
      </c>
      <c r="BO511" s="22">
        <f t="shared" si="71"/>
        <v>7.5607949863120069E-2</v>
      </c>
      <c r="BP511" s="22">
        <f t="shared" si="72"/>
        <v>4.284450492243471E-2</v>
      </c>
      <c r="BQ511" s="22">
        <f t="shared" si="73"/>
        <v>0.38560054430191237</v>
      </c>
    </row>
    <row r="512" spans="1:69" ht="12.75" customHeight="1" x14ac:dyDescent="0.25">
      <c r="A512" s="15">
        <v>14807048</v>
      </c>
      <c r="B512" s="16" t="s">
        <v>97</v>
      </c>
      <c r="C512" s="16"/>
      <c r="D512" s="16"/>
      <c r="E512" s="16"/>
      <c r="F512" s="16" t="s">
        <v>1264</v>
      </c>
      <c r="G512" s="16" t="s">
        <v>139</v>
      </c>
      <c r="H512" s="16">
        <v>0.320512821</v>
      </c>
      <c r="I512" s="17">
        <v>2007</v>
      </c>
      <c r="J512" s="17">
        <v>1773</v>
      </c>
      <c r="K512" s="16">
        <v>0.48775790899999999</v>
      </c>
      <c r="L512" s="16" t="s">
        <v>78</v>
      </c>
      <c r="M512" s="17">
        <v>1</v>
      </c>
      <c r="N512" s="17">
        <v>0</v>
      </c>
      <c r="O512" s="16" t="s">
        <v>79</v>
      </c>
      <c r="P512" s="16" t="s">
        <v>80</v>
      </c>
      <c r="Q512" s="18">
        <v>8.3465058338308362E-2</v>
      </c>
      <c r="R512" s="16" t="s">
        <v>2859</v>
      </c>
      <c r="S512" s="16" t="s">
        <v>2860</v>
      </c>
      <c r="T512" s="16" t="s">
        <v>83</v>
      </c>
      <c r="U512" s="16" t="s">
        <v>106</v>
      </c>
      <c r="V512" s="16" t="s">
        <v>183</v>
      </c>
      <c r="W512" s="16" t="s">
        <v>129</v>
      </c>
      <c r="X512" s="16" t="s">
        <v>1267</v>
      </c>
      <c r="Y512" s="16" t="s">
        <v>1268</v>
      </c>
      <c r="Z512" s="16" t="s">
        <v>801</v>
      </c>
      <c r="AA512" s="16"/>
      <c r="AB512" s="16"/>
      <c r="AC512" s="16" t="s">
        <v>1855</v>
      </c>
      <c r="AD512" s="16" t="s">
        <v>123</v>
      </c>
      <c r="AE512" s="16"/>
      <c r="AF512" s="16" t="s">
        <v>91</v>
      </c>
      <c r="AG512" s="16" t="s">
        <v>92</v>
      </c>
      <c r="AH512" s="16" t="s">
        <v>106</v>
      </c>
      <c r="AI512" s="17">
        <v>1</v>
      </c>
      <c r="AJ512" s="17">
        <v>1</v>
      </c>
      <c r="AK512" s="16" t="s">
        <v>136</v>
      </c>
      <c r="AL512" s="16"/>
      <c r="AM512" s="17">
        <v>25</v>
      </c>
      <c r="AN512" s="16" t="s">
        <v>137</v>
      </c>
      <c r="AO512" s="16" t="s">
        <v>138</v>
      </c>
      <c r="AP512" s="16"/>
      <c r="AQ512" s="16"/>
      <c r="AR512" s="16"/>
      <c r="AS512" s="16"/>
      <c r="AT512" s="19"/>
      <c r="AU512" s="19"/>
      <c r="AV512" s="19"/>
      <c r="AW512" s="19"/>
      <c r="AX512" s="19"/>
      <c r="AY512" s="19"/>
      <c r="AZ512" s="19"/>
      <c r="BA512" s="19"/>
      <c r="BB512" s="19"/>
      <c r="BC512" s="19"/>
      <c r="BD512" s="16">
        <v>247.15310553649181</v>
      </c>
      <c r="BE512" s="16">
        <v>3635.7233982794896</v>
      </c>
      <c r="BF512" s="21"/>
      <c r="BG512" s="22">
        <v>25</v>
      </c>
      <c r="BH512" s="23">
        <v>0.7</v>
      </c>
      <c r="BI512" s="23">
        <v>18</v>
      </c>
      <c r="BJ512" s="16">
        <v>247.15310553649181</v>
      </c>
      <c r="BK512" s="16">
        <v>3635.7233982794896</v>
      </c>
      <c r="BL512" s="23">
        <v>0.15</v>
      </c>
      <c r="BM512" s="22">
        <f t="shared" si="70"/>
        <v>1.5023710500895504</v>
      </c>
      <c r="BN512" s="22">
        <f t="shared" si="69"/>
        <v>0.50237105008955041</v>
      </c>
      <c r="BO512" s="22">
        <f t="shared" si="71"/>
        <v>7.5355657513432553E-2</v>
      </c>
      <c r="BP512" s="22">
        <f t="shared" si="72"/>
        <v>4.270153925761179E-2</v>
      </c>
      <c r="BQ512" s="22">
        <f t="shared" si="73"/>
        <v>0.38431385331850609</v>
      </c>
    </row>
    <row r="513" spans="1:69" ht="12.75" customHeight="1" x14ac:dyDescent="0.25">
      <c r="A513" s="15">
        <v>14807047</v>
      </c>
      <c r="B513" s="16" t="s">
        <v>97</v>
      </c>
      <c r="C513" s="16"/>
      <c r="D513" s="16"/>
      <c r="E513" s="16"/>
      <c r="F513" s="16" t="s">
        <v>1264</v>
      </c>
      <c r="G513" s="16" t="s">
        <v>139</v>
      </c>
      <c r="H513" s="16">
        <v>0.94318888400000001</v>
      </c>
      <c r="I513" s="17">
        <v>2007</v>
      </c>
      <c r="J513" s="17">
        <v>1773</v>
      </c>
      <c r="K513" s="16">
        <v>0.48775790899999999</v>
      </c>
      <c r="L513" s="16" t="s">
        <v>78</v>
      </c>
      <c r="M513" s="17">
        <v>1</v>
      </c>
      <c r="N513" s="17">
        <v>0</v>
      </c>
      <c r="O513" s="16" t="s">
        <v>79</v>
      </c>
      <c r="P513" s="16" t="s">
        <v>80</v>
      </c>
      <c r="Q513" s="18">
        <v>8.3464186554843153E-2</v>
      </c>
      <c r="R513" s="16" t="s">
        <v>2854</v>
      </c>
      <c r="S513" s="16" t="s">
        <v>2855</v>
      </c>
      <c r="T513" s="16" t="s">
        <v>83</v>
      </c>
      <c r="U513" s="16" t="s">
        <v>106</v>
      </c>
      <c r="V513" s="16" t="s">
        <v>183</v>
      </c>
      <c r="W513" s="16" t="s">
        <v>129</v>
      </c>
      <c r="X513" s="16" t="s">
        <v>1267</v>
      </c>
      <c r="Y513" s="16" t="s">
        <v>1268</v>
      </c>
      <c r="Z513" s="16" t="s">
        <v>2856</v>
      </c>
      <c r="AA513" s="16"/>
      <c r="AB513" s="16"/>
      <c r="AC513" s="16" t="s">
        <v>1855</v>
      </c>
      <c r="AD513" s="16" t="s">
        <v>123</v>
      </c>
      <c r="AE513" s="16"/>
      <c r="AF513" s="16" t="s">
        <v>91</v>
      </c>
      <c r="AG513" s="16" t="s">
        <v>92</v>
      </c>
      <c r="AH513" s="16" t="s">
        <v>106</v>
      </c>
      <c r="AI513" s="17">
        <v>1</v>
      </c>
      <c r="AJ513" s="17">
        <v>1</v>
      </c>
      <c r="AK513" s="16" t="s">
        <v>136</v>
      </c>
      <c r="AL513" s="16"/>
      <c r="AM513" s="17">
        <v>25</v>
      </c>
      <c r="AN513" s="16" t="s">
        <v>137</v>
      </c>
      <c r="AO513" s="16" t="s">
        <v>138</v>
      </c>
      <c r="AP513" s="16"/>
      <c r="AQ513" s="16"/>
      <c r="AR513" s="16"/>
      <c r="AS513" s="16"/>
      <c r="AT513" s="19"/>
      <c r="AU513" s="19"/>
      <c r="AV513" s="19"/>
      <c r="AW513" s="19"/>
      <c r="AX513" s="19"/>
      <c r="AY513" s="19"/>
      <c r="AZ513" s="19"/>
      <c r="BA513" s="19"/>
      <c r="BB513" s="19"/>
      <c r="BC513" s="19"/>
      <c r="BD513" s="16">
        <v>247.12847826334081</v>
      </c>
      <c r="BE513" s="16">
        <v>3635.6854235436444</v>
      </c>
      <c r="BF513" s="21"/>
      <c r="BG513" s="22">
        <v>25</v>
      </c>
      <c r="BH513" s="23">
        <v>0.7</v>
      </c>
      <c r="BI513" s="23">
        <v>18</v>
      </c>
      <c r="BJ513" s="16">
        <v>247.12847826334081</v>
      </c>
      <c r="BK513" s="16">
        <v>3635.6854235436444</v>
      </c>
      <c r="BL513" s="23">
        <v>0.15</v>
      </c>
      <c r="BM513" s="22">
        <f t="shared" si="70"/>
        <v>1.5023553579871767</v>
      </c>
      <c r="BN513" s="22">
        <f t="shared" si="69"/>
        <v>0.50235535798717668</v>
      </c>
      <c r="BO513" s="22">
        <f t="shared" si="71"/>
        <v>7.5353303698076496E-2</v>
      </c>
      <c r="BP513" s="22">
        <f t="shared" si="72"/>
        <v>4.2700205428910024E-2</v>
      </c>
      <c r="BQ513" s="22">
        <f t="shared" si="73"/>
        <v>0.3843018488601902</v>
      </c>
    </row>
    <row r="514" spans="1:69" ht="12.75" customHeight="1" x14ac:dyDescent="0.25">
      <c r="A514" s="15">
        <v>14831005</v>
      </c>
      <c r="B514" s="16" t="s">
        <v>97</v>
      </c>
      <c r="C514" s="16"/>
      <c r="D514" s="16"/>
      <c r="E514" s="16"/>
      <c r="F514" s="16" t="s">
        <v>1264</v>
      </c>
      <c r="G514" s="16" t="s">
        <v>1841</v>
      </c>
      <c r="H514" s="16">
        <v>0.45830986800000001</v>
      </c>
      <c r="I514" s="17">
        <v>1961</v>
      </c>
      <c r="J514" s="17">
        <v>1015</v>
      </c>
      <c r="K514" s="16">
        <v>0.28680418200000002</v>
      </c>
      <c r="L514" s="16" t="s">
        <v>78</v>
      </c>
      <c r="M514" s="17">
        <v>1</v>
      </c>
      <c r="N514" s="17">
        <v>0</v>
      </c>
      <c r="O514" s="16" t="s">
        <v>79</v>
      </c>
      <c r="P514" s="16" t="s">
        <v>80</v>
      </c>
      <c r="Q514" s="18">
        <v>8.1253053649852122E-2</v>
      </c>
      <c r="R514" s="16" t="s">
        <v>1842</v>
      </c>
      <c r="S514" s="16" t="s">
        <v>1843</v>
      </c>
      <c r="T514" s="16" t="s">
        <v>83</v>
      </c>
      <c r="U514" s="16" t="s">
        <v>106</v>
      </c>
      <c r="V514" s="16" t="s">
        <v>1844</v>
      </c>
      <c r="W514" s="16" t="s">
        <v>129</v>
      </c>
      <c r="X514" s="16" t="s">
        <v>1267</v>
      </c>
      <c r="Y514" s="16" t="s">
        <v>1268</v>
      </c>
      <c r="Z514" s="16" t="s">
        <v>1845</v>
      </c>
      <c r="AA514" s="16"/>
      <c r="AB514" s="16"/>
      <c r="AC514" s="16" t="s">
        <v>1846</v>
      </c>
      <c r="AD514" s="16" t="s">
        <v>152</v>
      </c>
      <c r="AE514" s="16"/>
      <c r="AF514" s="16" t="s">
        <v>91</v>
      </c>
      <c r="AG514" s="16" t="s">
        <v>92</v>
      </c>
      <c r="AH514" s="16" t="s">
        <v>1847</v>
      </c>
      <c r="AI514" s="17">
        <v>1</v>
      </c>
      <c r="AJ514" s="17">
        <v>1</v>
      </c>
      <c r="AK514" s="16" t="s">
        <v>245</v>
      </c>
      <c r="AL514" s="16"/>
      <c r="AM514" s="17">
        <v>35</v>
      </c>
      <c r="AN514" s="16" t="s">
        <v>246</v>
      </c>
      <c r="AO514" s="16" t="s">
        <v>247</v>
      </c>
      <c r="AP514" s="17">
        <v>0</v>
      </c>
      <c r="AQ514" s="17">
        <v>0</v>
      </c>
      <c r="AR514" s="17">
        <v>0</v>
      </c>
      <c r="AS514" s="16">
        <v>3539.3647788100002</v>
      </c>
      <c r="AT514" s="19">
        <v>12.307293178931864</v>
      </c>
      <c r="AU514" s="19">
        <v>0</v>
      </c>
      <c r="AV514" s="19">
        <v>0</v>
      </c>
      <c r="AW514" s="19">
        <v>6153.6465894659323</v>
      </c>
      <c r="AX514" s="20">
        <v>4</v>
      </c>
      <c r="AY514" s="19">
        <v>0</v>
      </c>
      <c r="AZ514" s="20">
        <v>35</v>
      </c>
      <c r="BA514" s="19">
        <v>0</v>
      </c>
      <c r="BB514" s="19">
        <v>0.5</v>
      </c>
      <c r="BC514" s="20">
        <v>17500</v>
      </c>
      <c r="BD514" s="16"/>
      <c r="BE514" s="16"/>
      <c r="BF514" s="21" t="s">
        <v>96</v>
      </c>
      <c r="BG514" s="22">
        <v>35</v>
      </c>
      <c r="BH514" s="23">
        <v>0.85</v>
      </c>
      <c r="BI514" s="23">
        <v>30</v>
      </c>
      <c r="BJ514" s="16">
        <v>235.04051174985028</v>
      </c>
      <c r="BK514" s="16">
        <v>3539.3688594696473</v>
      </c>
      <c r="BL514" s="23">
        <v>0.15</v>
      </c>
      <c r="BM514" s="22">
        <f t="shared" si="70"/>
        <v>2.4375916094955636</v>
      </c>
      <c r="BN514" s="22">
        <f t="shared" si="69"/>
        <v>1.4375916094955636</v>
      </c>
      <c r="BO514" s="22">
        <f t="shared" si="71"/>
        <v>0.21563874142433453</v>
      </c>
      <c r="BP514" s="22">
        <f t="shared" si="72"/>
        <v>0.12219528680712291</v>
      </c>
      <c r="BQ514" s="22">
        <f t="shared" si="73"/>
        <v>1.0997575812641063</v>
      </c>
    </row>
    <row r="515" spans="1:69" ht="12.75" customHeight="1" x14ac:dyDescent="0.25">
      <c r="A515" s="15">
        <v>18933045</v>
      </c>
      <c r="B515" s="16" t="s">
        <v>237</v>
      </c>
      <c r="C515" s="16"/>
      <c r="D515" s="16"/>
      <c r="E515" s="16"/>
      <c r="F515" s="16" t="s">
        <v>1264</v>
      </c>
      <c r="G515" s="16" t="s">
        <v>238</v>
      </c>
      <c r="H515" s="16">
        <v>0.83590560400000002</v>
      </c>
      <c r="I515" s="17">
        <v>1998</v>
      </c>
      <c r="J515" s="17">
        <v>1864</v>
      </c>
      <c r="K515" s="16">
        <v>0.52729844400000003</v>
      </c>
      <c r="L515" s="16" t="s">
        <v>78</v>
      </c>
      <c r="M515" s="17">
        <v>1</v>
      </c>
      <c r="N515" s="17">
        <v>0</v>
      </c>
      <c r="O515" s="16" t="s">
        <v>79</v>
      </c>
      <c r="P515" s="16" t="s">
        <v>80</v>
      </c>
      <c r="Q515" s="18">
        <v>8.1155862393166758E-2</v>
      </c>
      <c r="R515" s="16" t="s">
        <v>2819</v>
      </c>
      <c r="S515" s="16" t="s">
        <v>2820</v>
      </c>
      <c r="T515" s="16" t="s">
        <v>83</v>
      </c>
      <c r="U515" s="16" t="s">
        <v>106</v>
      </c>
      <c r="V515" s="16" t="s">
        <v>183</v>
      </c>
      <c r="W515" s="16" t="s">
        <v>129</v>
      </c>
      <c r="X515" s="16" t="s">
        <v>1267</v>
      </c>
      <c r="Y515" s="16" t="s">
        <v>1268</v>
      </c>
      <c r="Z515" s="16" t="s">
        <v>2821</v>
      </c>
      <c r="AA515" s="16"/>
      <c r="AB515" s="16"/>
      <c r="AC515" s="16" t="s">
        <v>2812</v>
      </c>
      <c r="AD515" s="16" t="s">
        <v>2197</v>
      </c>
      <c r="AE515" s="16"/>
      <c r="AF515" s="16" t="s">
        <v>91</v>
      </c>
      <c r="AG515" s="16" t="s">
        <v>92</v>
      </c>
      <c r="AH515" s="16" t="s">
        <v>106</v>
      </c>
      <c r="AI515" s="17">
        <v>1</v>
      </c>
      <c r="AJ515" s="17">
        <v>1</v>
      </c>
      <c r="AK515" s="16" t="s">
        <v>245</v>
      </c>
      <c r="AL515" s="16"/>
      <c r="AM515" s="17">
        <v>35</v>
      </c>
      <c r="AN515" s="16" t="s">
        <v>246</v>
      </c>
      <c r="AO515" s="16" t="s">
        <v>247</v>
      </c>
      <c r="AP515" s="16"/>
      <c r="AQ515" s="16"/>
      <c r="AR515" s="16"/>
      <c r="AS515" s="16"/>
      <c r="AT515" s="19"/>
      <c r="AU515" s="19"/>
      <c r="AV515" s="19"/>
      <c r="AW515" s="19"/>
      <c r="AX515" s="19"/>
      <c r="AY515" s="19"/>
      <c r="AZ515" s="19"/>
      <c r="BA515" s="19"/>
      <c r="BB515" s="19"/>
      <c r="BC515" s="19"/>
      <c r="BD515" s="16">
        <v>238.48467014351274</v>
      </c>
      <c r="BE515" s="16">
        <v>3535.1352252630204</v>
      </c>
      <c r="BF515" s="21"/>
      <c r="BG515" s="22">
        <v>35</v>
      </c>
      <c r="BH515" s="23">
        <v>0.85</v>
      </c>
      <c r="BI515" s="23">
        <v>30</v>
      </c>
      <c r="BJ515" s="16">
        <v>238.48467014351274</v>
      </c>
      <c r="BK515" s="16">
        <v>3535.1352252630204</v>
      </c>
      <c r="BL515" s="23">
        <v>0.15</v>
      </c>
      <c r="BM515" s="22">
        <f t="shared" si="70"/>
        <v>2.4346758717950028</v>
      </c>
      <c r="BN515" s="22">
        <f t="shared" ref="BN515:BN528" si="74">BM515-AJ515</f>
        <v>1.4346758717950028</v>
      </c>
      <c r="BO515" s="22">
        <f t="shared" si="71"/>
        <v>0.21520138076925041</v>
      </c>
      <c r="BP515" s="22">
        <f t="shared" si="72"/>
        <v>0.12194744910257525</v>
      </c>
      <c r="BQ515" s="22">
        <f t="shared" si="73"/>
        <v>1.0975270419231773</v>
      </c>
    </row>
    <row r="516" spans="1:69" ht="12.75" customHeight="1" x14ac:dyDescent="0.25">
      <c r="A516" s="15">
        <v>18933044</v>
      </c>
      <c r="B516" s="16" t="s">
        <v>237</v>
      </c>
      <c r="C516" s="16"/>
      <c r="D516" s="16"/>
      <c r="E516" s="16"/>
      <c r="F516" s="16" t="s">
        <v>1264</v>
      </c>
      <c r="G516" s="16" t="s">
        <v>238</v>
      </c>
      <c r="H516" s="16">
        <v>0.83990233800000003</v>
      </c>
      <c r="I516" s="17">
        <v>1998</v>
      </c>
      <c r="J516" s="17">
        <v>1864</v>
      </c>
      <c r="K516" s="16">
        <v>0.53578614499999999</v>
      </c>
      <c r="L516" s="16" t="s">
        <v>78</v>
      </c>
      <c r="M516" s="17">
        <v>1</v>
      </c>
      <c r="N516" s="17">
        <v>0</v>
      </c>
      <c r="O516" s="16" t="s">
        <v>79</v>
      </c>
      <c r="P516" s="16" t="s">
        <v>80</v>
      </c>
      <c r="Q516" s="18">
        <v>7.9868430588113395E-2</v>
      </c>
      <c r="R516" s="16" t="s">
        <v>2834</v>
      </c>
      <c r="S516" s="16" t="s">
        <v>2835</v>
      </c>
      <c r="T516" s="16" t="s">
        <v>280</v>
      </c>
      <c r="U516" s="16" t="s">
        <v>925</v>
      </c>
      <c r="V516" s="16" t="s">
        <v>2836</v>
      </c>
      <c r="W516" s="16" t="s">
        <v>129</v>
      </c>
      <c r="X516" s="16" t="s">
        <v>1267</v>
      </c>
      <c r="Y516" s="16" t="s">
        <v>1268</v>
      </c>
      <c r="Z516" s="16" t="s">
        <v>2837</v>
      </c>
      <c r="AA516" s="16"/>
      <c r="AB516" s="16"/>
      <c r="AC516" s="16" t="s">
        <v>2812</v>
      </c>
      <c r="AD516" s="16" t="s">
        <v>2197</v>
      </c>
      <c r="AE516" s="16"/>
      <c r="AF516" s="16" t="s">
        <v>91</v>
      </c>
      <c r="AG516" s="16" t="s">
        <v>92</v>
      </c>
      <c r="AH516" s="16" t="s">
        <v>106</v>
      </c>
      <c r="AI516" s="17">
        <v>1</v>
      </c>
      <c r="AJ516" s="17">
        <v>1</v>
      </c>
      <c r="AK516" s="16" t="s">
        <v>245</v>
      </c>
      <c r="AL516" s="16"/>
      <c r="AM516" s="17">
        <v>35</v>
      </c>
      <c r="AN516" s="16" t="s">
        <v>246</v>
      </c>
      <c r="AO516" s="16" t="s">
        <v>247</v>
      </c>
      <c r="AP516" s="16"/>
      <c r="AQ516" s="16"/>
      <c r="AR516" s="16"/>
      <c r="AS516" s="16"/>
      <c r="AT516" s="19"/>
      <c r="AU516" s="19"/>
      <c r="AV516" s="19"/>
      <c r="AW516" s="19"/>
      <c r="AX516" s="19"/>
      <c r="AY516" s="19"/>
      <c r="AZ516" s="19"/>
      <c r="BA516" s="19"/>
      <c r="BB516" s="19"/>
      <c r="BC516" s="19"/>
      <c r="BD516" s="16">
        <v>243.13794278588733</v>
      </c>
      <c r="BE516" s="16">
        <v>3479.0549201567892</v>
      </c>
      <c r="BF516" s="21"/>
      <c r="BG516" s="22">
        <v>35</v>
      </c>
      <c r="BH516" s="23">
        <v>0.85</v>
      </c>
      <c r="BI516" s="23">
        <v>30</v>
      </c>
      <c r="BJ516" s="16">
        <v>243.13794278588733</v>
      </c>
      <c r="BK516" s="16">
        <v>3479.0549201567892</v>
      </c>
      <c r="BL516" s="23">
        <v>0.15</v>
      </c>
      <c r="BM516" s="22">
        <f t="shared" si="70"/>
        <v>2.3960529176434018</v>
      </c>
      <c r="BN516" s="22">
        <f t="shared" si="74"/>
        <v>1.3960529176434018</v>
      </c>
      <c r="BO516" s="22">
        <f t="shared" si="71"/>
        <v>0.20940793764651025</v>
      </c>
      <c r="BP516" s="22">
        <f t="shared" si="72"/>
        <v>0.11866449799968914</v>
      </c>
      <c r="BQ516" s="22">
        <f t="shared" si="73"/>
        <v>1.0679804819972023</v>
      </c>
    </row>
    <row r="517" spans="1:69" ht="12.75" customHeight="1" x14ac:dyDescent="0.25">
      <c r="A517" s="15">
        <v>18933041</v>
      </c>
      <c r="B517" s="16" t="s">
        <v>237</v>
      </c>
      <c r="C517" s="16"/>
      <c r="D517" s="16"/>
      <c r="E517" s="16"/>
      <c r="F517" s="16" t="s">
        <v>1264</v>
      </c>
      <c r="G517" s="16" t="s">
        <v>238</v>
      </c>
      <c r="H517" s="16">
        <v>0.74549565799999995</v>
      </c>
      <c r="I517" s="17">
        <v>1998</v>
      </c>
      <c r="J517" s="17">
        <v>1846</v>
      </c>
      <c r="K517" s="16">
        <v>0.53725261899999999</v>
      </c>
      <c r="L517" s="16" t="s">
        <v>78</v>
      </c>
      <c r="M517" s="17">
        <v>1</v>
      </c>
      <c r="N517" s="17">
        <v>0</v>
      </c>
      <c r="O517" s="16" t="s">
        <v>79</v>
      </c>
      <c r="P517" s="16" t="s">
        <v>80</v>
      </c>
      <c r="Q517" s="18">
        <v>7.8882738645294007E-2</v>
      </c>
      <c r="R517" s="16" t="s">
        <v>2830</v>
      </c>
      <c r="S517" s="16" t="s">
        <v>2831</v>
      </c>
      <c r="T517" s="16" t="s">
        <v>83</v>
      </c>
      <c r="U517" s="16" t="s">
        <v>106</v>
      </c>
      <c r="V517" s="16" t="s">
        <v>2832</v>
      </c>
      <c r="W517" s="16" t="s">
        <v>129</v>
      </c>
      <c r="X517" s="16" t="s">
        <v>1267</v>
      </c>
      <c r="Y517" s="16" t="s">
        <v>1268</v>
      </c>
      <c r="Z517" s="16" t="s">
        <v>2833</v>
      </c>
      <c r="AA517" s="16"/>
      <c r="AB517" s="16"/>
      <c r="AC517" s="16" t="s">
        <v>2812</v>
      </c>
      <c r="AD517" s="16" t="s">
        <v>152</v>
      </c>
      <c r="AE517" s="16"/>
      <c r="AF517" s="16" t="s">
        <v>91</v>
      </c>
      <c r="AG517" s="16" t="s">
        <v>92</v>
      </c>
      <c r="AH517" s="16" t="s">
        <v>106</v>
      </c>
      <c r="AI517" s="17">
        <v>1</v>
      </c>
      <c r="AJ517" s="17">
        <v>1</v>
      </c>
      <c r="AK517" s="16" t="s">
        <v>245</v>
      </c>
      <c r="AL517" s="16"/>
      <c r="AM517" s="17">
        <v>35</v>
      </c>
      <c r="AN517" s="16" t="s">
        <v>246</v>
      </c>
      <c r="AO517" s="16" t="s">
        <v>247</v>
      </c>
      <c r="AP517" s="16"/>
      <c r="AQ517" s="16"/>
      <c r="AR517" s="16"/>
      <c r="AS517" s="16"/>
      <c r="AT517" s="19"/>
      <c r="AU517" s="19"/>
      <c r="AV517" s="19"/>
      <c r="AW517" s="19"/>
      <c r="AX517" s="19"/>
      <c r="AY517" s="19"/>
      <c r="AZ517" s="19"/>
      <c r="BA517" s="19"/>
      <c r="BB517" s="19"/>
      <c r="BC517" s="19"/>
      <c r="BD517" s="16">
        <v>236.07983373037854</v>
      </c>
      <c r="BE517" s="16">
        <v>3436.1183508743693</v>
      </c>
      <c r="BF517" s="21"/>
      <c r="BG517" s="22">
        <v>35</v>
      </c>
      <c r="BH517" s="23">
        <v>0.85</v>
      </c>
      <c r="BI517" s="23">
        <v>30</v>
      </c>
      <c r="BJ517" s="16">
        <v>236.07983373037854</v>
      </c>
      <c r="BK517" s="16">
        <v>3436.1183508743693</v>
      </c>
      <c r="BL517" s="23">
        <v>0.15</v>
      </c>
      <c r="BM517" s="22">
        <f t="shared" si="70"/>
        <v>2.3664821593588203</v>
      </c>
      <c r="BN517" s="22">
        <f t="shared" si="74"/>
        <v>1.3664821593588203</v>
      </c>
      <c r="BO517" s="22">
        <f t="shared" si="71"/>
        <v>0.20497232390382306</v>
      </c>
      <c r="BP517" s="22">
        <f t="shared" si="72"/>
        <v>0.11615098354549974</v>
      </c>
      <c r="BQ517" s="22">
        <f t="shared" si="73"/>
        <v>1.0453588519094976</v>
      </c>
    </row>
    <row r="518" spans="1:69" ht="12.75" customHeight="1" x14ac:dyDescent="0.25">
      <c r="A518" s="15">
        <v>18933048</v>
      </c>
      <c r="B518" s="16" t="s">
        <v>237</v>
      </c>
      <c r="C518" s="16"/>
      <c r="D518" s="16"/>
      <c r="E518" s="16"/>
      <c r="F518" s="16" t="s">
        <v>1264</v>
      </c>
      <c r="G518" s="16" t="s">
        <v>238</v>
      </c>
      <c r="H518" s="16">
        <v>0.42856274900000002</v>
      </c>
      <c r="I518" s="17">
        <v>1998</v>
      </c>
      <c r="J518" s="17">
        <v>1864</v>
      </c>
      <c r="K518" s="16">
        <v>0.55147928999999996</v>
      </c>
      <c r="L518" s="16" t="s">
        <v>78</v>
      </c>
      <c r="M518" s="17">
        <v>1</v>
      </c>
      <c r="N518" s="17">
        <v>0</v>
      </c>
      <c r="O518" s="16" t="s">
        <v>79</v>
      </c>
      <c r="P518" s="16" t="s">
        <v>80</v>
      </c>
      <c r="Q518" s="18">
        <v>7.780468178327378E-2</v>
      </c>
      <c r="R518" s="16" t="s">
        <v>2841</v>
      </c>
      <c r="S518" s="16" t="s">
        <v>2842</v>
      </c>
      <c r="T518" s="16" t="s">
        <v>181</v>
      </c>
      <c r="U518" s="16" t="s">
        <v>182</v>
      </c>
      <c r="V518" s="16" t="s">
        <v>1714</v>
      </c>
      <c r="W518" s="16" t="s">
        <v>129</v>
      </c>
      <c r="X518" s="16" t="s">
        <v>1267</v>
      </c>
      <c r="Y518" s="16" t="s">
        <v>1268</v>
      </c>
      <c r="Z518" s="16" t="s">
        <v>2843</v>
      </c>
      <c r="AA518" s="16"/>
      <c r="AB518" s="16"/>
      <c r="AC518" s="16" t="s">
        <v>2812</v>
      </c>
      <c r="AD518" s="16" t="s">
        <v>2197</v>
      </c>
      <c r="AE518" s="16"/>
      <c r="AF518" s="16" t="s">
        <v>91</v>
      </c>
      <c r="AG518" s="16" t="s">
        <v>92</v>
      </c>
      <c r="AH518" s="16" t="s">
        <v>106</v>
      </c>
      <c r="AI518" s="17">
        <v>1</v>
      </c>
      <c r="AJ518" s="17">
        <v>1</v>
      </c>
      <c r="AK518" s="16" t="s">
        <v>245</v>
      </c>
      <c r="AL518" s="16"/>
      <c r="AM518" s="17">
        <v>35</v>
      </c>
      <c r="AN518" s="16" t="s">
        <v>246</v>
      </c>
      <c r="AO518" s="16" t="s">
        <v>247</v>
      </c>
      <c r="AP518" s="16"/>
      <c r="AQ518" s="16"/>
      <c r="AR518" s="16"/>
      <c r="AS518" s="16"/>
      <c r="AT518" s="19"/>
      <c r="AU518" s="19"/>
      <c r="AV518" s="19"/>
      <c r="AW518" s="19"/>
      <c r="AX518" s="19"/>
      <c r="AY518" s="19"/>
      <c r="AZ518" s="19"/>
      <c r="BA518" s="19"/>
      <c r="BB518" s="19"/>
      <c r="BC518" s="19"/>
      <c r="BD518" s="16">
        <v>234.44972664579655</v>
      </c>
      <c r="BE518" s="16">
        <v>3389.1583818052077</v>
      </c>
      <c r="BF518" s="21"/>
      <c r="BG518" s="22">
        <v>35</v>
      </c>
      <c r="BH518" s="23">
        <v>0.85</v>
      </c>
      <c r="BI518" s="23">
        <v>30</v>
      </c>
      <c r="BJ518" s="16">
        <v>234.44972664579655</v>
      </c>
      <c r="BK518" s="16">
        <v>3389.1583818052077</v>
      </c>
      <c r="BL518" s="23">
        <v>0.15</v>
      </c>
      <c r="BM518" s="22">
        <f t="shared" si="70"/>
        <v>2.3341404534982133</v>
      </c>
      <c r="BN518" s="22">
        <f t="shared" si="74"/>
        <v>1.3341404534982133</v>
      </c>
      <c r="BO518" s="22">
        <f t="shared" si="71"/>
        <v>0.20012106802473198</v>
      </c>
      <c r="BP518" s="22">
        <f t="shared" si="72"/>
        <v>0.11340193854734813</v>
      </c>
      <c r="BQ518" s="22">
        <f t="shared" si="73"/>
        <v>1.0206174469261331</v>
      </c>
    </row>
    <row r="519" spans="1:69" ht="12.75" customHeight="1" x14ac:dyDescent="0.25">
      <c r="A519" s="15">
        <v>19313034</v>
      </c>
      <c r="B519" s="16" t="s">
        <v>237</v>
      </c>
      <c r="C519" s="16"/>
      <c r="D519" s="16"/>
      <c r="E519" s="16"/>
      <c r="F519" s="16" t="s">
        <v>1264</v>
      </c>
      <c r="G519" s="16" t="s">
        <v>238</v>
      </c>
      <c r="H519" s="16">
        <v>0.53799307699999999</v>
      </c>
      <c r="I519" s="17">
        <v>1992</v>
      </c>
      <c r="J519" s="17">
        <v>1695</v>
      </c>
      <c r="K519" s="16">
        <v>0.50341550300000004</v>
      </c>
      <c r="L519" s="16" t="s">
        <v>78</v>
      </c>
      <c r="M519" s="17">
        <v>1</v>
      </c>
      <c r="N519" s="17">
        <v>0</v>
      </c>
      <c r="O519" s="16" t="s">
        <v>79</v>
      </c>
      <c r="P519" s="16" t="s">
        <v>80</v>
      </c>
      <c r="Q519" s="18">
        <v>7.7300005971318961E-2</v>
      </c>
      <c r="R519" s="16" t="s">
        <v>2844</v>
      </c>
      <c r="S519" s="16" t="s">
        <v>2845</v>
      </c>
      <c r="T519" s="16" t="s">
        <v>83</v>
      </c>
      <c r="U519" s="16" t="s">
        <v>106</v>
      </c>
      <c r="V519" s="16" t="s">
        <v>241</v>
      </c>
      <c r="W519" s="16" t="s">
        <v>129</v>
      </c>
      <c r="X519" s="16" t="s">
        <v>1267</v>
      </c>
      <c r="Y519" s="16" t="s">
        <v>1268</v>
      </c>
      <c r="Z519" s="16" t="s">
        <v>2105</v>
      </c>
      <c r="AA519" s="16"/>
      <c r="AB519" s="16"/>
      <c r="AC519" s="16" t="s">
        <v>243</v>
      </c>
      <c r="AD519" s="16" t="s">
        <v>152</v>
      </c>
      <c r="AE519" s="16"/>
      <c r="AF519" s="16" t="s">
        <v>91</v>
      </c>
      <c r="AG519" s="16" t="s">
        <v>92</v>
      </c>
      <c r="AH519" s="16" t="s">
        <v>244</v>
      </c>
      <c r="AI519" s="17">
        <v>1</v>
      </c>
      <c r="AJ519" s="17">
        <v>1</v>
      </c>
      <c r="AK519" s="16" t="s">
        <v>245</v>
      </c>
      <c r="AL519" s="16"/>
      <c r="AM519" s="17">
        <v>35</v>
      </c>
      <c r="AN519" s="16" t="s">
        <v>246</v>
      </c>
      <c r="AO519" s="16" t="s">
        <v>247</v>
      </c>
      <c r="AP519" s="16"/>
      <c r="AQ519" s="16"/>
      <c r="AR519" s="16"/>
      <c r="AS519" s="16"/>
      <c r="AT519" s="19"/>
      <c r="AU519" s="19"/>
      <c r="AV519" s="19"/>
      <c r="AW519" s="19"/>
      <c r="AX519" s="19"/>
      <c r="AY519" s="19"/>
      <c r="AZ519" s="19"/>
      <c r="BA519" s="19"/>
      <c r="BB519" s="19"/>
      <c r="BC519" s="19"/>
      <c r="BD519" s="16">
        <v>259.33034039161674</v>
      </c>
      <c r="BE519" s="16">
        <v>3367.1747913710815</v>
      </c>
      <c r="BF519" s="21"/>
      <c r="BG519" s="22">
        <v>35</v>
      </c>
      <c r="BH519" s="23">
        <v>0.85</v>
      </c>
      <c r="BI519" s="23">
        <v>30</v>
      </c>
      <c r="BJ519" s="16">
        <v>259.33034039161674</v>
      </c>
      <c r="BK519" s="16">
        <v>3367.1747913710815</v>
      </c>
      <c r="BL519" s="23">
        <v>0.15</v>
      </c>
      <c r="BM519" s="22">
        <f t="shared" si="70"/>
        <v>2.3190001791395689</v>
      </c>
      <c r="BN519" s="22">
        <f t="shared" si="74"/>
        <v>1.3190001791395689</v>
      </c>
      <c r="BO519" s="22">
        <f t="shared" si="71"/>
        <v>0.19785002687093534</v>
      </c>
      <c r="BP519" s="22">
        <f t="shared" si="72"/>
        <v>0.11211501522686336</v>
      </c>
      <c r="BQ519" s="22">
        <f t="shared" si="73"/>
        <v>1.0090351370417703</v>
      </c>
    </row>
    <row r="520" spans="1:69" ht="12.75" customHeight="1" x14ac:dyDescent="0.25">
      <c r="A520" s="15">
        <v>18932091</v>
      </c>
      <c r="B520" s="16" t="s">
        <v>237</v>
      </c>
      <c r="C520" s="16"/>
      <c r="D520" s="16"/>
      <c r="E520" s="16"/>
      <c r="F520" s="16" t="s">
        <v>1264</v>
      </c>
      <c r="G520" s="16" t="s">
        <v>238</v>
      </c>
      <c r="H520" s="16">
        <v>0.76419093299999996</v>
      </c>
      <c r="I520" s="17">
        <v>1998</v>
      </c>
      <c r="J520" s="17">
        <v>1464</v>
      </c>
      <c r="K520" s="16">
        <v>0.44866687100000002</v>
      </c>
      <c r="L520" s="16" t="s">
        <v>78</v>
      </c>
      <c r="M520" s="17">
        <v>1</v>
      </c>
      <c r="N520" s="17">
        <v>0</v>
      </c>
      <c r="O520" s="16" t="s">
        <v>79</v>
      </c>
      <c r="P520" s="16" t="s">
        <v>80</v>
      </c>
      <c r="Q520" s="18">
        <v>7.4920627881735799E-2</v>
      </c>
      <c r="R520" s="16" t="s">
        <v>2750</v>
      </c>
      <c r="S520" s="16" t="s">
        <v>2751</v>
      </c>
      <c r="T520" s="16" t="s">
        <v>83</v>
      </c>
      <c r="U520" s="16" t="s">
        <v>106</v>
      </c>
      <c r="V520" s="16" t="s">
        <v>2752</v>
      </c>
      <c r="W520" s="16" t="s">
        <v>129</v>
      </c>
      <c r="X520" s="16" t="s">
        <v>1267</v>
      </c>
      <c r="Y520" s="16" t="s">
        <v>1268</v>
      </c>
      <c r="Z520" s="16" t="s">
        <v>2753</v>
      </c>
      <c r="AA520" s="16"/>
      <c r="AB520" s="16"/>
      <c r="AC520" s="16" t="s">
        <v>1814</v>
      </c>
      <c r="AD520" s="16" t="s">
        <v>123</v>
      </c>
      <c r="AE520" s="16"/>
      <c r="AF520" s="16" t="s">
        <v>91</v>
      </c>
      <c r="AG520" s="16" t="s">
        <v>92</v>
      </c>
      <c r="AH520" s="16" t="s">
        <v>2754</v>
      </c>
      <c r="AI520" s="17">
        <v>1</v>
      </c>
      <c r="AJ520" s="17">
        <v>1</v>
      </c>
      <c r="AK520" s="16" t="s">
        <v>245</v>
      </c>
      <c r="AL520" s="16"/>
      <c r="AM520" s="17">
        <v>35</v>
      </c>
      <c r="AN520" s="16" t="s">
        <v>246</v>
      </c>
      <c r="AO520" s="16" t="s">
        <v>247</v>
      </c>
      <c r="AP520" s="16"/>
      <c r="AQ520" s="16"/>
      <c r="AR520" s="16"/>
      <c r="AS520" s="16"/>
      <c r="AT520" s="19"/>
      <c r="AU520" s="19"/>
      <c r="AV520" s="19"/>
      <c r="AW520" s="19"/>
      <c r="AX520" s="19"/>
      <c r="AY520" s="19"/>
      <c r="AZ520" s="19"/>
      <c r="BA520" s="19"/>
      <c r="BB520" s="19"/>
      <c r="BC520" s="19"/>
      <c r="BD520" s="16">
        <v>242.17032597182597</v>
      </c>
      <c r="BE520" s="16">
        <v>3263.5294963712627</v>
      </c>
      <c r="BF520" s="21"/>
      <c r="BG520" s="22">
        <v>35</v>
      </c>
      <c r="BH520" s="23">
        <v>0.85</v>
      </c>
      <c r="BI520" s="23">
        <v>30</v>
      </c>
      <c r="BJ520" s="16">
        <v>242.17032597182597</v>
      </c>
      <c r="BK520" s="16">
        <v>3263.5294963712627</v>
      </c>
      <c r="BL520" s="23">
        <v>0.15</v>
      </c>
      <c r="BM520" s="22">
        <f t="shared" si="70"/>
        <v>2.2476188364520739</v>
      </c>
      <c r="BN520" s="22">
        <f t="shared" si="74"/>
        <v>1.2476188364520739</v>
      </c>
      <c r="BO520" s="22">
        <f t="shared" si="71"/>
        <v>0.18714282546781108</v>
      </c>
      <c r="BP520" s="22">
        <f t="shared" si="72"/>
        <v>0.10604760109842629</v>
      </c>
      <c r="BQ520" s="22">
        <f t="shared" si="73"/>
        <v>0.95442840988583655</v>
      </c>
    </row>
    <row r="521" spans="1:69" ht="12.75" customHeight="1" x14ac:dyDescent="0.25">
      <c r="A521" s="15">
        <v>19303033</v>
      </c>
      <c r="B521" s="16" t="s">
        <v>237</v>
      </c>
      <c r="C521" s="16"/>
      <c r="D521" s="16"/>
      <c r="E521" s="16"/>
      <c r="F521" s="16" t="s">
        <v>1264</v>
      </c>
      <c r="G521" s="16" t="s">
        <v>238</v>
      </c>
      <c r="H521" s="16">
        <v>4.5620386999999998E-2</v>
      </c>
      <c r="I521" s="17">
        <v>1900</v>
      </c>
      <c r="J521" s="17">
        <v>528</v>
      </c>
      <c r="K521" s="16">
        <v>0.16311399400000001</v>
      </c>
      <c r="L521" s="16" t="s">
        <v>78</v>
      </c>
      <c r="M521" s="17">
        <v>1</v>
      </c>
      <c r="N521" s="17">
        <v>0</v>
      </c>
      <c r="O521" s="16" t="s">
        <v>79</v>
      </c>
      <c r="P521" s="16" t="s">
        <v>80</v>
      </c>
      <c r="Q521" s="18">
        <v>7.4334525211019797E-2</v>
      </c>
      <c r="R521" s="16" t="s">
        <v>2746</v>
      </c>
      <c r="S521" s="16" t="s">
        <v>2747</v>
      </c>
      <c r="T521" s="16" t="s">
        <v>387</v>
      </c>
      <c r="U521" s="16" t="s">
        <v>388</v>
      </c>
      <c r="V521" s="16" t="s">
        <v>2748</v>
      </c>
      <c r="W521" s="16" t="s">
        <v>129</v>
      </c>
      <c r="X521" s="16" t="s">
        <v>1267</v>
      </c>
      <c r="Y521" s="16" t="s">
        <v>1268</v>
      </c>
      <c r="Z521" s="16" t="s">
        <v>2749</v>
      </c>
      <c r="AA521" s="16" t="s">
        <v>460</v>
      </c>
      <c r="AB521" s="16"/>
      <c r="AC521" s="16" t="s">
        <v>1769</v>
      </c>
      <c r="AD521" s="16" t="s">
        <v>152</v>
      </c>
      <c r="AE521" s="16"/>
      <c r="AF521" s="16" t="s">
        <v>91</v>
      </c>
      <c r="AG521" s="16" t="s">
        <v>92</v>
      </c>
      <c r="AH521" s="16" t="s">
        <v>1901</v>
      </c>
      <c r="AI521" s="17">
        <v>1</v>
      </c>
      <c r="AJ521" s="17">
        <v>1</v>
      </c>
      <c r="AK521" s="16" t="s">
        <v>245</v>
      </c>
      <c r="AL521" s="16"/>
      <c r="AM521" s="17">
        <v>35</v>
      </c>
      <c r="AN521" s="16" t="s">
        <v>246</v>
      </c>
      <c r="AO521" s="16" t="s">
        <v>247</v>
      </c>
      <c r="AP521" s="16"/>
      <c r="AQ521" s="16"/>
      <c r="AR521" s="16"/>
      <c r="AS521" s="16"/>
      <c r="AT521" s="19"/>
      <c r="AU521" s="19"/>
      <c r="AV521" s="19"/>
      <c r="AW521" s="19"/>
      <c r="AX521" s="19"/>
      <c r="AY521" s="19"/>
      <c r="AZ521" s="19"/>
      <c r="BA521" s="19"/>
      <c r="BB521" s="19"/>
      <c r="BC521" s="19"/>
      <c r="BD521" s="16">
        <v>242.72702838706851</v>
      </c>
      <c r="BE521" s="16">
        <v>3237.9989661573009</v>
      </c>
      <c r="BF521" s="21"/>
      <c r="BG521" s="22">
        <v>35</v>
      </c>
      <c r="BH521" s="23">
        <v>0.85</v>
      </c>
      <c r="BI521" s="23">
        <v>30</v>
      </c>
      <c r="BJ521" s="16">
        <v>242.72702838706851</v>
      </c>
      <c r="BK521" s="16">
        <v>3237.9989661573009</v>
      </c>
      <c r="BL521" s="23">
        <v>0.15</v>
      </c>
      <c r="BM521" s="22">
        <f t="shared" si="70"/>
        <v>2.2300357563305937</v>
      </c>
      <c r="BN521" s="22">
        <f t="shared" si="74"/>
        <v>1.2300357563305937</v>
      </c>
      <c r="BO521" s="22">
        <f t="shared" si="71"/>
        <v>0.18450536344958904</v>
      </c>
      <c r="BP521" s="22">
        <f t="shared" si="72"/>
        <v>0.10455303928810047</v>
      </c>
      <c r="BQ521" s="22">
        <f t="shared" si="73"/>
        <v>0.94097735359290424</v>
      </c>
    </row>
    <row r="522" spans="1:69" ht="12.75" customHeight="1" x14ac:dyDescent="0.25">
      <c r="A522" s="15">
        <v>18933046</v>
      </c>
      <c r="B522" s="16" t="s">
        <v>237</v>
      </c>
      <c r="C522" s="16"/>
      <c r="D522" s="16"/>
      <c r="E522" s="16"/>
      <c r="F522" s="16" t="s">
        <v>1264</v>
      </c>
      <c r="G522" s="16" t="s">
        <v>238</v>
      </c>
      <c r="H522" s="16">
        <v>0.78390508800000003</v>
      </c>
      <c r="I522" s="17">
        <v>1998</v>
      </c>
      <c r="J522" s="17">
        <v>1864</v>
      </c>
      <c r="K522" s="16">
        <v>0.60323624600000003</v>
      </c>
      <c r="L522" s="16" t="s">
        <v>78</v>
      </c>
      <c r="M522" s="17">
        <v>1</v>
      </c>
      <c r="N522" s="17">
        <v>0</v>
      </c>
      <c r="O522" s="16" t="s">
        <v>79</v>
      </c>
      <c r="P522" s="16" t="s">
        <v>80</v>
      </c>
      <c r="Q522" s="18">
        <v>7.0935118732789598E-2</v>
      </c>
      <c r="R522" s="16" t="s">
        <v>2813</v>
      </c>
      <c r="S522" s="16" t="s">
        <v>2814</v>
      </c>
      <c r="T522" s="16" t="s">
        <v>2815</v>
      </c>
      <c r="U522" s="16" t="s">
        <v>2816</v>
      </c>
      <c r="V522" s="16" t="s">
        <v>2817</v>
      </c>
      <c r="W522" s="16" t="s">
        <v>129</v>
      </c>
      <c r="X522" s="16" t="s">
        <v>1267</v>
      </c>
      <c r="Y522" s="16" t="s">
        <v>1268</v>
      </c>
      <c r="Z522" s="16" t="s">
        <v>2818</v>
      </c>
      <c r="AA522" s="16"/>
      <c r="AB522" s="16"/>
      <c r="AC522" s="16" t="s">
        <v>2812</v>
      </c>
      <c r="AD522" s="16" t="s">
        <v>2197</v>
      </c>
      <c r="AE522" s="16"/>
      <c r="AF522" s="16" t="s">
        <v>91</v>
      </c>
      <c r="AG522" s="16" t="s">
        <v>92</v>
      </c>
      <c r="AH522" s="16" t="s">
        <v>106</v>
      </c>
      <c r="AI522" s="17">
        <v>1</v>
      </c>
      <c r="AJ522" s="17">
        <v>1</v>
      </c>
      <c r="AK522" s="16" t="s">
        <v>245</v>
      </c>
      <c r="AL522" s="16"/>
      <c r="AM522" s="17">
        <v>35</v>
      </c>
      <c r="AN522" s="16" t="s">
        <v>246</v>
      </c>
      <c r="AO522" s="16" t="s">
        <v>247</v>
      </c>
      <c r="AP522" s="16"/>
      <c r="AQ522" s="16"/>
      <c r="AR522" s="16"/>
      <c r="AS522" s="16"/>
      <c r="AT522" s="19"/>
      <c r="AU522" s="19"/>
      <c r="AV522" s="19"/>
      <c r="AW522" s="19"/>
      <c r="AX522" s="19"/>
      <c r="AY522" s="19"/>
      <c r="AZ522" s="19"/>
      <c r="BA522" s="19"/>
      <c r="BB522" s="19"/>
      <c r="BC522" s="19"/>
      <c r="BD522" s="16">
        <v>226.80058328857672</v>
      </c>
      <c r="BE522" s="16">
        <v>3089.9214122775861</v>
      </c>
      <c r="BF522" s="21"/>
      <c r="BG522" s="22">
        <v>35</v>
      </c>
      <c r="BH522" s="23">
        <v>0.85</v>
      </c>
      <c r="BI522" s="23">
        <v>30</v>
      </c>
      <c r="BJ522" s="16">
        <v>226.80058328857672</v>
      </c>
      <c r="BK522" s="16">
        <v>3089.9214122775861</v>
      </c>
      <c r="BL522" s="23">
        <v>0.15</v>
      </c>
      <c r="BM522" s="22">
        <f t="shared" si="70"/>
        <v>2.128053561983688</v>
      </c>
      <c r="BN522" s="22">
        <f t="shared" si="74"/>
        <v>1.128053561983688</v>
      </c>
      <c r="BO522" s="22">
        <f t="shared" si="71"/>
        <v>0.16920803429755318</v>
      </c>
      <c r="BP522" s="22">
        <f t="shared" si="72"/>
        <v>9.588455276861349E-2</v>
      </c>
      <c r="BQ522" s="22">
        <f t="shared" si="73"/>
        <v>0.86296097491752133</v>
      </c>
    </row>
    <row r="523" spans="1:69" ht="12.75" customHeight="1" x14ac:dyDescent="0.25">
      <c r="A523" s="15">
        <v>18933043</v>
      </c>
      <c r="B523" s="16" t="s">
        <v>237</v>
      </c>
      <c r="C523" s="16"/>
      <c r="D523" s="16"/>
      <c r="E523" s="16"/>
      <c r="F523" s="16" t="s">
        <v>1264</v>
      </c>
      <c r="G523" s="16" t="s">
        <v>238</v>
      </c>
      <c r="H523" s="16">
        <v>0.75589840600000002</v>
      </c>
      <c r="I523" s="17">
        <v>1998</v>
      </c>
      <c r="J523" s="17">
        <v>1864</v>
      </c>
      <c r="K523" s="16">
        <v>0.63726495699999997</v>
      </c>
      <c r="L523" s="16" t="s">
        <v>78</v>
      </c>
      <c r="M523" s="17">
        <v>1</v>
      </c>
      <c r="N523" s="17">
        <v>0</v>
      </c>
      <c r="O523" s="16" t="s">
        <v>79</v>
      </c>
      <c r="P523" s="16" t="s">
        <v>80</v>
      </c>
      <c r="Q523" s="18">
        <v>6.7344374025262277E-2</v>
      </c>
      <c r="R523" s="16" t="s">
        <v>2822</v>
      </c>
      <c r="S523" s="16" t="s">
        <v>2823</v>
      </c>
      <c r="T523" s="16" t="s">
        <v>83</v>
      </c>
      <c r="U523" s="16" t="s">
        <v>106</v>
      </c>
      <c r="V523" s="16" t="s">
        <v>183</v>
      </c>
      <c r="W523" s="16" t="s">
        <v>129</v>
      </c>
      <c r="X523" s="16" t="s">
        <v>1267</v>
      </c>
      <c r="Y523" s="16" t="s">
        <v>1268</v>
      </c>
      <c r="Z523" s="16" t="s">
        <v>1774</v>
      </c>
      <c r="AA523" s="16"/>
      <c r="AB523" s="16"/>
      <c r="AC523" s="16" t="s">
        <v>2812</v>
      </c>
      <c r="AD523" s="16" t="s">
        <v>2197</v>
      </c>
      <c r="AE523" s="16"/>
      <c r="AF523" s="16" t="s">
        <v>91</v>
      </c>
      <c r="AG523" s="16" t="s">
        <v>92</v>
      </c>
      <c r="AH523" s="16" t="s">
        <v>106</v>
      </c>
      <c r="AI523" s="17">
        <v>1</v>
      </c>
      <c r="AJ523" s="17">
        <v>1</v>
      </c>
      <c r="AK523" s="16" t="s">
        <v>245</v>
      </c>
      <c r="AL523" s="16"/>
      <c r="AM523" s="17">
        <v>35</v>
      </c>
      <c r="AN523" s="16" t="s">
        <v>246</v>
      </c>
      <c r="AO523" s="16" t="s">
        <v>247</v>
      </c>
      <c r="AP523" s="16"/>
      <c r="AQ523" s="16"/>
      <c r="AR523" s="16"/>
      <c r="AS523" s="16"/>
      <c r="AT523" s="19"/>
      <c r="AU523" s="19"/>
      <c r="AV523" s="19"/>
      <c r="AW523" s="19"/>
      <c r="AX523" s="19"/>
      <c r="AY523" s="19"/>
      <c r="AZ523" s="19"/>
      <c r="BA523" s="19"/>
      <c r="BB523" s="19"/>
      <c r="BC523" s="19"/>
      <c r="BD523" s="16">
        <v>218.6561517070061</v>
      </c>
      <c r="BE523" s="16">
        <v>2933.5091984684282</v>
      </c>
      <c r="BF523" s="21"/>
      <c r="BG523" s="22">
        <v>35</v>
      </c>
      <c r="BH523" s="23">
        <v>0.85</v>
      </c>
      <c r="BI523" s="23">
        <v>30</v>
      </c>
      <c r="BJ523" s="16">
        <v>218.6561517070061</v>
      </c>
      <c r="BK523" s="16">
        <v>2933.5091984684282</v>
      </c>
      <c r="BL523" s="23">
        <v>0.15</v>
      </c>
      <c r="BM523" s="22">
        <f t="shared" si="70"/>
        <v>2.0203312207578685</v>
      </c>
      <c r="BN523" s="22">
        <f t="shared" si="74"/>
        <v>1.0203312207578685</v>
      </c>
      <c r="BO523" s="22">
        <f t="shared" si="71"/>
        <v>0.15304968311368028</v>
      </c>
      <c r="BP523" s="22">
        <f t="shared" si="72"/>
        <v>8.6728153764418836E-2</v>
      </c>
      <c r="BQ523" s="22">
        <f t="shared" si="73"/>
        <v>0.78055338387976947</v>
      </c>
    </row>
    <row r="524" spans="1:69" ht="12.75" customHeight="1" x14ac:dyDescent="0.25">
      <c r="A524" s="15">
        <v>18932092</v>
      </c>
      <c r="B524" s="16" t="s">
        <v>237</v>
      </c>
      <c r="C524" s="16"/>
      <c r="D524" s="16"/>
      <c r="E524" s="16"/>
      <c r="F524" s="16" t="s">
        <v>1264</v>
      </c>
      <c r="G524" s="16" t="s">
        <v>238</v>
      </c>
      <c r="H524" s="16">
        <v>0.54949362400000001</v>
      </c>
      <c r="I524" s="17">
        <v>1998</v>
      </c>
      <c r="J524" s="17">
        <v>1464</v>
      </c>
      <c r="K524" s="16">
        <v>0.51368421099999995</v>
      </c>
      <c r="L524" s="16" t="s">
        <v>78</v>
      </c>
      <c r="M524" s="17">
        <v>1</v>
      </c>
      <c r="N524" s="17">
        <v>0</v>
      </c>
      <c r="O524" s="16" t="s">
        <v>79</v>
      </c>
      <c r="P524" s="16" t="s">
        <v>80</v>
      </c>
      <c r="Q524" s="18">
        <v>6.5275237261499919E-2</v>
      </c>
      <c r="R524" s="16" t="s">
        <v>2824</v>
      </c>
      <c r="S524" s="16" t="s">
        <v>2825</v>
      </c>
      <c r="T524" s="16" t="s">
        <v>83</v>
      </c>
      <c r="U524" s="16" t="s">
        <v>106</v>
      </c>
      <c r="V524" s="16" t="s">
        <v>2752</v>
      </c>
      <c r="W524" s="16" t="s">
        <v>129</v>
      </c>
      <c r="X524" s="16" t="s">
        <v>1267</v>
      </c>
      <c r="Y524" s="16" t="s">
        <v>1268</v>
      </c>
      <c r="Z524" s="16" t="s">
        <v>2826</v>
      </c>
      <c r="AA524" s="16"/>
      <c r="AB524" s="16"/>
      <c r="AC524" s="16" t="s">
        <v>1814</v>
      </c>
      <c r="AD524" s="16" t="s">
        <v>123</v>
      </c>
      <c r="AE524" s="16"/>
      <c r="AF524" s="16" t="s">
        <v>91</v>
      </c>
      <c r="AG524" s="16" t="s">
        <v>92</v>
      </c>
      <c r="AH524" s="16" t="s">
        <v>2754</v>
      </c>
      <c r="AI524" s="17">
        <v>1</v>
      </c>
      <c r="AJ524" s="17">
        <v>1</v>
      </c>
      <c r="AK524" s="16" t="s">
        <v>245</v>
      </c>
      <c r="AL524" s="16"/>
      <c r="AM524" s="17">
        <v>35</v>
      </c>
      <c r="AN524" s="16" t="s">
        <v>246</v>
      </c>
      <c r="AO524" s="16" t="s">
        <v>247</v>
      </c>
      <c r="AP524" s="16"/>
      <c r="AQ524" s="16"/>
      <c r="AR524" s="16"/>
      <c r="AS524" s="16"/>
      <c r="AT524" s="19"/>
      <c r="AU524" s="19"/>
      <c r="AV524" s="19"/>
      <c r="AW524" s="19"/>
      <c r="AX524" s="19"/>
      <c r="AY524" s="19"/>
      <c r="AZ524" s="19"/>
      <c r="BA524" s="19"/>
      <c r="BB524" s="19"/>
      <c r="BC524" s="19"/>
      <c r="BD524" s="16">
        <v>225.62770176688161</v>
      </c>
      <c r="BE524" s="16">
        <v>2843.3779615649692</v>
      </c>
      <c r="BF524" s="21"/>
      <c r="BG524" s="22">
        <v>35</v>
      </c>
      <c r="BH524" s="23">
        <v>0.85</v>
      </c>
      <c r="BI524" s="23">
        <v>30</v>
      </c>
      <c r="BJ524" s="16">
        <v>225.62770176688161</v>
      </c>
      <c r="BK524" s="16">
        <v>2843.3779615649692</v>
      </c>
      <c r="BL524" s="23">
        <v>0.15</v>
      </c>
      <c r="BM524" s="22">
        <f t="shared" si="70"/>
        <v>1.9582571178449975</v>
      </c>
      <c r="BN524" s="22">
        <f t="shared" si="74"/>
        <v>0.95825711784499745</v>
      </c>
      <c r="BO524" s="22">
        <f t="shared" si="71"/>
        <v>0.14373856767674961</v>
      </c>
      <c r="BP524" s="22">
        <f t="shared" si="72"/>
        <v>8.1451855016824781E-2</v>
      </c>
      <c r="BQ524" s="22">
        <f t="shared" si="73"/>
        <v>0.73306669515142309</v>
      </c>
    </row>
    <row r="525" spans="1:69" ht="12.75" customHeight="1" x14ac:dyDescent="0.25">
      <c r="A525" s="15">
        <v>19313035</v>
      </c>
      <c r="B525" s="16" t="s">
        <v>237</v>
      </c>
      <c r="C525" s="16"/>
      <c r="D525" s="16"/>
      <c r="E525" s="16"/>
      <c r="F525" s="16" t="s">
        <v>125</v>
      </c>
      <c r="G525" s="16" t="s">
        <v>238</v>
      </c>
      <c r="H525" s="16">
        <v>0.87000329700000001</v>
      </c>
      <c r="I525" s="17">
        <v>1992</v>
      </c>
      <c r="J525" s="17">
        <v>1454</v>
      </c>
      <c r="K525" s="16">
        <v>0.53318665200000004</v>
      </c>
      <c r="L525" s="16" t="s">
        <v>78</v>
      </c>
      <c r="M525" s="17">
        <v>1</v>
      </c>
      <c r="N525" s="17">
        <v>0</v>
      </c>
      <c r="O525" s="16" t="s">
        <v>79</v>
      </c>
      <c r="P525" s="16" t="s">
        <v>80</v>
      </c>
      <c r="Q525" s="18">
        <v>6.2605304853629931E-2</v>
      </c>
      <c r="R525" s="16" t="s">
        <v>239</v>
      </c>
      <c r="S525" s="16" t="s">
        <v>240</v>
      </c>
      <c r="T525" s="16" t="s">
        <v>83</v>
      </c>
      <c r="U525" s="16" t="s">
        <v>106</v>
      </c>
      <c r="V525" s="16" t="s">
        <v>241</v>
      </c>
      <c r="W525" s="16" t="s">
        <v>129</v>
      </c>
      <c r="X525" s="16" t="s">
        <v>130</v>
      </c>
      <c r="Y525" s="16" t="s">
        <v>131</v>
      </c>
      <c r="Z525" s="16" t="s">
        <v>242</v>
      </c>
      <c r="AA525" s="16"/>
      <c r="AB525" s="16"/>
      <c r="AC525" s="16" t="s">
        <v>243</v>
      </c>
      <c r="AD525" s="16" t="s">
        <v>152</v>
      </c>
      <c r="AE525" s="16"/>
      <c r="AF525" s="16" t="s">
        <v>91</v>
      </c>
      <c r="AG525" s="16" t="s">
        <v>92</v>
      </c>
      <c r="AH525" s="16" t="s">
        <v>244</v>
      </c>
      <c r="AI525" s="17">
        <v>1</v>
      </c>
      <c r="AJ525" s="17">
        <v>1</v>
      </c>
      <c r="AK525" s="16" t="s">
        <v>245</v>
      </c>
      <c r="AL525" s="16"/>
      <c r="AM525" s="17">
        <v>35</v>
      </c>
      <c r="AN525" s="16" t="s">
        <v>246</v>
      </c>
      <c r="AO525" s="16" t="s">
        <v>247</v>
      </c>
      <c r="AP525" s="16"/>
      <c r="AQ525" s="16"/>
      <c r="AR525" s="16"/>
      <c r="AS525" s="16"/>
      <c r="AT525" s="19"/>
      <c r="AU525" s="19"/>
      <c r="AV525" s="19"/>
      <c r="AW525" s="19"/>
      <c r="AX525" s="19"/>
      <c r="AY525" s="19"/>
      <c r="AZ525" s="19"/>
      <c r="BA525" s="19"/>
      <c r="BB525" s="19"/>
      <c r="BC525" s="19"/>
      <c r="BD525" s="16">
        <v>226.35212682576196</v>
      </c>
      <c r="BE525" s="16">
        <v>2727.07617108671</v>
      </c>
      <c r="BF525" s="21"/>
      <c r="BG525" s="22">
        <v>35</v>
      </c>
      <c r="BH525" s="23">
        <v>0.85</v>
      </c>
      <c r="BI525" s="23">
        <v>30</v>
      </c>
      <c r="BJ525" s="16">
        <v>226.35212682576196</v>
      </c>
      <c r="BK525" s="16">
        <v>2727.07617108671</v>
      </c>
      <c r="BL525" s="23">
        <v>0.15</v>
      </c>
      <c r="BM525" s="22">
        <f t="shared" si="70"/>
        <v>1.878159145608898</v>
      </c>
      <c r="BN525" s="22">
        <f t="shared" si="74"/>
        <v>0.87815914560889796</v>
      </c>
      <c r="BO525" s="22">
        <f t="shared" si="71"/>
        <v>0.13172387184133469</v>
      </c>
      <c r="BP525" s="22">
        <f t="shared" si="72"/>
        <v>7.4643527376756322E-2</v>
      </c>
      <c r="BQ525" s="22">
        <f t="shared" si="73"/>
        <v>0.67179174639080697</v>
      </c>
    </row>
    <row r="526" spans="1:69" ht="12.75" customHeight="1" x14ac:dyDescent="0.25">
      <c r="A526" s="15">
        <v>16103034</v>
      </c>
      <c r="B526" s="16" t="s">
        <v>109</v>
      </c>
      <c r="C526" s="16"/>
      <c r="D526" s="16"/>
      <c r="E526" s="16"/>
      <c r="F526" s="16" t="s">
        <v>256</v>
      </c>
      <c r="G526" s="16" t="s">
        <v>238</v>
      </c>
      <c r="H526" s="16">
        <v>0</v>
      </c>
      <c r="I526" s="16"/>
      <c r="J526" s="16"/>
      <c r="K526" s="16">
        <v>0</v>
      </c>
      <c r="L526" s="16" t="s">
        <v>78</v>
      </c>
      <c r="M526" s="17">
        <v>1</v>
      </c>
      <c r="N526" s="17">
        <v>0</v>
      </c>
      <c r="O526" s="16" t="s">
        <v>79</v>
      </c>
      <c r="P526" s="16" t="s">
        <v>80</v>
      </c>
      <c r="Q526" s="18">
        <v>5.6462503605656161E-2</v>
      </c>
      <c r="R526" s="16" t="s">
        <v>378</v>
      </c>
      <c r="S526" s="16" t="s">
        <v>379</v>
      </c>
      <c r="T526" s="16" t="s">
        <v>340</v>
      </c>
      <c r="U526" s="16" t="s">
        <v>380</v>
      </c>
      <c r="V526" s="16"/>
      <c r="W526" s="16" t="s">
        <v>129</v>
      </c>
      <c r="X526" s="16" t="s">
        <v>262</v>
      </c>
      <c r="Y526" s="16" t="s">
        <v>263</v>
      </c>
      <c r="Z526" s="16"/>
      <c r="AA526" s="16"/>
      <c r="AB526" s="16"/>
      <c r="AC526" s="16" t="s">
        <v>381</v>
      </c>
      <c r="AD526" s="16" t="s">
        <v>382</v>
      </c>
      <c r="AE526" s="16"/>
      <c r="AF526" s="16" t="s">
        <v>91</v>
      </c>
      <c r="AG526" s="16" t="s">
        <v>92</v>
      </c>
      <c r="AH526" s="16" t="s">
        <v>383</v>
      </c>
      <c r="AI526" s="17">
        <v>1</v>
      </c>
      <c r="AJ526" s="17">
        <v>0</v>
      </c>
      <c r="AK526" s="16" t="s">
        <v>245</v>
      </c>
      <c r="AL526" s="16"/>
      <c r="AM526" s="17">
        <v>35</v>
      </c>
      <c r="AN526" s="16" t="s">
        <v>246</v>
      </c>
      <c r="AO526" s="16" t="s">
        <v>247</v>
      </c>
      <c r="AP526" s="16"/>
      <c r="AQ526" s="16"/>
      <c r="AR526" s="16"/>
      <c r="AS526" s="16"/>
      <c r="AT526" s="19"/>
      <c r="AU526" s="19"/>
      <c r="AV526" s="19"/>
      <c r="AW526" s="19"/>
      <c r="AX526" s="19"/>
      <c r="AY526" s="19"/>
      <c r="AZ526" s="19"/>
      <c r="BA526" s="19"/>
      <c r="BB526" s="19"/>
      <c r="BC526" s="19"/>
      <c r="BD526" s="16">
        <v>266.44191323744371</v>
      </c>
      <c r="BE526" s="16">
        <v>2459.4968190455916</v>
      </c>
      <c r="BF526" s="21"/>
      <c r="BG526" s="22">
        <v>35</v>
      </c>
      <c r="BH526" s="23">
        <v>0.85</v>
      </c>
      <c r="BI526" s="23">
        <v>30</v>
      </c>
      <c r="BJ526" s="16">
        <v>266.44191323744371</v>
      </c>
      <c r="BK526" s="16">
        <v>2459.4968190455916</v>
      </c>
      <c r="BL526" s="23">
        <v>0.15</v>
      </c>
      <c r="BM526" s="22">
        <f t="shared" si="70"/>
        <v>1.6938751081696848</v>
      </c>
      <c r="BN526" s="22">
        <f t="shared" si="74"/>
        <v>1.6938751081696848</v>
      </c>
      <c r="BO526" s="22">
        <f t="shared" si="71"/>
        <v>0.25408126622545268</v>
      </c>
      <c r="BP526" s="22">
        <f t="shared" si="72"/>
        <v>0.14397938419442322</v>
      </c>
      <c r="BQ526" s="22">
        <f t="shared" si="73"/>
        <v>1.2958144577498087</v>
      </c>
    </row>
    <row r="527" spans="1:69" ht="12.75" customHeight="1" x14ac:dyDescent="0.25">
      <c r="A527" s="15">
        <v>15812068</v>
      </c>
      <c r="B527" s="16" t="s">
        <v>228</v>
      </c>
      <c r="C527" s="16"/>
      <c r="D527" s="16" t="s">
        <v>359</v>
      </c>
      <c r="E527" s="16" t="s">
        <v>358</v>
      </c>
      <c r="F527" s="16" t="s">
        <v>288</v>
      </c>
      <c r="G527" s="16" t="s">
        <v>3466</v>
      </c>
      <c r="H527" s="16">
        <v>0</v>
      </c>
      <c r="I527" s="16"/>
      <c r="J527" s="16"/>
      <c r="K527" s="16">
        <v>0</v>
      </c>
      <c r="L527" s="16" t="s">
        <v>78</v>
      </c>
      <c r="M527" s="17">
        <v>1</v>
      </c>
      <c r="N527" s="17">
        <v>0</v>
      </c>
      <c r="O527" s="16" t="s">
        <v>79</v>
      </c>
      <c r="P527" s="16" t="s">
        <v>80</v>
      </c>
      <c r="Q527" s="18">
        <v>5.156902667356749E-2</v>
      </c>
      <c r="R527" s="16" t="s">
        <v>715</v>
      </c>
      <c r="S527" s="16" t="s">
        <v>716</v>
      </c>
      <c r="T527" s="16" t="s">
        <v>83</v>
      </c>
      <c r="U527" s="16" t="s">
        <v>232</v>
      </c>
      <c r="V527" s="16"/>
      <c r="W527" s="16" t="s">
        <v>470</v>
      </c>
      <c r="X527" s="16" t="s">
        <v>3419</v>
      </c>
      <c r="Y527" s="16" t="s">
        <v>3420</v>
      </c>
      <c r="Z527" s="16"/>
      <c r="AA527" s="16"/>
      <c r="AB527" s="16"/>
      <c r="AC527" s="16" t="s">
        <v>364</v>
      </c>
      <c r="AD527" s="16" t="s">
        <v>105</v>
      </c>
      <c r="AE527" s="16"/>
      <c r="AF527" s="16" t="s">
        <v>91</v>
      </c>
      <c r="AG527" s="16" t="s">
        <v>92</v>
      </c>
      <c r="AH527" s="16" t="s">
        <v>232</v>
      </c>
      <c r="AI527" s="17">
        <v>1</v>
      </c>
      <c r="AJ527" s="17">
        <v>0</v>
      </c>
      <c r="AK527" s="16" t="s">
        <v>245</v>
      </c>
      <c r="AL527" s="16"/>
      <c r="AM527" s="17">
        <v>35</v>
      </c>
      <c r="AN527" s="16" t="s">
        <v>246</v>
      </c>
      <c r="AO527" s="16" t="s">
        <v>247</v>
      </c>
      <c r="AP527" s="16"/>
      <c r="AQ527" s="16"/>
      <c r="AR527" s="16"/>
      <c r="AS527" s="16"/>
      <c r="AT527" s="19"/>
      <c r="AU527" s="19"/>
      <c r="AV527" s="19"/>
      <c r="AW527" s="19"/>
      <c r="AX527" s="19"/>
      <c r="AY527" s="19"/>
      <c r="AZ527" s="19"/>
      <c r="BA527" s="19"/>
      <c r="BB527" s="19"/>
      <c r="BC527" s="19"/>
      <c r="BD527" s="16">
        <v>404.68526825203639</v>
      </c>
      <c r="BE527" s="16">
        <v>2246.3378165223771</v>
      </c>
      <c r="BF527" s="21"/>
      <c r="BG527" s="22">
        <v>35</v>
      </c>
      <c r="BH527" s="23">
        <v>0.85</v>
      </c>
      <c r="BI527" s="23">
        <v>30</v>
      </c>
      <c r="BJ527" s="16">
        <v>404.68526825203639</v>
      </c>
      <c r="BK527" s="16">
        <v>2246.3378165223771</v>
      </c>
      <c r="BL527" s="23">
        <v>0.15</v>
      </c>
      <c r="BM527" s="22">
        <f t="shared" si="70"/>
        <v>1.5470708002070248</v>
      </c>
      <c r="BN527" s="22">
        <f t="shared" si="74"/>
        <v>1.5470708002070248</v>
      </c>
      <c r="BO527" s="22">
        <f t="shared" si="71"/>
        <v>0.23206062003105371</v>
      </c>
      <c r="BP527" s="22">
        <f t="shared" si="72"/>
        <v>0.13150101801759712</v>
      </c>
      <c r="BQ527" s="22">
        <f t="shared" si="73"/>
        <v>1.183509162158374</v>
      </c>
    </row>
    <row r="528" spans="1:69" ht="12.75" customHeight="1" x14ac:dyDescent="0.25">
      <c r="A528" s="15">
        <v>15841010</v>
      </c>
      <c r="B528" s="16" t="s">
        <v>75</v>
      </c>
      <c r="C528" s="16"/>
      <c r="D528" s="16"/>
      <c r="E528" s="16"/>
      <c r="F528" s="16" t="s">
        <v>288</v>
      </c>
      <c r="G528" s="16" t="s">
        <v>139</v>
      </c>
      <c r="H528" s="16">
        <v>0</v>
      </c>
      <c r="I528" s="16"/>
      <c r="J528" s="16"/>
      <c r="K528" s="16">
        <v>0</v>
      </c>
      <c r="L528" s="16" t="s">
        <v>78</v>
      </c>
      <c r="M528" s="17">
        <v>1</v>
      </c>
      <c r="N528" s="17">
        <v>0</v>
      </c>
      <c r="O528" s="16" t="s">
        <v>79</v>
      </c>
      <c r="P528" s="16" t="s">
        <v>80</v>
      </c>
      <c r="Q528" s="18">
        <v>4.2198295595419301E-2</v>
      </c>
      <c r="R528" s="16" t="s">
        <v>3460</v>
      </c>
      <c r="S528" s="16" t="s">
        <v>3461</v>
      </c>
      <c r="T528" s="16" t="s">
        <v>274</v>
      </c>
      <c r="U528" s="16" t="s">
        <v>84</v>
      </c>
      <c r="V528" s="16"/>
      <c r="W528" s="16" t="s">
        <v>470</v>
      </c>
      <c r="X528" s="16" t="s">
        <v>3419</v>
      </c>
      <c r="Y528" s="16" t="s">
        <v>3420</v>
      </c>
      <c r="Z528" s="16"/>
      <c r="AA528" s="16"/>
      <c r="AB528" s="16"/>
      <c r="AC528" s="16"/>
      <c r="AD528" s="16"/>
      <c r="AE528" s="16"/>
      <c r="AF528" s="16"/>
      <c r="AG528" s="16"/>
      <c r="AH528" s="16"/>
      <c r="AI528" s="17">
        <v>0</v>
      </c>
      <c r="AJ528" s="17">
        <v>0</v>
      </c>
      <c r="AK528" s="16" t="s">
        <v>136</v>
      </c>
      <c r="AL528" s="16"/>
      <c r="AM528" s="17">
        <v>25</v>
      </c>
      <c r="AN528" s="16" t="s">
        <v>137</v>
      </c>
      <c r="AO528" s="16" t="s">
        <v>138</v>
      </c>
      <c r="AP528" s="16"/>
      <c r="AQ528" s="16"/>
      <c r="AR528" s="16"/>
      <c r="AS528" s="16"/>
      <c r="AT528" s="19"/>
      <c r="AU528" s="19"/>
      <c r="AV528" s="19"/>
      <c r="AW528" s="19"/>
      <c r="AX528" s="19"/>
      <c r="AY528" s="19"/>
      <c r="AZ528" s="19"/>
      <c r="BA528" s="19"/>
      <c r="BB528" s="19"/>
      <c r="BC528" s="19"/>
      <c r="BD528" s="16">
        <v>280.89781976182945</v>
      </c>
      <c r="BE528" s="16">
        <v>1838.1504035127923</v>
      </c>
      <c r="BF528" s="21"/>
      <c r="BG528" s="22">
        <v>25</v>
      </c>
      <c r="BH528" s="23">
        <v>0.7</v>
      </c>
      <c r="BI528" s="23">
        <v>18</v>
      </c>
      <c r="BJ528" s="16">
        <v>280.89781976182945</v>
      </c>
      <c r="BK528" s="16">
        <v>1838.1504035127923</v>
      </c>
      <c r="BL528" s="23">
        <v>0.15</v>
      </c>
      <c r="BM528" s="22">
        <f t="shared" si="70"/>
        <v>0.75956932071754746</v>
      </c>
      <c r="BN528" s="22">
        <f t="shared" si="74"/>
        <v>0.75956932071754746</v>
      </c>
      <c r="BO528" s="22">
        <f t="shared" si="71"/>
        <v>0.11393539810763212</v>
      </c>
      <c r="BP528" s="22">
        <f t="shared" si="72"/>
        <v>6.4563392260991545E-2</v>
      </c>
      <c r="BQ528" s="22">
        <f t="shared" si="73"/>
        <v>0.58107053034892386</v>
      </c>
    </row>
    <row r="58211" spans="17:69" x14ac:dyDescent="0.25">
      <c r="Q58211" s="3">
        <f>SUBTOTAL(9,Q1:Q58210)</f>
        <v>98.054484670612226</v>
      </c>
      <c r="BP58211" s="24"/>
      <c r="BQ58211" s="24"/>
    </row>
    <row r="58213" spans="17:69" x14ac:dyDescent="0.25">
      <c r="BP58213" s="24"/>
      <c r="BQ58213" s="24"/>
    </row>
  </sheetData>
  <autoFilter ref="A2:BQ528" xr:uid="{00000000-0009-0000-0000-000005000000}"/>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Q57744"/>
  <sheetViews>
    <sheetView zoomScale="80" zoomScaleNormal="80" workbookViewId="0">
      <selection activeCell="G39" sqref="G39"/>
    </sheetView>
  </sheetViews>
  <sheetFormatPr defaultRowHeight="12.5" x14ac:dyDescent="0.25"/>
  <cols>
    <col min="1" max="1" width="16" style="25" customWidth="1"/>
    <col min="2" max="2" width="23.453125" customWidth="1"/>
    <col min="3" max="3" width="18.453125" customWidth="1"/>
    <col min="4" max="4" width="25" customWidth="1"/>
    <col min="5" max="5" width="26.453125" customWidth="1"/>
    <col min="6" max="6" width="23.26953125" customWidth="1"/>
    <col min="7" max="7" width="16.26953125" customWidth="1"/>
    <col min="8" max="8" width="41.453125" customWidth="1"/>
    <col min="9" max="11" width="16" customWidth="1"/>
    <col min="12" max="12" width="26.26953125" customWidth="1"/>
    <col min="13" max="14" width="16" customWidth="1"/>
    <col min="15" max="15" width="50" customWidth="1"/>
    <col min="16" max="16" width="34" customWidth="1"/>
    <col min="17" max="17" width="16" style="3" customWidth="1"/>
    <col min="18" max="18" width="56" customWidth="1"/>
    <col min="19" max="19" width="43" customWidth="1"/>
    <col min="20" max="20" width="26" customWidth="1"/>
    <col min="21" max="21" width="14.453125" customWidth="1"/>
    <col min="22" max="22" width="12.453125" customWidth="1"/>
    <col min="23" max="23" width="40" customWidth="1"/>
    <col min="24" max="24" width="15.81640625" customWidth="1"/>
    <col min="25" max="25" width="34.1796875" customWidth="1"/>
    <col min="26" max="26" width="30.54296875" customWidth="1"/>
    <col min="27" max="27" width="30.7265625" customWidth="1"/>
    <col min="28" max="28" width="31.81640625" customWidth="1"/>
    <col min="29" max="29" width="22" customWidth="1"/>
    <col min="30" max="30" width="25.453125" customWidth="1"/>
    <col min="31" max="31" width="27.26953125" customWidth="1"/>
    <col min="32" max="32" width="32.54296875" customWidth="1"/>
    <col min="33" max="33" width="25.1796875" customWidth="1"/>
    <col min="34" max="34" width="35.26953125" customWidth="1"/>
    <col min="35" max="35" width="30.1796875" customWidth="1"/>
    <col min="36" max="36" width="16" customWidth="1"/>
    <col min="37" max="37" width="16.1796875" customWidth="1"/>
    <col min="38" max="39" width="16" customWidth="1"/>
    <col min="40" max="40" width="50" customWidth="1"/>
    <col min="41" max="41" width="88.54296875" customWidth="1"/>
    <col min="42" max="45" width="16" hidden="1" customWidth="1"/>
    <col min="46" max="55" width="16" style="4" customWidth="1"/>
    <col min="56" max="57" width="16" hidden="1" customWidth="1"/>
    <col min="58" max="58" width="33.54296875" style="5" customWidth="1"/>
    <col min="59" max="59" width="23.453125" style="6" customWidth="1"/>
    <col min="60" max="60" width="43.54296875" style="6" customWidth="1"/>
    <col min="61" max="61" width="26.1796875" style="6" customWidth="1"/>
    <col min="62" max="63" width="16" hidden="1" customWidth="1"/>
    <col min="64" max="64" width="16" style="6" customWidth="1"/>
    <col min="65" max="66" width="22.81640625" style="24" customWidth="1"/>
    <col min="67" max="67" width="24.7265625" style="24" customWidth="1"/>
    <col min="68" max="68" width="29.453125" style="6" customWidth="1"/>
    <col min="69" max="69" width="35.26953125" style="6" customWidth="1"/>
  </cols>
  <sheetData>
    <row r="1" spans="1:69" ht="14" x14ac:dyDescent="0.3">
      <c r="A1" s="1" t="s">
        <v>0</v>
      </c>
      <c r="B1" s="2" t="s">
        <v>1</v>
      </c>
      <c r="BI1" s="7" t="s">
        <v>2</v>
      </c>
      <c r="BL1" s="7" t="s">
        <v>3</v>
      </c>
      <c r="BM1" s="8" t="s">
        <v>4</v>
      </c>
      <c r="BN1" s="8"/>
      <c r="BO1" s="8" t="s">
        <v>5</v>
      </c>
      <c r="BP1" s="7" t="s">
        <v>6</v>
      </c>
      <c r="BQ1" s="7" t="s">
        <v>7</v>
      </c>
    </row>
    <row r="2" spans="1:69" ht="13" x14ac:dyDescent="0.3">
      <c r="A2" s="9" t="s">
        <v>8</v>
      </c>
      <c r="B2" s="9" t="s">
        <v>9</v>
      </c>
      <c r="C2" s="9" t="s">
        <v>10</v>
      </c>
      <c r="D2" s="9" t="s">
        <v>11</v>
      </c>
      <c r="E2" s="9" t="s">
        <v>12</v>
      </c>
      <c r="F2" s="9" t="s">
        <v>13</v>
      </c>
      <c r="G2" s="9" t="s">
        <v>14</v>
      </c>
      <c r="H2" s="9" t="s">
        <v>15</v>
      </c>
      <c r="I2" s="9" t="s">
        <v>16</v>
      </c>
      <c r="J2" s="9" t="s">
        <v>17</v>
      </c>
      <c r="K2" s="9" t="s">
        <v>18</v>
      </c>
      <c r="L2" s="9" t="s">
        <v>19</v>
      </c>
      <c r="M2" s="9" t="s">
        <v>20</v>
      </c>
      <c r="N2" s="9" t="s">
        <v>21</v>
      </c>
      <c r="O2" s="9" t="s">
        <v>22</v>
      </c>
      <c r="P2" s="9" t="s">
        <v>23</v>
      </c>
      <c r="Q2" s="10" t="s">
        <v>24</v>
      </c>
      <c r="R2" s="9" t="s">
        <v>25</v>
      </c>
      <c r="S2" s="9" t="s">
        <v>26</v>
      </c>
      <c r="T2" s="9" t="s">
        <v>27</v>
      </c>
      <c r="U2" s="9" t="s">
        <v>28</v>
      </c>
      <c r="V2" s="9" t="s">
        <v>29</v>
      </c>
      <c r="W2" s="9" t="s">
        <v>30</v>
      </c>
      <c r="X2" s="9" t="s">
        <v>31</v>
      </c>
      <c r="Y2" s="9" t="s">
        <v>32</v>
      </c>
      <c r="Z2" s="9" t="s">
        <v>33</v>
      </c>
      <c r="AA2" s="9" t="s">
        <v>34</v>
      </c>
      <c r="AB2" s="9" t="s">
        <v>35</v>
      </c>
      <c r="AC2" s="9" t="s">
        <v>36</v>
      </c>
      <c r="AD2" s="9" t="s">
        <v>37</v>
      </c>
      <c r="AE2" s="9" t="s">
        <v>38</v>
      </c>
      <c r="AF2" s="9" t="s">
        <v>39</v>
      </c>
      <c r="AG2" s="9" t="s">
        <v>40</v>
      </c>
      <c r="AH2" s="9" t="s">
        <v>41</v>
      </c>
      <c r="AI2" s="9" t="s">
        <v>42</v>
      </c>
      <c r="AJ2" s="9" t="s">
        <v>43</v>
      </c>
      <c r="AK2" s="9" t="s">
        <v>44</v>
      </c>
      <c r="AL2" s="9" t="s">
        <v>45</v>
      </c>
      <c r="AM2" s="9" t="s">
        <v>46</v>
      </c>
      <c r="AN2" s="9" t="s">
        <v>47</v>
      </c>
      <c r="AO2" s="9" t="s">
        <v>48</v>
      </c>
      <c r="AP2" s="9" t="s">
        <v>49</v>
      </c>
      <c r="AQ2" s="9" t="s">
        <v>50</v>
      </c>
      <c r="AR2" s="9" t="s">
        <v>51</v>
      </c>
      <c r="AS2" s="9" t="s">
        <v>52</v>
      </c>
      <c r="AT2" s="11" t="s">
        <v>53</v>
      </c>
      <c r="AU2" s="11" t="s">
        <v>54</v>
      </c>
      <c r="AV2" s="11" t="s">
        <v>55</v>
      </c>
      <c r="AW2" s="11" t="s">
        <v>56</v>
      </c>
      <c r="AX2" s="11" t="s">
        <v>57</v>
      </c>
      <c r="AY2" s="11" t="s">
        <v>55</v>
      </c>
      <c r="AZ2" s="11" t="s">
        <v>58</v>
      </c>
      <c r="BA2" s="11" t="s">
        <v>59</v>
      </c>
      <c r="BB2" s="11" t="s">
        <v>60</v>
      </c>
      <c r="BC2" s="11" t="s">
        <v>56</v>
      </c>
      <c r="BD2" s="9" t="s">
        <v>61</v>
      </c>
      <c r="BE2" s="9" t="s">
        <v>62</v>
      </c>
      <c r="BF2" s="12" t="s">
        <v>63</v>
      </c>
      <c r="BG2" s="13" t="s">
        <v>64</v>
      </c>
      <c r="BH2" s="13" t="s">
        <v>65</v>
      </c>
      <c r="BI2" s="13" t="s">
        <v>66</v>
      </c>
      <c r="BJ2" s="9" t="s">
        <v>67</v>
      </c>
      <c r="BK2" s="9" t="s">
        <v>68</v>
      </c>
      <c r="BL2" s="13" t="s">
        <v>69</v>
      </c>
      <c r="BM2" s="14" t="s">
        <v>70</v>
      </c>
      <c r="BN2" s="14" t="s">
        <v>71</v>
      </c>
      <c r="BO2" s="14" t="s">
        <v>72</v>
      </c>
      <c r="BP2" s="13" t="s">
        <v>73</v>
      </c>
      <c r="BQ2" s="13" t="s">
        <v>74</v>
      </c>
    </row>
    <row r="3" spans="1:69" ht="12.75" customHeight="1" x14ac:dyDescent="0.25">
      <c r="A3" s="15">
        <v>16060013</v>
      </c>
      <c r="B3" s="16" t="s">
        <v>75</v>
      </c>
      <c r="C3" s="16"/>
      <c r="D3" s="16"/>
      <c r="E3" s="16"/>
      <c r="F3" s="16" t="s">
        <v>502</v>
      </c>
      <c r="G3" s="16" t="s">
        <v>702</v>
      </c>
      <c r="H3" s="16">
        <v>4.4952681000000001E-2</v>
      </c>
      <c r="I3" s="17">
        <v>1990</v>
      </c>
      <c r="J3" s="17">
        <v>173166</v>
      </c>
      <c r="K3" s="16">
        <v>0.36652457199999999</v>
      </c>
      <c r="L3" s="16" t="s">
        <v>78</v>
      </c>
      <c r="M3" s="17">
        <v>1</v>
      </c>
      <c r="N3" s="17">
        <v>0</v>
      </c>
      <c r="O3" s="16" t="s">
        <v>79</v>
      </c>
      <c r="P3" s="16" t="s">
        <v>80</v>
      </c>
      <c r="Q3" s="18">
        <v>10.865847844095128</v>
      </c>
      <c r="R3" s="16" t="s">
        <v>703</v>
      </c>
      <c r="S3" s="16" t="s">
        <v>704</v>
      </c>
      <c r="T3" s="16" t="s">
        <v>705</v>
      </c>
      <c r="U3" s="16" t="s">
        <v>706</v>
      </c>
      <c r="V3" s="16"/>
      <c r="W3" s="16" t="s">
        <v>507</v>
      </c>
      <c r="X3" s="16"/>
      <c r="Y3" s="16" t="s">
        <v>509</v>
      </c>
      <c r="Z3" s="16" t="s">
        <v>707</v>
      </c>
      <c r="AA3" s="16"/>
      <c r="AB3" s="16" t="s">
        <v>88</v>
      </c>
      <c r="AC3" s="16" t="s">
        <v>89</v>
      </c>
      <c r="AD3" s="16" t="s">
        <v>90</v>
      </c>
      <c r="AE3" s="16"/>
      <c r="AF3" s="16" t="s">
        <v>91</v>
      </c>
      <c r="AG3" s="16" t="s">
        <v>92</v>
      </c>
      <c r="AH3" s="16" t="s">
        <v>708</v>
      </c>
      <c r="AI3" s="17">
        <v>2</v>
      </c>
      <c r="AJ3" s="17">
        <v>0</v>
      </c>
      <c r="AK3" s="16" t="s">
        <v>412</v>
      </c>
      <c r="AL3" s="16">
        <v>3.5</v>
      </c>
      <c r="AM3" s="16"/>
      <c r="AN3" s="16" t="s">
        <v>413</v>
      </c>
      <c r="AO3" s="16"/>
      <c r="AP3" s="17">
        <v>0</v>
      </c>
      <c r="AQ3" s="17">
        <v>0</v>
      </c>
      <c r="AR3" s="17">
        <v>162090</v>
      </c>
      <c r="AS3" s="16">
        <v>472453.13861299999</v>
      </c>
      <c r="AT3" s="19">
        <v>0</v>
      </c>
      <c r="AU3" s="19">
        <v>0</v>
      </c>
      <c r="AV3" s="19">
        <v>0.34308164504072136</v>
      </c>
      <c r="AW3" s="19">
        <v>14944.636457973822</v>
      </c>
      <c r="AX3" s="20">
        <v>14</v>
      </c>
      <c r="AY3" s="19">
        <v>0.4</v>
      </c>
      <c r="AZ3" s="20">
        <v>120</v>
      </c>
      <c r="BA3" s="19">
        <v>0.3</v>
      </c>
      <c r="BB3" s="19">
        <v>0.5</v>
      </c>
      <c r="BC3" s="20">
        <v>60000</v>
      </c>
      <c r="BD3" s="16">
        <v>2908.2757181033162</v>
      </c>
      <c r="BE3" s="16">
        <v>473314.43882534857</v>
      </c>
      <c r="BF3" s="21" t="s">
        <v>96</v>
      </c>
      <c r="BG3" s="22">
        <v>140</v>
      </c>
      <c r="BH3" s="23">
        <v>0.8</v>
      </c>
      <c r="BI3" s="23">
        <v>112</v>
      </c>
      <c r="BJ3" s="16">
        <v>2908.2757181033162</v>
      </c>
      <c r="BK3" s="16">
        <v>473314.43882534857</v>
      </c>
      <c r="BL3" s="23">
        <v>0.15</v>
      </c>
      <c r="BM3" s="22">
        <f>BI3*Q3</f>
        <v>1216.9749585386544</v>
      </c>
      <c r="BN3" s="22">
        <f t="shared" ref="BN3:BN34" si="0">BM3-AJ3</f>
        <v>1216.9749585386544</v>
      </c>
      <c r="BO3" s="22">
        <f>BN3*BL3</f>
        <v>182.54624378079816</v>
      </c>
      <c r="BP3" s="22">
        <f>(BN3-BO3)*0.1</f>
        <v>103.44287147578562</v>
      </c>
      <c r="BQ3" s="22">
        <f>(BN3-BO3)*0.9</f>
        <v>930.9858432820705</v>
      </c>
    </row>
    <row r="4" spans="1:69" ht="12.75" customHeight="1" x14ac:dyDescent="0.25">
      <c r="A4" s="15">
        <v>14829022</v>
      </c>
      <c r="B4" s="16" t="s">
        <v>97</v>
      </c>
      <c r="C4" s="16"/>
      <c r="D4" s="16"/>
      <c r="E4" s="16"/>
      <c r="F4" s="16" t="s">
        <v>98</v>
      </c>
      <c r="G4" s="16" t="s">
        <v>99</v>
      </c>
      <c r="H4" s="16">
        <v>0.332692347</v>
      </c>
      <c r="I4" s="17">
        <v>1967</v>
      </c>
      <c r="J4" s="17">
        <v>117800</v>
      </c>
      <c r="K4" s="16">
        <v>0.32448930100000001</v>
      </c>
      <c r="L4" s="16" t="s">
        <v>78</v>
      </c>
      <c r="M4" s="17">
        <v>1</v>
      </c>
      <c r="N4" s="17">
        <v>0</v>
      </c>
      <c r="O4" s="16" t="s">
        <v>79</v>
      </c>
      <c r="P4" s="16" t="s">
        <v>80</v>
      </c>
      <c r="Q4" s="18">
        <v>8.3334554116480515</v>
      </c>
      <c r="R4" s="16" t="s">
        <v>100</v>
      </c>
      <c r="S4" s="16" t="s">
        <v>101</v>
      </c>
      <c r="T4" s="16" t="s">
        <v>83</v>
      </c>
      <c r="U4" s="16" t="s">
        <v>84</v>
      </c>
      <c r="V4" s="16"/>
      <c r="W4" s="16" t="s">
        <v>102</v>
      </c>
      <c r="X4" s="16"/>
      <c r="Y4" s="16" t="s">
        <v>103</v>
      </c>
      <c r="Z4" s="16" t="s">
        <v>121</v>
      </c>
      <c r="AA4" s="16"/>
      <c r="AB4" s="16"/>
      <c r="AC4" s="16" t="s">
        <v>122</v>
      </c>
      <c r="AD4" s="16" t="s">
        <v>123</v>
      </c>
      <c r="AE4" s="16"/>
      <c r="AF4" s="16" t="s">
        <v>91</v>
      </c>
      <c r="AG4" s="16" t="s">
        <v>92</v>
      </c>
      <c r="AH4" s="16" t="s">
        <v>124</v>
      </c>
      <c r="AI4" s="17">
        <v>1</v>
      </c>
      <c r="AJ4" s="17">
        <v>0</v>
      </c>
      <c r="AK4" s="16" t="s">
        <v>107</v>
      </c>
      <c r="AL4" s="16">
        <v>2.35</v>
      </c>
      <c r="AM4" s="16"/>
      <c r="AN4" s="16" t="s">
        <v>108</v>
      </c>
      <c r="AO4" s="16"/>
      <c r="AP4" s="17">
        <v>0</v>
      </c>
      <c r="AQ4" s="17">
        <v>115708</v>
      </c>
      <c r="AR4" s="17">
        <v>0</v>
      </c>
      <c r="AS4" s="16">
        <v>363004.18304600002</v>
      </c>
      <c r="AT4" s="19">
        <v>0</v>
      </c>
      <c r="AU4" s="19">
        <v>0</v>
      </c>
      <c r="AV4" s="19">
        <v>0.3187511477941769</v>
      </c>
      <c r="AW4" s="19">
        <v>13884.799997914346</v>
      </c>
      <c r="AX4" s="20">
        <v>32</v>
      </c>
      <c r="AY4" s="19">
        <v>0.75</v>
      </c>
      <c r="AZ4" s="20">
        <v>100</v>
      </c>
      <c r="BA4" s="19">
        <v>0.1</v>
      </c>
      <c r="BB4" s="19">
        <v>0.5</v>
      </c>
      <c r="BC4" s="20">
        <v>50000</v>
      </c>
      <c r="BD4" s="16">
        <v>3892.3213188192258</v>
      </c>
      <c r="BE4" s="16">
        <v>363003.86571157014</v>
      </c>
      <c r="BF4" s="21" t="s">
        <v>96</v>
      </c>
      <c r="BG4" s="23">
        <v>70</v>
      </c>
      <c r="BH4" s="23">
        <v>0.55000000000000004</v>
      </c>
      <c r="BI4" s="23">
        <v>39</v>
      </c>
      <c r="BJ4" s="16">
        <v>3892.3213188192258</v>
      </c>
      <c r="BK4" s="16">
        <v>363003.86571157014</v>
      </c>
      <c r="BL4" s="23">
        <v>1</v>
      </c>
      <c r="BM4" s="22">
        <f>BI4*Q4</f>
        <v>325.00476105427401</v>
      </c>
      <c r="BN4" s="22">
        <f t="shared" si="0"/>
        <v>325.00476105427401</v>
      </c>
      <c r="BO4" s="22">
        <f>BN4*BL4</f>
        <v>325.00476105427401</v>
      </c>
      <c r="BP4" s="22">
        <f>(BN4-BO4)*0.1</f>
        <v>0</v>
      </c>
      <c r="BQ4" s="22">
        <f>(BN4-BO4)*0.9</f>
        <v>0</v>
      </c>
    </row>
    <row r="5" spans="1:69" ht="12.75" customHeight="1" x14ac:dyDescent="0.25">
      <c r="A5" s="15">
        <v>19742004</v>
      </c>
      <c r="B5" s="16" t="s">
        <v>109</v>
      </c>
      <c r="C5" s="16" t="s">
        <v>110</v>
      </c>
      <c r="D5" s="16"/>
      <c r="E5" s="16"/>
      <c r="F5" s="16" t="s">
        <v>98</v>
      </c>
      <c r="G5" s="16" t="s">
        <v>111</v>
      </c>
      <c r="H5" s="16">
        <v>0.73729611399999995</v>
      </c>
      <c r="I5" s="17">
        <v>1966</v>
      </c>
      <c r="J5" s="17">
        <v>20020</v>
      </c>
      <c r="K5" s="16">
        <v>5.7729961000000003E-2</v>
      </c>
      <c r="L5" s="16" t="s">
        <v>78</v>
      </c>
      <c r="M5" s="17">
        <v>1</v>
      </c>
      <c r="N5" s="17">
        <v>0</v>
      </c>
      <c r="O5" s="16" t="s">
        <v>79</v>
      </c>
      <c r="P5" s="16" t="s">
        <v>80</v>
      </c>
      <c r="Q5" s="18">
        <v>7.9611836718812512</v>
      </c>
      <c r="R5" s="16" t="s">
        <v>112</v>
      </c>
      <c r="S5" s="16" t="s">
        <v>113</v>
      </c>
      <c r="T5" s="16" t="s">
        <v>114</v>
      </c>
      <c r="U5" s="16" t="s">
        <v>115</v>
      </c>
      <c r="V5" s="16"/>
      <c r="W5" s="16" t="s">
        <v>102</v>
      </c>
      <c r="X5" s="16"/>
      <c r="Y5" s="16" t="s">
        <v>103</v>
      </c>
      <c r="Z5" s="16" t="s">
        <v>116</v>
      </c>
      <c r="AA5" s="16"/>
      <c r="AB5" s="16" t="s">
        <v>88</v>
      </c>
      <c r="AC5" s="16" t="s">
        <v>117</v>
      </c>
      <c r="AD5" s="16"/>
      <c r="AE5" s="16"/>
      <c r="AF5" s="16" t="s">
        <v>91</v>
      </c>
      <c r="AG5" s="16" t="s">
        <v>92</v>
      </c>
      <c r="AH5" s="16" t="s">
        <v>118</v>
      </c>
      <c r="AI5" s="17">
        <v>18</v>
      </c>
      <c r="AJ5" s="17">
        <v>0</v>
      </c>
      <c r="AK5" s="16" t="s">
        <v>119</v>
      </c>
      <c r="AL5" s="16">
        <v>1.85</v>
      </c>
      <c r="AM5" s="16"/>
      <c r="AN5" s="16" t="s">
        <v>120</v>
      </c>
      <c r="AO5" s="16"/>
      <c r="AP5" s="17">
        <v>0</v>
      </c>
      <c r="AQ5" s="17">
        <v>89078</v>
      </c>
      <c r="AR5" s="17">
        <v>0</v>
      </c>
      <c r="AS5" s="16">
        <v>346787.73876699997</v>
      </c>
      <c r="AT5" s="19">
        <v>0</v>
      </c>
      <c r="AU5" s="19">
        <v>0</v>
      </c>
      <c r="AV5" s="19">
        <v>0.25686605967303189</v>
      </c>
      <c r="AW5" s="19">
        <v>11189.085559357269</v>
      </c>
      <c r="AX5" s="20">
        <v>13</v>
      </c>
      <c r="AY5" s="19">
        <v>0.5</v>
      </c>
      <c r="AZ5" s="20">
        <v>60</v>
      </c>
      <c r="BA5" s="19">
        <v>0.05</v>
      </c>
      <c r="BB5" s="19">
        <v>0.5</v>
      </c>
      <c r="BC5" s="20">
        <v>30000</v>
      </c>
      <c r="BD5" s="16">
        <v>2595.7649282070342</v>
      </c>
      <c r="BE5" s="16">
        <v>346787.7735918914</v>
      </c>
      <c r="BF5" s="21" t="s">
        <v>96</v>
      </c>
      <c r="BG5" s="23">
        <v>70</v>
      </c>
      <c r="BH5" s="23">
        <v>0.95</v>
      </c>
      <c r="BI5" s="23">
        <v>67</v>
      </c>
      <c r="BJ5" s="16">
        <v>2595.7649282070342</v>
      </c>
      <c r="BK5" s="16">
        <v>346787.7735918914</v>
      </c>
      <c r="BL5" s="23">
        <v>1</v>
      </c>
      <c r="BM5" s="22">
        <f>BI5*Q5</f>
        <v>533.39930601604385</v>
      </c>
      <c r="BN5" s="22">
        <f t="shared" si="0"/>
        <v>533.39930601604385</v>
      </c>
      <c r="BO5" s="22">
        <f>BN5*BL5</f>
        <v>533.39930601604385</v>
      </c>
      <c r="BP5" s="22">
        <f>(BN5-BO5)*0.1</f>
        <v>0</v>
      </c>
      <c r="BQ5" s="22">
        <f>(BN5-BO5)*0.9</f>
        <v>0</v>
      </c>
    </row>
    <row r="6" spans="1:69" ht="12.75" customHeight="1" x14ac:dyDescent="0.25">
      <c r="A6" s="15">
        <v>14821011</v>
      </c>
      <c r="B6" s="16" t="s">
        <v>97</v>
      </c>
      <c r="C6" s="16"/>
      <c r="D6" s="16"/>
      <c r="E6" s="16"/>
      <c r="F6" s="16" t="s">
        <v>98</v>
      </c>
      <c r="G6" s="16" t="s">
        <v>738</v>
      </c>
      <c r="H6" s="16">
        <v>0.16897768299999999</v>
      </c>
      <c r="I6" s="16"/>
      <c r="J6" s="16"/>
      <c r="K6" s="16">
        <v>0</v>
      </c>
      <c r="L6" s="16" t="s">
        <v>78</v>
      </c>
      <c r="M6" s="17">
        <v>1</v>
      </c>
      <c r="N6" s="17">
        <v>0</v>
      </c>
      <c r="O6" s="16" t="s">
        <v>79</v>
      </c>
      <c r="P6" s="16" t="s">
        <v>80</v>
      </c>
      <c r="Q6" s="18">
        <v>4.6354357391821619</v>
      </c>
      <c r="R6" s="16" t="s">
        <v>739</v>
      </c>
      <c r="S6" s="16" t="s">
        <v>732</v>
      </c>
      <c r="T6" s="16" t="s">
        <v>733</v>
      </c>
      <c r="U6" s="16" t="s">
        <v>734</v>
      </c>
      <c r="V6" s="16"/>
      <c r="W6" s="16" t="s">
        <v>102</v>
      </c>
      <c r="X6" s="16"/>
      <c r="Y6" s="16" t="s">
        <v>735</v>
      </c>
      <c r="Z6" s="16"/>
      <c r="AA6" s="16"/>
      <c r="AB6" s="16"/>
      <c r="AC6" s="16"/>
      <c r="AD6" s="16"/>
      <c r="AE6" s="16"/>
      <c r="AF6" s="16"/>
      <c r="AG6" s="16"/>
      <c r="AH6" s="16"/>
      <c r="AI6" s="17">
        <v>0</v>
      </c>
      <c r="AJ6" s="17">
        <v>0</v>
      </c>
      <c r="AK6" s="16" t="s">
        <v>107</v>
      </c>
      <c r="AL6" s="16">
        <v>2.35</v>
      </c>
      <c r="AM6" s="16"/>
      <c r="AN6" s="16" t="s">
        <v>108</v>
      </c>
      <c r="AO6" s="16"/>
      <c r="AP6" s="17">
        <v>0</v>
      </c>
      <c r="AQ6" s="17">
        <v>0</v>
      </c>
      <c r="AR6" s="17">
        <v>0</v>
      </c>
      <c r="AS6" s="16">
        <v>201919.03520799999</v>
      </c>
      <c r="AT6" s="19">
        <v>0</v>
      </c>
      <c r="AU6" s="19">
        <v>0</v>
      </c>
      <c r="AV6" s="19">
        <v>0</v>
      </c>
      <c r="AW6" s="19">
        <v>0</v>
      </c>
      <c r="AX6" s="20">
        <v>32</v>
      </c>
      <c r="AY6" s="19">
        <v>0.75</v>
      </c>
      <c r="AZ6" s="20">
        <v>100</v>
      </c>
      <c r="BA6" s="19">
        <v>0.1</v>
      </c>
      <c r="BB6" s="19">
        <v>0.5</v>
      </c>
      <c r="BC6" s="20">
        <v>50000</v>
      </c>
      <c r="BD6" s="16">
        <v>2916.2450697216605</v>
      </c>
      <c r="BE6" s="16">
        <v>201918.77312125941</v>
      </c>
      <c r="BF6" s="21" t="s">
        <v>96</v>
      </c>
      <c r="BG6" s="23">
        <v>70</v>
      </c>
      <c r="BH6" s="23">
        <v>0.55000000000000004</v>
      </c>
      <c r="BI6" s="23">
        <v>39</v>
      </c>
      <c r="BJ6" s="16">
        <v>2916.2450697216605</v>
      </c>
      <c r="BK6" s="16">
        <v>201918.77312125941</v>
      </c>
      <c r="BL6" s="23">
        <v>1</v>
      </c>
      <c r="BM6" s="22">
        <f>BI6*Q6</f>
        <v>180.78199382810431</v>
      </c>
      <c r="BN6" s="22">
        <f t="shared" si="0"/>
        <v>180.78199382810431</v>
      </c>
      <c r="BO6" s="22">
        <f>BN6*BL6</f>
        <v>180.78199382810431</v>
      </c>
      <c r="BP6" s="22">
        <f>(BN6-BO6)*0.1</f>
        <v>0</v>
      </c>
      <c r="BQ6" s="22">
        <f>(BN6-BO6)*0.9</f>
        <v>0</v>
      </c>
    </row>
    <row r="7" spans="1:69" ht="12.75" customHeight="1" x14ac:dyDescent="0.25">
      <c r="A7" s="15">
        <v>19801003</v>
      </c>
      <c r="B7" s="16" t="s">
        <v>109</v>
      </c>
      <c r="C7" s="16" t="s">
        <v>110</v>
      </c>
      <c r="D7" s="16"/>
      <c r="E7" s="16"/>
      <c r="F7" s="16" t="s">
        <v>781</v>
      </c>
      <c r="G7" s="16" t="s">
        <v>3512</v>
      </c>
      <c r="H7" s="16">
        <v>0.97740112999999995</v>
      </c>
      <c r="I7" s="17">
        <v>1971</v>
      </c>
      <c r="J7" s="17">
        <v>49944</v>
      </c>
      <c r="K7" s="16">
        <v>0.249557787</v>
      </c>
      <c r="L7" s="16" t="s">
        <v>377</v>
      </c>
      <c r="M7" s="17">
        <v>1</v>
      </c>
      <c r="N7" s="17">
        <v>0</v>
      </c>
      <c r="O7" s="16" t="s">
        <v>3518</v>
      </c>
      <c r="P7" s="16" t="s">
        <v>3481</v>
      </c>
      <c r="Q7" s="18">
        <v>4.5948856607289628</v>
      </c>
      <c r="R7" s="16" t="s">
        <v>3513</v>
      </c>
      <c r="S7" s="16" t="s">
        <v>3514</v>
      </c>
      <c r="T7" s="16" t="s">
        <v>280</v>
      </c>
      <c r="U7" s="16" t="s">
        <v>281</v>
      </c>
      <c r="V7" s="16"/>
      <c r="W7" s="16" t="s">
        <v>507</v>
      </c>
      <c r="X7" s="16"/>
      <c r="Y7" s="16" t="s">
        <v>786</v>
      </c>
      <c r="Z7" s="16" t="s">
        <v>1115</v>
      </c>
      <c r="AA7" s="16"/>
      <c r="AB7" s="16" t="s">
        <v>88</v>
      </c>
      <c r="AC7" s="16" t="s">
        <v>117</v>
      </c>
      <c r="AD7" s="16"/>
      <c r="AE7" s="16"/>
      <c r="AF7" s="16" t="s">
        <v>91</v>
      </c>
      <c r="AG7" s="16" t="s">
        <v>92</v>
      </c>
      <c r="AH7" s="16" t="s">
        <v>3515</v>
      </c>
      <c r="AI7" s="17">
        <v>7</v>
      </c>
      <c r="AJ7" s="17">
        <v>0</v>
      </c>
      <c r="AK7" s="16" t="s">
        <v>119</v>
      </c>
      <c r="AL7" s="16">
        <v>1.85</v>
      </c>
      <c r="AM7" s="17"/>
      <c r="AN7" s="16" t="s">
        <v>120</v>
      </c>
      <c r="AO7" s="16"/>
      <c r="AP7" s="17">
        <v>0</v>
      </c>
      <c r="AQ7" s="17">
        <v>55124</v>
      </c>
      <c r="AR7" s="17">
        <v>0</v>
      </c>
      <c r="AS7" s="16">
        <v>200152.28899299999</v>
      </c>
      <c r="AT7" s="19">
        <v>0</v>
      </c>
      <c r="AU7" s="19">
        <v>0</v>
      </c>
      <c r="AV7" s="19">
        <v>0.27541029022120189</v>
      </c>
      <c r="AW7" s="19">
        <v>11996.872242035555</v>
      </c>
      <c r="AX7" s="20">
        <v>13</v>
      </c>
      <c r="AY7" s="19">
        <v>0.5</v>
      </c>
      <c r="AZ7" s="20">
        <v>60</v>
      </c>
      <c r="BA7" s="19">
        <v>0.05</v>
      </c>
      <c r="BB7" s="19">
        <v>0.5</v>
      </c>
      <c r="BC7" s="20">
        <v>30000</v>
      </c>
      <c r="BD7" s="16">
        <v>1776.0499065101758</v>
      </c>
      <c r="BE7" s="16">
        <v>200152.41876927664</v>
      </c>
      <c r="BF7" s="21" t="s">
        <v>96</v>
      </c>
      <c r="BG7" s="22">
        <v>70</v>
      </c>
      <c r="BH7" s="23">
        <v>0.95</v>
      </c>
      <c r="BI7" s="23">
        <v>67</v>
      </c>
      <c r="BJ7" s="16">
        <v>1776.0499065101758</v>
      </c>
      <c r="BK7" s="16">
        <v>200152.41876927664</v>
      </c>
      <c r="BL7" s="23">
        <v>0.2</v>
      </c>
      <c r="BM7" s="22">
        <v>307.85733926884052</v>
      </c>
      <c r="BN7" s="22">
        <f t="shared" si="0"/>
        <v>307.85733926884052</v>
      </c>
      <c r="BO7" s="22">
        <v>61.571467853768105</v>
      </c>
      <c r="BP7" s="22">
        <v>24.628587141507243</v>
      </c>
      <c r="BQ7" s="22">
        <v>221.65728427356518</v>
      </c>
    </row>
    <row r="8" spans="1:69" ht="12.75" customHeight="1" x14ac:dyDescent="0.25">
      <c r="A8" s="15">
        <v>14816016</v>
      </c>
      <c r="B8" s="16" t="s">
        <v>97</v>
      </c>
      <c r="C8" s="16" t="s">
        <v>110</v>
      </c>
      <c r="D8" s="16"/>
      <c r="E8" s="16"/>
      <c r="F8" s="16" t="s">
        <v>781</v>
      </c>
      <c r="G8" s="16" t="s">
        <v>111</v>
      </c>
      <c r="H8" s="16">
        <v>0.87012974700000001</v>
      </c>
      <c r="I8" s="17">
        <v>1972</v>
      </c>
      <c r="J8" s="17">
        <v>20674</v>
      </c>
      <c r="K8" s="16">
        <v>0.168463425</v>
      </c>
      <c r="L8" s="16" t="s">
        <v>78</v>
      </c>
      <c r="M8" s="17">
        <v>1</v>
      </c>
      <c r="N8" s="17">
        <v>0</v>
      </c>
      <c r="O8" s="16" t="s">
        <v>79</v>
      </c>
      <c r="P8" s="16" t="s">
        <v>80</v>
      </c>
      <c r="Q8" s="18">
        <v>2.8173166515137633</v>
      </c>
      <c r="R8" s="16" t="s">
        <v>1072</v>
      </c>
      <c r="S8" s="16" t="s">
        <v>1073</v>
      </c>
      <c r="T8" s="16" t="s">
        <v>114</v>
      </c>
      <c r="U8" s="16" t="s">
        <v>115</v>
      </c>
      <c r="V8" s="16" t="s">
        <v>498</v>
      </c>
      <c r="W8" s="16" t="s">
        <v>507</v>
      </c>
      <c r="X8" s="16"/>
      <c r="Y8" s="16" t="s">
        <v>786</v>
      </c>
      <c r="Z8" s="16" t="s">
        <v>1074</v>
      </c>
      <c r="AA8" s="16"/>
      <c r="AB8" s="16"/>
      <c r="AC8" s="16" t="s">
        <v>481</v>
      </c>
      <c r="AD8" s="16" t="s">
        <v>90</v>
      </c>
      <c r="AE8" s="16"/>
      <c r="AF8" s="16" t="s">
        <v>91</v>
      </c>
      <c r="AG8" s="16" t="s">
        <v>92</v>
      </c>
      <c r="AH8" s="16" t="s">
        <v>106</v>
      </c>
      <c r="AI8" s="17">
        <v>7</v>
      </c>
      <c r="AJ8" s="17">
        <v>0</v>
      </c>
      <c r="AK8" s="16" t="s">
        <v>119</v>
      </c>
      <c r="AL8" s="16">
        <v>1.85</v>
      </c>
      <c r="AM8" s="16"/>
      <c r="AN8" s="16" t="s">
        <v>120</v>
      </c>
      <c r="AO8" s="16"/>
      <c r="AP8" s="17">
        <v>0</v>
      </c>
      <c r="AQ8" s="17">
        <v>35889</v>
      </c>
      <c r="AR8" s="17">
        <v>0</v>
      </c>
      <c r="AS8" s="16">
        <v>122721.98629099999</v>
      </c>
      <c r="AT8" s="19">
        <v>0</v>
      </c>
      <c r="AU8" s="19">
        <v>0</v>
      </c>
      <c r="AV8" s="19">
        <v>0.29244148570818868</v>
      </c>
      <c r="AW8" s="19">
        <v>12738.751117448699</v>
      </c>
      <c r="AX8" s="20">
        <v>13</v>
      </c>
      <c r="AY8" s="19">
        <v>0.5</v>
      </c>
      <c r="AZ8" s="20">
        <v>60</v>
      </c>
      <c r="BA8" s="19">
        <v>0.05</v>
      </c>
      <c r="BB8" s="19">
        <v>0.5</v>
      </c>
      <c r="BC8" s="20">
        <v>30000</v>
      </c>
      <c r="BD8" s="16">
        <v>1503.8582501370959</v>
      </c>
      <c r="BE8" s="16">
        <v>122721.82245117702</v>
      </c>
      <c r="BF8" s="21" t="s">
        <v>96</v>
      </c>
      <c r="BG8" s="23">
        <v>70</v>
      </c>
      <c r="BH8" s="23">
        <v>0.95</v>
      </c>
      <c r="BI8" s="23">
        <v>67</v>
      </c>
      <c r="BJ8" s="16">
        <v>1503.8582501370959</v>
      </c>
      <c r="BK8" s="16">
        <v>122721.82245117702</v>
      </c>
      <c r="BL8" s="23">
        <v>1</v>
      </c>
      <c r="BM8" s="22">
        <f t="shared" ref="BM8:BM22" si="1">BI8*Q8</f>
        <v>188.76021565142213</v>
      </c>
      <c r="BN8" s="22">
        <f t="shared" si="0"/>
        <v>188.76021565142213</v>
      </c>
      <c r="BO8" s="22">
        <f t="shared" ref="BO8:BO22" si="2">BN8*BL8</f>
        <v>188.76021565142213</v>
      </c>
      <c r="BP8" s="22">
        <f t="shared" ref="BP8:BP22" si="3">(BN8-BO8)*0.1</f>
        <v>0</v>
      </c>
      <c r="BQ8" s="22">
        <f t="shared" ref="BQ8:BQ22" si="4">(BN8-BO8)*0.9</f>
        <v>0</v>
      </c>
    </row>
    <row r="9" spans="1:69" ht="12.75" customHeight="1" x14ac:dyDescent="0.25">
      <c r="A9" s="15">
        <v>18933039</v>
      </c>
      <c r="B9" s="16" t="s">
        <v>237</v>
      </c>
      <c r="C9" s="16" t="s">
        <v>110</v>
      </c>
      <c r="D9" s="16"/>
      <c r="E9" s="16"/>
      <c r="F9" s="16" t="s">
        <v>475</v>
      </c>
      <c r="G9" s="16" t="s">
        <v>492</v>
      </c>
      <c r="H9" s="16">
        <v>0.37627156</v>
      </c>
      <c r="I9" s="17">
        <v>1995</v>
      </c>
      <c r="J9" s="17">
        <v>25794</v>
      </c>
      <c r="K9" s="16">
        <v>0.223454298</v>
      </c>
      <c r="L9" s="16" t="s">
        <v>78</v>
      </c>
      <c r="M9" s="17">
        <v>1</v>
      </c>
      <c r="N9" s="17">
        <v>0</v>
      </c>
      <c r="O9" s="16" t="s">
        <v>79</v>
      </c>
      <c r="P9" s="16" t="s">
        <v>80</v>
      </c>
      <c r="Q9" s="18">
        <v>2.6500895054774918</v>
      </c>
      <c r="R9" s="16" t="s">
        <v>483</v>
      </c>
      <c r="S9" s="16" t="s">
        <v>484</v>
      </c>
      <c r="T9" s="16" t="s">
        <v>485</v>
      </c>
      <c r="U9" s="16" t="s">
        <v>486</v>
      </c>
      <c r="V9" s="16"/>
      <c r="W9" s="16" t="s">
        <v>102</v>
      </c>
      <c r="X9" s="16"/>
      <c r="Y9" s="16" t="s">
        <v>479</v>
      </c>
      <c r="Z9" s="16" t="s">
        <v>498</v>
      </c>
      <c r="AA9" s="16"/>
      <c r="AB9" s="16"/>
      <c r="AC9" s="16" t="s">
        <v>496</v>
      </c>
      <c r="AD9" s="16" t="s">
        <v>152</v>
      </c>
      <c r="AE9" s="16"/>
      <c r="AF9" s="16" t="s">
        <v>91</v>
      </c>
      <c r="AG9" s="16" t="s">
        <v>92</v>
      </c>
      <c r="AH9" s="16" t="s">
        <v>497</v>
      </c>
      <c r="AI9" s="17">
        <v>1</v>
      </c>
      <c r="AJ9" s="17">
        <v>0</v>
      </c>
      <c r="AK9" s="16" t="s">
        <v>119</v>
      </c>
      <c r="AL9" s="16">
        <v>1.85</v>
      </c>
      <c r="AM9" s="16"/>
      <c r="AN9" s="16" t="s">
        <v>120</v>
      </c>
      <c r="AO9" s="16"/>
      <c r="AP9" s="17">
        <v>0</v>
      </c>
      <c r="AQ9" s="17">
        <v>25794</v>
      </c>
      <c r="AR9" s="17">
        <v>0</v>
      </c>
      <c r="AS9" s="16">
        <v>115437.506559</v>
      </c>
      <c r="AT9" s="19">
        <v>0</v>
      </c>
      <c r="AU9" s="19">
        <v>0</v>
      </c>
      <c r="AV9" s="19">
        <v>0.22344557474322013</v>
      </c>
      <c r="AW9" s="19">
        <v>9733.2892358146692</v>
      </c>
      <c r="AX9" s="20">
        <v>13</v>
      </c>
      <c r="AY9" s="19">
        <v>0.5</v>
      </c>
      <c r="AZ9" s="20">
        <v>60</v>
      </c>
      <c r="BA9" s="19">
        <v>0.05</v>
      </c>
      <c r="BB9" s="19">
        <v>0.5</v>
      </c>
      <c r="BC9" s="20">
        <v>30000</v>
      </c>
      <c r="BD9" s="16">
        <v>1936.7698235229907</v>
      </c>
      <c r="BE9" s="16">
        <v>115437.43710746584</v>
      </c>
      <c r="BF9" s="21" t="s">
        <v>96</v>
      </c>
      <c r="BG9" s="23">
        <v>70</v>
      </c>
      <c r="BH9" s="23">
        <v>0.95</v>
      </c>
      <c r="BI9" s="23">
        <v>67</v>
      </c>
      <c r="BJ9" s="16">
        <v>1936.7698235229907</v>
      </c>
      <c r="BK9" s="16">
        <v>115437.43710746584</v>
      </c>
      <c r="BL9" s="23">
        <v>1</v>
      </c>
      <c r="BM9" s="22">
        <f t="shared" si="1"/>
        <v>177.55599686699196</v>
      </c>
      <c r="BN9" s="22">
        <f t="shared" si="0"/>
        <v>177.55599686699196</v>
      </c>
      <c r="BO9" s="22">
        <f t="shared" si="2"/>
        <v>177.55599686699196</v>
      </c>
      <c r="BP9" s="22">
        <f t="shared" si="3"/>
        <v>0</v>
      </c>
      <c r="BQ9" s="22">
        <f t="shared" si="4"/>
        <v>0</v>
      </c>
    </row>
    <row r="10" spans="1:69" ht="12.75" customHeight="1" x14ac:dyDescent="0.25">
      <c r="A10" s="15">
        <v>15436018</v>
      </c>
      <c r="B10" s="16" t="s">
        <v>97</v>
      </c>
      <c r="C10" s="16" t="s">
        <v>110</v>
      </c>
      <c r="D10" s="16"/>
      <c r="E10" s="16"/>
      <c r="F10" s="16" t="s">
        <v>781</v>
      </c>
      <c r="G10" s="16" t="s">
        <v>111</v>
      </c>
      <c r="H10" s="16">
        <v>0.65614452899999998</v>
      </c>
      <c r="I10" s="17">
        <v>1984</v>
      </c>
      <c r="J10" s="17">
        <v>34243</v>
      </c>
      <c r="K10" s="16">
        <v>0.31840032699999998</v>
      </c>
      <c r="L10" s="16" t="s">
        <v>78</v>
      </c>
      <c r="M10" s="17">
        <v>1</v>
      </c>
      <c r="N10" s="17">
        <v>0</v>
      </c>
      <c r="O10" s="16" t="s">
        <v>79</v>
      </c>
      <c r="P10" s="16" t="s">
        <v>80</v>
      </c>
      <c r="Q10" s="18">
        <v>2.4689970454743921</v>
      </c>
      <c r="R10" s="16" t="s">
        <v>1116</v>
      </c>
      <c r="S10" s="16" t="s">
        <v>1117</v>
      </c>
      <c r="T10" s="16" t="s">
        <v>347</v>
      </c>
      <c r="U10" s="16" t="s">
        <v>348</v>
      </c>
      <c r="V10" s="16" t="s">
        <v>1118</v>
      </c>
      <c r="W10" s="16" t="s">
        <v>507</v>
      </c>
      <c r="X10" s="16"/>
      <c r="Y10" s="16" t="s">
        <v>786</v>
      </c>
      <c r="Z10" s="16" t="s">
        <v>1119</v>
      </c>
      <c r="AA10" s="16"/>
      <c r="AB10" s="16" t="s">
        <v>473</v>
      </c>
      <c r="AC10" s="16" t="s">
        <v>117</v>
      </c>
      <c r="AD10" s="16"/>
      <c r="AE10" s="16"/>
      <c r="AF10" s="16" t="s">
        <v>91</v>
      </c>
      <c r="AG10" s="16" t="s">
        <v>92</v>
      </c>
      <c r="AH10" s="16" t="s">
        <v>1112</v>
      </c>
      <c r="AI10" s="17">
        <v>1</v>
      </c>
      <c r="AJ10" s="17">
        <v>0</v>
      </c>
      <c r="AK10" s="16" t="s">
        <v>119</v>
      </c>
      <c r="AL10" s="16">
        <v>1.85</v>
      </c>
      <c r="AM10" s="16"/>
      <c r="AN10" s="16" t="s">
        <v>120</v>
      </c>
      <c r="AO10" s="16"/>
      <c r="AP10" s="17">
        <v>0</v>
      </c>
      <c r="AQ10" s="17">
        <v>34243</v>
      </c>
      <c r="AR10" s="17">
        <v>0</v>
      </c>
      <c r="AS10" s="16">
        <v>107549.124138</v>
      </c>
      <c r="AT10" s="19">
        <v>0</v>
      </c>
      <c r="AU10" s="19">
        <v>0</v>
      </c>
      <c r="AV10" s="19">
        <v>0.31839403876559352</v>
      </c>
      <c r="AW10" s="19">
        <v>13869.244328629255</v>
      </c>
      <c r="AX10" s="20">
        <v>13</v>
      </c>
      <c r="AY10" s="19">
        <v>0.5</v>
      </c>
      <c r="AZ10" s="20">
        <v>60</v>
      </c>
      <c r="BA10" s="19">
        <v>0.05</v>
      </c>
      <c r="BB10" s="19">
        <v>0.5</v>
      </c>
      <c r="BC10" s="20">
        <v>30000</v>
      </c>
      <c r="BD10" s="16">
        <v>1596.6311876897655</v>
      </c>
      <c r="BE10" s="16">
        <v>107549.0811032495</v>
      </c>
      <c r="BF10" s="21" t="s">
        <v>96</v>
      </c>
      <c r="BG10" s="23">
        <v>70</v>
      </c>
      <c r="BH10" s="23">
        <v>0.95</v>
      </c>
      <c r="BI10" s="23">
        <v>67</v>
      </c>
      <c r="BJ10" s="16">
        <v>1596.6311876897655</v>
      </c>
      <c r="BK10" s="16">
        <v>107549.0811032495</v>
      </c>
      <c r="BL10" s="23">
        <v>1</v>
      </c>
      <c r="BM10" s="22">
        <f t="shared" si="1"/>
        <v>165.42280204678428</v>
      </c>
      <c r="BN10" s="22">
        <f t="shared" si="0"/>
        <v>165.42280204678428</v>
      </c>
      <c r="BO10" s="22">
        <f t="shared" si="2"/>
        <v>165.42280204678428</v>
      </c>
      <c r="BP10" s="22">
        <f t="shared" si="3"/>
        <v>0</v>
      </c>
      <c r="BQ10" s="22">
        <f t="shared" si="4"/>
        <v>0</v>
      </c>
    </row>
    <row r="11" spans="1:69" ht="12.75" customHeight="1" x14ac:dyDescent="0.25">
      <c r="A11" s="15">
        <v>14829023</v>
      </c>
      <c r="B11" s="16" t="s">
        <v>97</v>
      </c>
      <c r="C11" s="16"/>
      <c r="D11" s="16"/>
      <c r="E11" s="16"/>
      <c r="F11" s="16" t="s">
        <v>98</v>
      </c>
      <c r="G11" s="16" t="s">
        <v>99</v>
      </c>
      <c r="H11" s="16">
        <v>0</v>
      </c>
      <c r="I11" s="17">
        <v>1900</v>
      </c>
      <c r="J11" s="16"/>
      <c r="K11" s="16">
        <v>0</v>
      </c>
      <c r="L11" s="16" t="s">
        <v>78</v>
      </c>
      <c r="M11" s="17">
        <v>1</v>
      </c>
      <c r="N11" s="17">
        <v>0</v>
      </c>
      <c r="O11" s="16" t="s">
        <v>79</v>
      </c>
      <c r="P11" s="16" t="s">
        <v>80</v>
      </c>
      <c r="Q11" s="18">
        <v>2.2129754133176114</v>
      </c>
      <c r="R11" s="16" t="s">
        <v>100</v>
      </c>
      <c r="S11" s="16" t="s">
        <v>101</v>
      </c>
      <c r="T11" s="16" t="s">
        <v>83</v>
      </c>
      <c r="U11" s="16" t="s">
        <v>84</v>
      </c>
      <c r="V11" s="16"/>
      <c r="W11" s="16" t="s">
        <v>102</v>
      </c>
      <c r="X11" s="16"/>
      <c r="Y11" s="16" t="s">
        <v>103</v>
      </c>
      <c r="Z11" s="16"/>
      <c r="AA11" s="16"/>
      <c r="AB11" s="16"/>
      <c r="AC11" s="16" t="s">
        <v>104</v>
      </c>
      <c r="AD11" s="16" t="s">
        <v>105</v>
      </c>
      <c r="AE11" s="16"/>
      <c r="AF11" s="16" t="s">
        <v>91</v>
      </c>
      <c r="AG11" s="16" t="s">
        <v>92</v>
      </c>
      <c r="AH11" s="16" t="s">
        <v>106</v>
      </c>
      <c r="AI11" s="17">
        <v>1</v>
      </c>
      <c r="AJ11" s="17">
        <v>0</v>
      </c>
      <c r="AK11" s="16" t="s">
        <v>107</v>
      </c>
      <c r="AL11" s="16">
        <v>2.35</v>
      </c>
      <c r="AM11" s="16"/>
      <c r="AN11" s="16" t="s">
        <v>108</v>
      </c>
      <c r="AO11" s="16"/>
      <c r="AP11" s="17">
        <v>0</v>
      </c>
      <c r="AQ11" s="17">
        <v>0</v>
      </c>
      <c r="AR11" s="17">
        <v>0</v>
      </c>
      <c r="AS11" s="16">
        <v>96396.998457099995</v>
      </c>
      <c r="AT11" s="19">
        <v>0</v>
      </c>
      <c r="AU11" s="19">
        <v>0</v>
      </c>
      <c r="AV11" s="19">
        <v>0</v>
      </c>
      <c r="AW11" s="19">
        <v>0</v>
      </c>
      <c r="AX11" s="20">
        <v>32</v>
      </c>
      <c r="AY11" s="19">
        <v>0.75</v>
      </c>
      <c r="AZ11" s="20">
        <v>100</v>
      </c>
      <c r="BA11" s="19">
        <v>0.1</v>
      </c>
      <c r="BB11" s="19">
        <v>0.5</v>
      </c>
      <c r="BC11" s="20">
        <v>50000</v>
      </c>
      <c r="BD11" s="16">
        <v>1339.808134561215</v>
      </c>
      <c r="BE11" s="16">
        <v>96396.823415664694</v>
      </c>
      <c r="BF11" s="21" t="s">
        <v>96</v>
      </c>
      <c r="BG11" s="23">
        <v>70</v>
      </c>
      <c r="BH11" s="23">
        <v>0.55000000000000004</v>
      </c>
      <c r="BI11" s="23">
        <v>39</v>
      </c>
      <c r="BJ11" s="16">
        <v>1339.808134561215</v>
      </c>
      <c r="BK11" s="16">
        <v>96396.823415664694</v>
      </c>
      <c r="BL11" s="23">
        <v>1</v>
      </c>
      <c r="BM11" s="22">
        <f t="shared" si="1"/>
        <v>86.306041119386848</v>
      </c>
      <c r="BN11" s="22">
        <f t="shared" si="0"/>
        <v>86.306041119386848</v>
      </c>
      <c r="BO11" s="22">
        <f t="shared" si="2"/>
        <v>86.306041119386848</v>
      </c>
      <c r="BP11" s="22">
        <f t="shared" si="3"/>
        <v>0</v>
      </c>
      <c r="BQ11" s="22">
        <f t="shared" si="4"/>
        <v>0</v>
      </c>
    </row>
    <row r="12" spans="1:69" ht="12.75" customHeight="1" x14ac:dyDescent="0.25">
      <c r="A12" s="15">
        <v>16052013</v>
      </c>
      <c r="B12" s="16" t="s">
        <v>75</v>
      </c>
      <c r="C12" s="16"/>
      <c r="D12" s="16"/>
      <c r="E12" s="16"/>
      <c r="F12" s="16" t="s">
        <v>76</v>
      </c>
      <c r="G12" s="16" t="s">
        <v>77</v>
      </c>
      <c r="H12" s="16">
        <v>0.25529888499999998</v>
      </c>
      <c r="I12" s="17">
        <v>1964</v>
      </c>
      <c r="J12" s="17">
        <v>23680</v>
      </c>
      <c r="K12" s="16">
        <v>0.27180587899999997</v>
      </c>
      <c r="L12" s="16" t="s">
        <v>78</v>
      </c>
      <c r="M12" s="17">
        <v>1</v>
      </c>
      <c r="N12" s="17">
        <v>0</v>
      </c>
      <c r="O12" s="16" t="s">
        <v>79</v>
      </c>
      <c r="P12" s="16" t="s">
        <v>80</v>
      </c>
      <c r="Q12" s="18">
        <v>2.0000267564424523</v>
      </c>
      <c r="R12" s="16" t="s">
        <v>81</v>
      </c>
      <c r="S12" s="16" t="s">
        <v>82</v>
      </c>
      <c r="T12" s="16" t="s">
        <v>83</v>
      </c>
      <c r="U12" s="16" t="s">
        <v>84</v>
      </c>
      <c r="V12" s="16"/>
      <c r="W12" s="16" t="s">
        <v>85</v>
      </c>
      <c r="X12" s="16"/>
      <c r="Y12" s="16" t="s">
        <v>86</v>
      </c>
      <c r="Z12" s="16" t="s">
        <v>87</v>
      </c>
      <c r="AA12" s="16"/>
      <c r="AB12" s="16" t="s">
        <v>88</v>
      </c>
      <c r="AC12" s="16" t="s">
        <v>89</v>
      </c>
      <c r="AD12" s="16" t="s">
        <v>90</v>
      </c>
      <c r="AE12" s="16"/>
      <c r="AF12" s="16" t="s">
        <v>91</v>
      </c>
      <c r="AG12" s="16" t="s">
        <v>92</v>
      </c>
      <c r="AH12" s="16" t="s">
        <v>93</v>
      </c>
      <c r="AI12" s="17">
        <v>2</v>
      </c>
      <c r="AJ12" s="17">
        <v>0</v>
      </c>
      <c r="AK12" s="16" t="s">
        <v>94</v>
      </c>
      <c r="AL12" s="16">
        <v>2.5</v>
      </c>
      <c r="AM12" s="16"/>
      <c r="AN12" s="16" t="s">
        <v>95</v>
      </c>
      <c r="AO12" s="16"/>
      <c r="AP12" s="17">
        <v>0</v>
      </c>
      <c r="AQ12" s="17">
        <v>0</v>
      </c>
      <c r="AR12" s="17">
        <v>23680</v>
      </c>
      <c r="AS12" s="16">
        <v>87120.7783413</v>
      </c>
      <c r="AT12" s="19">
        <v>0</v>
      </c>
      <c r="AU12" s="19">
        <v>0</v>
      </c>
      <c r="AV12" s="19">
        <v>0.27180657072681808</v>
      </c>
      <c r="AW12" s="19">
        <v>11839.894220860195</v>
      </c>
      <c r="AX12" s="20">
        <v>14</v>
      </c>
      <c r="AY12" s="19">
        <v>0.4</v>
      </c>
      <c r="AZ12" s="20">
        <v>90</v>
      </c>
      <c r="BA12" s="19">
        <v>0.3</v>
      </c>
      <c r="BB12" s="19">
        <v>0.5</v>
      </c>
      <c r="BC12" s="20">
        <v>45000</v>
      </c>
      <c r="BD12" s="16">
        <v>1229.2036677240962</v>
      </c>
      <c r="BE12" s="16">
        <v>87120.817026319652</v>
      </c>
      <c r="BF12" s="21" t="s">
        <v>96</v>
      </c>
      <c r="BG12" s="22">
        <v>120</v>
      </c>
      <c r="BH12" s="23">
        <v>0.8</v>
      </c>
      <c r="BI12" s="23">
        <v>96</v>
      </c>
      <c r="BJ12" s="16">
        <v>1229.2036677240962</v>
      </c>
      <c r="BK12" s="16">
        <v>87120.817026319652</v>
      </c>
      <c r="BL12" s="23">
        <v>1</v>
      </c>
      <c r="BM12" s="22">
        <f t="shared" si="1"/>
        <v>192.00256861847544</v>
      </c>
      <c r="BN12" s="22">
        <f t="shared" si="0"/>
        <v>192.00256861847544</v>
      </c>
      <c r="BO12" s="22">
        <f t="shared" si="2"/>
        <v>192.00256861847544</v>
      </c>
      <c r="BP12" s="22">
        <f t="shared" si="3"/>
        <v>0</v>
      </c>
      <c r="BQ12" s="22">
        <f t="shared" si="4"/>
        <v>0</v>
      </c>
    </row>
    <row r="13" spans="1:69" ht="12.75" customHeight="1" x14ac:dyDescent="0.25">
      <c r="A13" s="15">
        <v>14816012</v>
      </c>
      <c r="B13" s="16" t="s">
        <v>97</v>
      </c>
      <c r="C13" s="16" t="s">
        <v>110</v>
      </c>
      <c r="D13" s="16"/>
      <c r="E13" s="16"/>
      <c r="F13" s="16" t="s">
        <v>475</v>
      </c>
      <c r="G13" s="16" t="s">
        <v>111</v>
      </c>
      <c r="H13" s="16">
        <v>0.48046317300000002</v>
      </c>
      <c r="I13" s="17">
        <v>1972</v>
      </c>
      <c r="J13" s="17">
        <v>23937</v>
      </c>
      <c r="K13" s="16">
        <v>0.30692789999999998</v>
      </c>
      <c r="L13" s="16" t="s">
        <v>78</v>
      </c>
      <c r="M13" s="17">
        <v>1</v>
      </c>
      <c r="N13" s="17">
        <v>0</v>
      </c>
      <c r="O13" s="16" t="s">
        <v>79</v>
      </c>
      <c r="P13" s="16" t="s">
        <v>80</v>
      </c>
      <c r="Q13" s="18">
        <v>1.7904014682473439</v>
      </c>
      <c r="R13" s="16" t="s">
        <v>483</v>
      </c>
      <c r="S13" s="16" t="s">
        <v>484</v>
      </c>
      <c r="T13" s="16" t="s">
        <v>485</v>
      </c>
      <c r="U13" s="16" t="s">
        <v>486</v>
      </c>
      <c r="V13" s="16"/>
      <c r="W13" s="16" t="s">
        <v>102</v>
      </c>
      <c r="X13" s="16"/>
      <c r="Y13" s="16" t="s">
        <v>479</v>
      </c>
      <c r="Z13" s="16" t="s">
        <v>158</v>
      </c>
      <c r="AA13" s="16"/>
      <c r="AB13" s="16" t="s">
        <v>473</v>
      </c>
      <c r="AC13" s="16" t="s">
        <v>117</v>
      </c>
      <c r="AD13" s="16"/>
      <c r="AE13" s="16"/>
      <c r="AF13" s="16" t="s">
        <v>91</v>
      </c>
      <c r="AG13" s="16" t="s">
        <v>92</v>
      </c>
      <c r="AH13" s="16" t="s">
        <v>487</v>
      </c>
      <c r="AI13" s="17">
        <v>1</v>
      </c>
      <c r="AJ13" s="17">
        <v>0</v>
      </c>
      <c r="AK13" s="16" t="s">
        <v>119</v>
      </c>
      <c r="AL13" s="16">
        <v>1.85</v>
      </c>
      <c r="AM13" s="16"/>
      <c r="AN13" s="16" t="s">
        <v>120</v>
      </c>
      <c r="AO13" s="16"/>
      <c r="AP13" s="17">
        <v>0</v>
      </c>
      <c r="AQ13" s="17">
        <v>23937</v>
      </c>
      <c r="AR13" s="17">
        <v>0</v>
      </c>
      <c r="AS13" s="16">
        <v>77989.703047600007</v>
      </c>
      <c r="AT13" s="19">
        <v>0</v>
      </c>
      <c r="AU13" s="19">
        <v>0</v>
      </c>
      <c r="AV13" s="19">
        <v>0.30692513324983889</v>
      </c>
      <c r="AW13" s="19">
        <v>13369.658804362982</v>
      </c>
      <c r="AX13" s="20">
        <v>13</v>
      </c>
      <c r="AY13" s="19">
        <v>0.5</v>
      </c>
      <c r="AZ13" s="20">
        <v>60</v>
      </c>
      <c r="BA13" s="19">
        <v>0.05</v>
      </c>
      <c r="BB13" s="19">
        <v>0.5</v>
      </c>
      <c r="BC13" s="20">
        <v>30000</v>
      </c>
      <c r="BD13" s="16">
        <v>1636.7834082300656</v>
      </c>
      <c r="BE13" s="16">
        <v>77989.575997614418</v>
      </c>
      <c r="BF13" s="21" t="s">
        <v>96</v>
      </c>
      <c r="BG13" s="23">
        <v>70</v>
      </c>
      <c r="BH13" s="23">
        <v>0.95</v>
      </c>
      <c r="BI13" s="23">
        <v>67</v>
      </c>
      <c r="BJ13" s="16">
        <v>1636.7834082300656</v>
      </c>
      <c r="BK13" s="16">
        <v>77989.575997614418</v>
      </c>
      <c r="BL13" s="23">
        <v>1</v>
      </c>
      <c r="BM13" s="22">
        <f t="shared" si="1"/>
        <v>119.95689837257204</v>
      </c>
      <c r="BN13" s="22">
        <f t="shared" si="0"/>
        <v>119.95689837257204</v>
      </c>
      <c r="BO13" s="22">
        <f t="shared" si="2"/>
        <v>119.95689837257204</v>
      </c>
      <c r="BP13" s="22">
        <f t="shared" si="3"/>
        <v>0</v>
      </c>
      <c r="BQ13" s="22">
        <f t="shared" si="4"/>
        <v>0</v>
      </c>
    </row>
    <row r="14" spans="1:69" ht="12.75" customHeight="1" x14ac:dyDescent="0.25">
      <c r="A14" s="15">
        <v>15324016</v>
      </c>
      <c r="B14" s="16" t="s">
        <v>75</v>
      </c>
      <c r="C14" s="16"/>
      <c r="D14" s="16"/>
      <c r="E14" s="16"/>
      <c r="F14" s="16" t="s">
        <v>781</v>
      </c>
      <c r="G14" s="16" t="s">
        <v>929</v>
      </c>
      <c r="H14" s="16">
        <v>0.26605485600000001</v>
      </c>
      <c r="I14" s="17">
        <v>1969</v>
      </c>
      <c r="J14" s="17">
        <v>13965</v>
      </c>
      <c r="K14" s="16">
        <v>0.19602751299999999</v>
      </c>
      <c r="L14" s="16" t="s">
        <v>78</v>
      </c>
      <c r="M14" s="17">
        <v>1</v>
      </c>
      <c r="N14" s="17">
        <v>0</v>
      </c>
      <c r="O14" s="16" t="s">
        <v>79</v>
      </c>
      <c r="P14" s="16" t="s">
        <v>80</v>
      </c>
      <c r="Q14" s="18">
        <v>1.6354526071157811</v>
      </c>
      <c r="R14" s="16" t="s">
        <v>942</v>
      </c>
      <c r="S14" s="16" t="s">
        <v>943</v>
      </c>
      <c r="T14" s="16" t="s">
        <v>83</v>
      </c>
      <c r="U14" s="16" t="s">
        <v>200</v>
      </c>
      <c r="V14" s="16"/>
      <c r="W14" s="16" t="s">
        <v>507</v>
      </c>
      <c r="X14" s="16"/>
      <c r="Y14" s="16" t="s">
        <v>786</v>
      </c>
      <c r="Z14" s="16" t="s">
        <v>900</v>
      </c>
      <c r="AA14" s="16" t="s">
        <v>460</v>
      </c>
      <c r="AB14" s="16"/>
      <c r="AC14" s="16" t="s">
        <v>589</v>
      </c>
      <c r="AD14" s="16" t="s">
        <v>590</v>
      </c>
      <c r="AE14" s="16"/>
      <c r="AF14" s="16" t="s">
        <v>91</v>
      </c>
      <c r="AG14" s="16" t="s">
        <v>92</v>
      </c>
      <c r="AH14" s="16" t="s">
        <v>84</v>
      </c>
      <c r="AI14" s="17">
        <v>8</v>
      </c>
      <c r="AJ14" s="17">
        <v>0</v>
      </c>
      <c r="AK14" s="16" t="s">
        <v>119</v>
      </c>
      <c r="AL14" s="16"/>
      <c r="AM14" s="17">
        <v>43</v>
      </c>
      <c r="AN14" s="16" t="s">
        <v>591</v>
      </c>
      <c r="AO14" s="16" t="s">
        <v>592</v>
      </c>
      <c r="AP14" s="17">
        <v>0</v>
      </c>
      <c r="AQ14" s="17">
        <v>13965</v>
      </c>
      <c r="AR14" s="17">
        <v>0</v>
      </c>
      <c r="AS14" s="16">
        <v>71240.014376100007</v>
      </c>
      <c r="AT14" s="19">
        <v>0</v>
      </c>
      <c r="AU14" s="19">
        <v>0</v>
      </c>
      <c r="AV14" s="19">
        <v>0.19602747307537119</v>
      </c>
      <c r="AW14" s="19">
        <v>8538.9567271631695</v>
      </c>
      <c r="AX14" s="20">
        <v>13</v>
      </c>
      <c r="AY14" s="19">
        <v>0.5</v>
      </c>
      <c r="AZ14" s="20">
        <v>60</v>
      </c>
      <c r="BA14" s="19">
        <v>0.05</v>
      </c>
      <c r="BB14" s="19">
        <v>0.5</v>
      </c>
      <c r="BC14" s="20">
        <v>30000</v>
      </c>
      <c r="BD14" s="16">
        <v>1100.9345946509129</v>
      </c>
      <c r="BE14" s="16">
        <v>71240.03060498611</v>
      </c>
      <c r="BF14" s="21" t="s">
        <v>96</v>
      </c>
      <c r="BG14" s="23">
        <v>43</v>
      </c>
      <c r="BH14" s="23">
        <v>0.8</v>
      </c>
      <c r="BI14" s="23">
        <v>34</v>
      </c>
      <c r="BJ14" s="16">
        <v>1100.9345946509129</v>
      </c>
      <c r="BK14" s="16">
        <v>71240.03060498611</v>
      </c>
      <c r="BL14" s="23">
        <v>1</v>
      </c>
      <c r="BM14" s="22">
        <f t="shared" si="1"/>
        <v>55.605388641936557</v>
      </c>
      <c r="BN14" s="22">
        <f t="shared" si="0"/>
        <v>55.605388641936557</v>
      </c>
      <c r="BO14" s="22">
        <f t="shared" si="2"/>
        <v>55.605388641936557</v>
      </c>
      <c r="BP14" s="22">
        <f t="shared" si="3"/>
        <v>0</v>
      </c>
      <c r="BQ14" s="22">
        <f t="shared" si="4"/>
        <v>0</v>
      </c>
    </row>
    <row r="15" spans="1:69" ht="12.75" customHeight="1" x14ac:dyDescent="0.25">
      <c r="A15" s="15">
        <v>15845003</v>
      </c>
      <c r="B15" s="16" t="s">
        <v>75</v>
      </c>
      <c r="C15" s="16"/>
      <c r="D15" s="16"/>
      <c r="E15" s="16"/>
      <c r="F15" s="16" t="s">
        <v>781</v>
      </c>
      <c r="G15" s="16" t="s">
        <v>111</v>
      </c>
      <c r="H15" s="16">
        <v>0.35514006100000001</v>
      </c>
      <c r="I15" s="17">
        <v>1991</v>
      </c>
      <c r="J15" s="17">
        <v>17286</v>
      </c>
      <c r="K15" s="16">
        <v>0.255098728</v>
      </c>
      <c r="L15" s="16" t="s">
        <v>78</v>
      </c>
      <c r="M15" s="17">
        <v>1</v>
      </c>
      <c r="N15" s="17">
        <v>0</v>
      </c>
      <c r="O15" s="16" t="s">
        <v>79</v>
      </c>
      <c r="P15" s="16" t="s">
        <v>80</v>
      </c>
      <c r="Q15" s="18">
        <v>1.5556254389297972</v>
      </c>
      <c r="R15" s="16" t="s">
        <v>782</v>
      </c>
      <c r="S15" s="16" t="s">
        <v>783</v>
      </c>
      <c r="T15" s="16" t="s">
        <v>784</v>
      </c>
      <c r="U15" s="16" t="s">
        <v>785</v>
      </c>
      <c r="V15" s="16"/>
      <c r="W15" s="16" t="s">
        <v>507</v>
      </c>
      <c r="X15" s="16"/>
      <c r="Y15" s="16" t="s">
        <v>786</v>
      </c>
      <c r="Z15" s="16" t="s">
        <v>787</v>
      </c>
      <c r="AA15" s="16"/>
      <c r="AB15" s="16"/>
      <c r="AC15" s="16" t="s">
        <v>589</v>
      </c>
      <c r="AD15" s="16" t="s">
        <v>590</v>
      </c>
      <c r="AE15" s="16"/>
      <c r="AF15" s="16" t="s">
        <v>91</v>
      </c>
      <c r="AG15" s="16" t="s">
        <v>92</v>
      </c>
      <c r="AH15" s="16" t="s">
        <v>788</v>
      </c>
      <c r="AI15" s="17">
        <v>1</v>
      </c>
      <c r="AJ15" s="17">
        <v>0</v>
      </c>
      <c r="AK15" s="16" t="s">
        <v>119</v>
      </c>
      <c r="AL15" s="16"/>
      <c r="AM15" s="17">
        <v>43</v>
      </c>
      <c r="AN15" s="16" t="s">
        <v>591</v>
      </c>
      <c r="AO15" s="16" t="s">
        <v>592</v>
      </c>
      <c r="AP15" s="17">
        <v>0</v>
      </c>
      <c r="AQ15" s="17">
        <v>17286</v>
      </c>
      <c r="AR15" s="17">
        <v>0</v>
      </c>
      <c r="AS15" s="16">
        <v>67762.769389900001</v>
      </c>
      <c r="AT15" s="19">
        <v>0</v>
      </c>
      <c r="AU15" s="19">
        <v>0</v>
      </c>
      <c r="AV15" s="19">
        <v>0.25509583146665887</v>
      </c>
      <c r="AW15" s="19">
        <v>11111.97441868766</v>
      </c>
      <c r="AX15" s="20">
        <v>13</v>
      </c>
      <c r="AY15" s="19">
        <v>0.5</v>
      </c>
      <c r="AZ15" s="20">
        <v>60</v>
      </c>
      <c r="BA15" s="19">
        <v>0.05</v>
      </c>
      <c r="BB15" s="19">
        <v>0.5</v>
      </c>
      <c r="BC15" s="20">
        <v>30000</v>
      </c>
      <c r="BD15" s="16">
        <v>1127.9475129804271</v>
      </c>
      <c r="BE15" s="16">
        <v>67762.773067876522</v>
      </c>
      <c r="BF15" s="21" t="s">
        <v>96</v>
      </c>
      <c r="BG15" s="23">
        <v>43</v>
      </c>
      <c r="BH15" s="23">
        <v>0.8</v>
      </c>
      <c r="BI15" s="23">
        <v>34</v>
      </c>
      <c r="BJ15" s="16">
        <v>1127.9475129804271</v>
      </c>
      <c r="BK15" s="16">
        <v>67762.773067876522</v>
      </c>
      <c r="BL15" s="23">
        <v>1</v>
      </c>
      <c r="BM15" s="22">
        <f t="shared" si="1"/>
        <v>52.891264923613107</v>
      </c>
      <c r="BN15" s="22">
        <f t="shared" si="0"/>
        <v>52.891264923613107</v>
      </c>
      <c r="BO15" s="22">
        <f t="shared" si="2"/>
        <v>52.891264923613107</v>
      </c>
      <c r="BP15" s="22">
        <f t="shared" si="3"/>
        <v>0</v>
      </c>
      <c r="BQ15" s="22">
        <f t="shared" si="4"/>
        <v>0</v>
      </c>
    </row>
    <row r="16" spans="1:69" ht="12.75" customHeight="1" x14ac:dyDescent="0.25">
      <c r="A16" s="15">
        <v>15801003</v>
      </c>
      <c r="B16" s="16" t="s">
        <v>228</v>
      </c>
      <c r="C16" s="16" t="s">
        <v>110</v>
      </c>
      <c r="D16" s="16"/>
      <c r="E16" s="16"/>
      <c r="F16" s="16" t="s">
        <v>781</v>
      </c>
      <c r="G16" s="16" t="s">
        <v>111</v>
      </c>
      <c r="H16" s="16">
        <v>0.78048266799999999</v>
      </c>
      <c r="I16" s="17">
        <v>1979</v>
      </c>
      <c r="J16" s="17">
        <v>2400</v>
      </c>
      <c r="K16" s="16">
        <v>3.5497182000000002E-2</v>
      </c>
      <c r="L16" s="16" t="s">
        <v>78</v>
      </c>
      <c r="M16" s="17">
        <v>1</v>
      </c>
      <c r="N16" s="17">
        <v>0</v>
      </c>
      <c r="O16" s="16" t="s">
        <v>79</v>
      </c>
      <c r="P16" s="16" t="s">
        <v>80</v>
      </c>
      <c r="Q16" s="18">
        <v>1.5521589177781858</v>
      </c>
      <c r="R16" s="16" t="s">
        <v>838</v>
      </c>
      <c r="S16" s="16" t="s">
        <v>839</v>
      </c>
      <c r="T16" s="16" t="s">
        <v>840</v>
      </c>
      <c r="U16" s="16" t="s">
        <v>841</v>
      </c>
      <c r="V16" s="16" t="s">
        <v>842</v>
      </c>
      <c r="W16" s="16" t="s">
        <v>507</v>
      </c>
      <c r="X16" s="16"/>
      <c r="Y16" s="16" t="s">
        <v>786</v>
      </c>
      <c r="Z16" s="16" t="s">
        <v>843</v>
      </c>
      <c r="AA16" s="16"/>
      <c r="AB16" s="16" t="s">
        <v>473</v>
      </c>
      <c r="AC16" s="16" t="s">
        <v>117</v>
      </c>
      <c r="AD16" s="16"/>
      <c r="AE16" s="16"/>
      <c r="AF16" s="16" t="s">
        <v>91</v>
      </c>
      <c r="AG16" s="16" t="s">
        <v>92</v>
      </c>
      <c r="AH16" s="16" t="s">
        <v>106</v>
      </c>
      <c r="AI16" s="17">
        <v>1</v>
      </c>
      <c r="AJ16" s="17">
        <v>0</v>
      </c>
      <c r="AK16" s="16" t="s">
        <v>119</v>
      </c>
      <c r="AL16" s="16">
        <v>1.85</v>
      </c>
      <c r="AM16" s="16"/>
      <c r="AN16" s="16" t="s">
        <v>120</v>
      </c>
      <c r="AO16" s="16"/>
      <c r="AP16" s="17">
        <v>0</v>
      </c>
      <c r="AQ16" s="17">
        <v>2400</v>
      </c>
      <c r="AR16" s="17">
        <v>0</v>
      </c>
      <c r="AS16" s="16">
        <v>67611.804061699993</v>
      </c>
      <c r="AT16" s="19">
        <v>0</v>
      </c>
      <c r="AU16" s="19">
        <v>0</v>
      </c>
      <c r="AV16" s="19">
        <v>3.5496760267036361E-2</v>
      </c>
      <c r="AW16" s="19">
        <v>1546.238877232104</v>
      </c>
      <c r="AX16" s="20">
        <v>13</v>
      </c>
      <c r="AY16" s="19">
        <v>0.5</v>
      </c>
      <c r="AZ16" s="20">
        <v>60</v>
      </c>
      <c r="BA16" s="19">
        <v>0.05</v>
      </c>
      <c r="BB16" s="19">
        <v>0.5</v>
      </c>
      <c r="BC16" s="20">
        <v>30000</v>
      </c>
      <c r="BD16" s="16">
        <v>1237.3102790343578</v>
      </c>
      <c r="BE16" s="16">
        <v>67611.772010518369</v>
      </c>
      <c r="BF16" s="21" t="s">
        <v>96</v>
      </c>
      <c r="BG16" s="23">
        <v>70</v>
      </c>
      <c r="BH16" s="23">
        <v>0.95</v>
      </c>
      <c r="BI16" s="23">
        <v>67</v>
      </c>
      <c r="BJ16" s="16">
        <v>1237.3102790343578</v>
      </c>
      <c r="BK16" s="16">
        <v>67611.772010518369</v>
      </c>
      <c r="BL16" s="23">
        <v>1</v>
      </c>
      <c r="BM16" s="22">
        <f t="shared" si="1"/>
        <v>103.99464749113845</v>
      </c>
      <c r="BN16" s="22">
        <f t="shared" si="0"/>
        <v>103.99464749113845</v>
      </c>
      <c r="BO16" s="22">
        <f t="shared" si="2"/>
        <v>103.99464749113845</v>
      </c>
      <c r="BP16" s="22">
        <f t="shared" si="3"/>
        <v>0</v>
      </c>
      <c r="BQ16" s="22">
        <f t="shared" si="4"/>
        <v>0</v>
      </c>
    </row>
    <row r="17" spans="1:69" ht="12.75" customHeight="1" x14ac:dyDescent="0.25">
      <c r="A17" s="15">
        <v>16110003</v>
      </c>
      <c r="B17" s="16" t="s">
        <v>109</v>
      </c>
      <c r="C17" s="16" t="s">
        <v>110</v>
      </c>
      <c r="D17" s="16"/>
      <c r="E17" s="16"/>
      <c r="F17" s="16" t="s">
        <v>781</v>
      </c>
      <c r="G17" s="16" t="s">
        <v>111</v>
      </c>
      <c r="H17" s="16">
        <v>0.67673981800000005</v>
      </c>
      <c r="I17" s="17">
        <v>1971</v>
      </c>
      <c r="J17" s="17">
        <v>14000</v>
      </c>
      <c r="K17" s="16">
        <v>0.235037354</v>
      </c>
      <c r="L17" s="16" t="s">
        <v>78</v>
      </c>
      <c r="M17" s="17">
        <v>1</v>
      </c>
      <c r="N17" s="17">
        <v>0</v>
      </c>
      <c r="O17" s="16" t="s">
        <v>79</v>
      </c>
      <c r="P17" s="16" t="s">
        <v>80</v>
      </c>
      <c r="Q17" s="18">
        <v>1.3674400022604756</v>
      </c>
      <c r="R17" s="16" t="s">
        <v>1004</v>
      </c>
      <c r="S17" s="16" t="s">
        <v>1029</v>
      </c>
      <c r="T17" s="16" t="s">
        <v>114</v>
      </c>
      <c r="U17" s="16" t="s">
        <v>326</v>
      </c>
      <c r="V17" s="16"/>
      <c r="W17" s="16" t="s">
        <v>507</v>
      </c>
      <c r="X17" s="16"/>
      <c r="Y17" s="16" t="s">
        <v>786</v>
      </c>
      <c r="Z17" s="16" t="s">
        <v>1030</v>
      </c>
      <c r="AA17" s="16"/>
      <c r="AB17" s="16" t="s">
        <v>88</v>
      </c>
      <c r="AC17" s="16" t="s">
        <v>117</v>
      </c>
      <c r="AD17" s="16"/>
      <c r="AE17" s="16"/>
      <c r="AF17" s="16" t="s">
        <v>91</v>
      </c>
      <c r="AG17" s="16" t="s">
        <v>92</v>
      </c>
      <c r="AH17" s="16" t="s">
        <v>1031</v>
      </c>
      <c r="AI17" s="17">
        <v>1</v>
      </c>
      <c r="AJ17" s="17">
        <v>0</v>
      </c>
      <c r="AK17" s="16" t="s">
        <v>119</v>
      </c>
      <c r="AL17" s="16">
        <v>1.85</v>
      </c>
      <c r="AM17" s="16"/>
      <c r="AN17" s="16" t="s">
        <v>120</v>
      </c>
      <c r="AO17" s="16"/>
      <c r="AP17" s="17">
        <v>0</v>
      </c>
      <c r="AQ17" s="17">
        <v>14000</v>
      </c>
      <c r="AR17" s="17">
        <v>0</v>
      </c>
      <c r="AS17" s="16">
        <v>59565.412747000002</v>
      </c>
      <c r="AT17" s="19">
        <v>0</v>
      </c>
      <c r="AU17" s="19">
        <v>0</v>
      </c>
      <c r="AV17" s="19">
        <v>0.23503572550506849</v>
      </c>
      <c r="AW17" s="19">
        <v>10238.156203000783</v>
      </c>
      <c r="AX17" s="20">
        <v>13</v>
      </c>
      <c r="AY17" s="19">
        <v>0.5</v>
      </c>
      <c r="AZ17" s="20">
        <v>60</v>
      </c>
      <c r="BA17" s="19">
        <v>0.05</v>
      </c>
      <c r="BB17" s="19">
        <v>0.5</v>
      </c>
      <c r="BC17" s="20">
        <v>30000</v>
      </c>
      <c r="BD17" s="16">
        <v>1186.9505119347486</v>
      </c>
      <c r="BE17" s="16">
        <v>59565.448235958567</v>
      </c>
      <c r="BF17" s="21" t="s">
        <v>96</v>
      </c>
      <c r="BG17" s="23">
        <v>70</v>
      </c>
      <c r="BH17" s="23">
        <v>0.95</v>
      </c>
      <c r="BI17" s="23">
        <v>67</v>
      </c>
      <c r="BJ17" s="16">
        <v>1186.9505119347486</v>
      </c>
      <c r="BK17" s="16">
        <v>59565.448235958567</v>
      </c>
      <c r="BL17" s="23">
        <v>1</v>
      </c>
      <c r="BM17" s="22">
        <f t="shared" si="1"/>
        <v>91.618480151451863</v>
      </c>
      <c r="BN17" s="22">
        <f t="shared" si="0"/>
        <v>91.618480151451863</v>
      </c>
      <c r="BO17" s="22">
        <f t="shared" si="2"/>
        <v>91.618480151451863</v>
      </c>
      <c r="BP17" s="22">
        <f t="shared" si="3"/>
        <v>0</v>
      </c>
      <c r="BQ17" s="22">
        <f t="shared" si="4"/>
        <v>0</v>
      </c>
    </row>
    <row r="18" spans="1:69" ht="12.75" customHeight="1" x14ac:dyDescent="0.25">
      <c r="A18" s="15">
        <v>17006060</v>
      </c>
      <c r="B18" s="16" t="s">
        <v>237</v>
      </c>
      <c r="C18" s="16" t="s">
        <v>110</v>
      </c>
      <c r="D18" s="16"/>
      <c r="E18" s="16"/>
      <c r="F18" s="16" t="s">
        <v>781</v>
      </c>
      <c r="G18" s="16" t="s">
        <v>111</v>
      </c>
      <c r="H18" s="16">
        <v>0.76911592200000001</v>
      </c>
      <c r="I18" s="17">
        <v>1975</v>
      </c>
      <c r="J18" s="17">
        <v>15600</v>
      </c>
      <c r="K18" s="16">
        <v>0.276453597</v>
      </c>
      <c r="L18" s="16" t="s">
        <v>78</v>
      </c>
      <c r="M18" s="17">
        <v>1</v>
      </c>
      <c r="N18" s="17">
        <v>0</v>
      </c>
      <c r="O18" s="16" t="s">
        <v>79</v>
      </c>
      <c r="P18" s="16" t="s">
        <v>80</v>
      </c>
      <c r="Q18" s="18">
        <v>1.2954473240550239</v>
      </c>
      <c r="R18" s="16" t="s">
        <v>1216</v>
      </c>
      <c r="S18" s="16" t="s">
        <v>489</v>
      </c>
      <c r="T18" s="16" t="s">
        <v>306</v>
      </c>
      <c r="U18" s="16" t="s">
        <v>307</v>
      </c>
      <c r="V18" s="16"/>
      <c r="W18" s="16" t="s">
        <v>507</v>
      </c>
      <c r="X18" s="16"/>
      <c r="Y18" s="16" t="s">
        <v>786</v>
      </c>
      <c r="Z18" s="16" t="s">
        <v>1217</v>
      </c>
      <c r="AA18" s="16"/>
      <c r="AB18" s="16" t="s">
        <v>473</v>
      </c>
      <c r="AC18" s="16" t="s">
        <v>117</v>
      </c>
      <c r="AD18" s="16"/>
      <c r="AE18" s="16"/>
      <c r="AF18" s="16" t="s">
        <v>91</v>
      </c>
      <c r="AG18" s="16" t="s">
        <v>92</v>
      </c>
      <c r="AH18" s="16" t="s">
        <v>491</v>
      </c>
      <c r="AI18" s="17">
        <v>5</v>
      </c>
      <c r="AJ18" s="17">
        <v>0</v>
      </c>
      <c r="AK18" s="16" t="s">
        <v>119</v>
      </c>
      <c r="AL18" s="16">
        <v>1.85</v>
      </c>
      <c r="AM18" s="16"/>
      <c r="AN18" s="16" t="s">
        <v>120</v>
      </c>
      <c r="AO18" s="16"/>
      <c r="AP18" s="17">
        <v>0</v>
      </c>
      <c r="AQ18" s="17">
        <v>15600</v>
      </c>
      <c r="AR18" s="17">
        <v>0</v>
      </c>
      <c r="AS18" s="16">
        <v>56429.502590999997</v>
      </c>
      <c r="AT18" s="19">
        <v>0</v>
      </c>
      <c r="AU18" s="19">
        <v>0</v>
      </c>
      <c r="AV18" s="19">
        <v>0.27645113431299428</v>
      </c>
      <c r="AW18" s="19">
        <v>12042.211410674032</v>
      </c>
      <c r="AX18" s="20">
        <v>13</v>
      </c>
      <c r="AY18" s="19">
        <v>0.5</v>
      </c>
      <c r="AZ18" s="20">
        <v>60</v>
      </c>
      <c r="BA18" s="19">
        <v>0.05</v>
      </c>
      <c r="BB18" s="19">
        <v>0.5</v>
      </c>
      <c r="BC18" s="20">
        <v>30000</v>
      </c>
      <c r="BD18" s="16">
        <v>951.43696533361378</v>
      </c>
      <c r="BE18" s="16">
        <v>56429.459717320802</v>
      </c>
      <c r="BF18" s="21" t="s">
        <v>96</v>
      </c>
      <c r="BG18" s="23">
        <v>70</v>
      </c>
      <c r="BH18" s="23">
        <v>0.95</v>
      </c>
      <c r="BI18" s="23">
        <v>67</v>
      </c>
      <c r="BJ18" s="16">
        <v>951.43696533361378</v>
      </c>
      <c r="BK18" s="16">
        <v>56429.459717320802</v>
      </c>
      <c r="BL18" s="23">
        <v>1</v>
      </c>
      <c r="BM18" s="22">
        <f t="shared" si="1"/>
        <v>86.794970711686602</v>
      </c>
      <c r="BN18" s="22">
        <f t="shared" si="0"/>
        <v>86.794970711686602</v>
      </c>
      <c r="BO18" s="22">
        <f t="shared" si="2"/>
        <v>86.794970711686602</v>
      </c>
      <c r="BP18" s="22">
        <f t="shared" si="3"/>
        <v>0</v>
      </c>
      <c r="BQ18" s="22">
        <f t="shared" si="4"/>
        <v>0</v>
      </c>
    </row>
    <row r="19" spans="1:69" ht="12.75" customHeight="1" x14ac:dyDescent="0.25">
      <c r="A19" s="15">
        <v>16026007</v>
      </c>
      <c r="B19" s="16" t="s">
        <v>75</v>
      </c>
      <c r="C19" s="16"/>
      <c r="D19" s="16"/>
      <c r="E19" s="16"/>
      <c r="F19" s="16" t="s">
        <v>781</v>
      </c>
      <c r="G19" s="16" t="s">
        <v>866</v>
      </c>
      <c r="H19" s="16">
        <v>0.233707314</v>
      </c>
      <c r="I19" s="16"/>
      <c r="J19" s="16"/>
      <c r="K19" s="16">
        <v>0</v>
      </c>
      <c r="L19" s="16" t="s">
        <v>78</v>
      </c>
      <c r="M19" s="17">
        <v>1</v>
      </c>
      <c r="N19" s="17">
        <v>0</v>
      </c>
      <c r="O19" s="16" t="s">
        <v>79</v>
      </c>
      <c r="P19" s="16" t="s">
        <v>80</v>
      </c>
      <c r="Q19" s="18">
        <v>1.1893582144713351</v>
      </c>
      <c r="R19" s="16" t="s">
        <v>867</v>
      </c>
      <c r="S19" s="16" t="s">
        <v>868</v>
      </c>
      <c r="T19" s="16" t="s">
        <v>83</v>
      </c>
      <c r="U19" s="16" t="s">
        <v>106</v>
      </c>
      <c r="V19" s="16"/>
      <c r="W19" s="16" t="s">
        <v>507</v>
      </c>
      <c r="X19" s="16"/>
      <c r="Y19" s="16" t="s">
        <v>786</v>
      </c>
      <c r="Z19" s="16" t="s">
        <v>869</v>
      </c>
      <c r="AA19" s="16"/>
      <c r="AB19" s="16" t="s">
        <v>88</v>
      </c>
      <c r="AC19" s="16" t="s">
        <v>89</v>
      </c>
      <c r="AD19" s="16" t="s">
        <v>90</v>
      </c>
      <c r="AE19" s="16"/>
      <c r="AF19" s="16" t="s">
        <v>91</v>
      </c>
      <c r="AG19" s="16" t="s">
        <v>92</v>
      </c>
      <c r="AH19" s="16" t="s">
        <v>870</v>
      </c>
      <c r="AI19" s="17">
        <v>3</v>
      </c>
      <c r="AJ19" s="17">
        <v>0</v>
      </c>
      <c r="AK19" s="16" t="s">
        <v>871</v>
      </c>
      <c r="AL19" s="16">
        <v>1.35</v>
      </c>
      <c r="AM19" s="16"/>
      <c r="AN19" s="16" t="s">
        <v>872</v>
      </c>
      <c r="AO19" s="16"/>
      <c r="AP19" s="17">
        <v>0</v>
      </c>
      <c r="AQ19" s="17">
        <v>0</v>
      </c>
      <c r="AR19" s="17">
        <v>0</v>
      </c>
      <c r="AS19" s="16">
        <v>51808.243552899999</v>
      </c>
      <c r="AT19" s="19">
        <v>0</v>
      </c>
      <c r="AU19" s="19">
        <v>0</v>
      </c>
      <c r="AV19" s="19">
        <v>0</v>
      </c>
      <c r="AW19" s="19">
        <v>0</v>
      </c>
      <c r="AX19" s="20">
        <v>14</v>
      </c>
      <c r="AY19" s="19">
        <v>0.35</v>
      </c>
      <c r="AZ19" s="20">
        <v>43</v>
      </c>
      <c r="BA19" s="19">
        <v>0</v>
      </c>
      <c r="BB19" s="19">
        <v>0.5</v>
      </c>
      <c r="BC19" s="20">
        <v>21500</v>
      </c>
      <c r="BD19" s="16">
        <v>1124.2889613592529</v>
      </c>
      <c r="BE19" s="16">
        <v>51808.236588803287</v>
      </c>
      <c r="BF19" s="21" t="s">
        <v>96</v>
      </c>
      <c r="BG19" s="22">
        <v>43</v>
      </c>
      <c r="BH19" s="23">
        <v>0.8</v>
      </c>
      <c r="BI19" s="23">
        <v>34.4</v>
      </c>
      <c r="BJ19" s="16">
        <v>1124.2889613592529</v>
      </c>
      <c r="BK19" s="16">
        <v>51808.236588803287</v>
      </c>
      <c r="BL19" s="23">
        <v>1</v>
      </c>
      <c r="BM19" s="22">
        <f t="shared" si="1"/>
        <v>40.913922577813921</v>
      </c>
      <c r="BN19" s="22">
        <f t="shared" si="0"/>
        <v>40.913922577813921</v>
      </c>
      <c r="BO19" s="22">
        <f t="shared" si="2"/>
        <v>40.913922577813921</v>
      </c>
      <c r="BP19" s="22">
        <f t="shared" si="3"/>
        <v>0</v>
      </c>
      <c r="BQ19" s="22">
        <f t="shared" si="4"/>
        <v>0</v>
      </c>
    </row>
    <row r="20" spans="1:69" ht="12.75" customHeight="1" x14ac:dyDescent="0.25">
      <c r="A20" s="15">
        <v>19807004</v>
      </c>
      <c r="B20" s="16" t="s">
        <v>109</v>
      </c>
      <c r="C20" s="16" t="s">
        <v>110</v>
      </c>
      <c r="D20" s="16"/>
      <c r="E20" s="16"/>
      <c r="F20" s="16" t="s">
        <v>781</v>
      </c>
      <c r="G20" s="16" t="s">
        <v>111</v>
      </c>
      <c r="H20" s="16">
        <v>0.40372506699999999</v>
      </c>
      <c r="I20" s="17">
        <v>1966</v>
      </c>
      <c r="J20" s="17">
        <v>11666</v>
      </c>
      <c r="K20" s="16">
        <v>0.231248018</v>
      </c>
      <c r="L20" s="16" t="s">
        <v>78</v>
      </c>
      <c r="M20" s="17">
        <v>1</v>
      </c>
      <c r="N20" s="17">
        <v>0</v>
      </c>
      <c r="O20" s="16" t="s">
        <v>79</v>
      </c>
      <c r="P20" s="16" t="s">
        <v>80</v>
      </c>
      <c r="Q20" s="18">
        <v>1.1581488460137037</v>
      </c>
      <c r="R20" s="16" t="s">
        <v>1017</v>
      </c>
      <c r="S20" s="16" t="s">
        <v>1018</v>
      </c>
      <c r="T20" s="16" t="s">
        <v>274</v>
      </c>
      <c r="U20" s="16" t="s">
        <v>1019</v>
      </c>
      <c r="V20" s="16"/>
      <c r="W20" s="16" t="s">
        <v>507</v>
      </c>
      <c r="X20" s="16"/>
      <c r="Y20" s="16" t="s">
        <v>786</v>
      </c>
      <c r="Z20" s="16" t="s">
        <v>1020</v>
      </c>
      <c r="AA20" s="16"/>
      <c r="AB20" s="16" t="s">
        <v>88</v>
      </c>
      <c r="AC20" s="16" t="s">
        <v>117</v>
      </c>
      <c r="AD20" s="16"/>
      <c r="AE20" s="16"/>
      <c r="AF20" s="16" t="s">
        <v>91</v>
      </c>
      <c r="AG20" s="16" t="s">
        <v>92</v>
      </c>
      <c r="AH20" s="16" t="s">
        <v>999</v>
      </c>
      <c r="AI20" s="17">
        <v>2</v>
      </c>
      <c r="AJ20" s="17">
        <v>0</v>
      </c>
      <c r="AK20" s="16" t="s">
        <v>119</v>
      </c>
      <c r="AL20" s="16">
        <v>1.85</v>
      </c>
      <c r="AM20" s="16"/>
      <c r="AN20" s="16" t="s">
        <v>120</v>
      </c>
      <c r="AO20" s="16"/>
      <c r="AP20" s="17">
        <v>0</v>
      </c>
      <c r="AQ20" s="17">
        <v>11666</v>
      </c>
      <c r="AR20" s="17">
        <v>0</v>
      </c>
      <c r="AS20" s="16">
        <v>50448.730257800002</v>
      </c>
      <c r="AT20" s="19">
        <v>0</v>
      </c>
      <c r="AU20" s="19">
        <v>0</v>
      </c>
      <c r="AV20" s="19">
        <v>0.23124467038883087</v>
      </c>
      <c r="AW20" s="19">
        <v>10073.017842137473</v>
      </c>
      <c r="AX20" s="20">
        <v>13</v>
      </c>
      <c r="AY20" s="19">
        <v>0.5</v>
      </c>
      <c r="AZ20" s="20">
        <v>60</v>
      </c>
      <c r="BA20" s="19">
        <v>0.05</v>
      </c>
      <c r="BB20" s="19">
        <v>0.5</v>
      </c>
      <c r="BC20" s="20">
        <v>30000</v>
      </c>
      <c r="BD20" s="16">
        <v>1010.5544194827449</v>
      </c>
      <c r="BE20" s="16">
        <v>50448.761936703784</v>
      </c>
      <c r="BF20" s="21" t="s">
        <v>96</v>
      </c>
      <c r="BG20" s="23">
        <v>70</v>
      </c>
      <c r="BH20" s="23">
        <v>0.95</v>
      </c>
      <c r="BI20" s="23">
        <v>67</v>
      </c>
      <c r="BJ20" s="16">
        <v>1010.5544194827449</v>
      </c>
      <c r="BK20" s="16">
        <v>50448.761936703784</v>
      </c>
      <c r="BL20" s="23">
        <v>1</v>
      </c>
      <c r="BM20" s="22">
        <f t="shared" si="1"/>
        <v>77.595972682918145</v>
      </c>
      <c r="BN20" s="22">
        <f t="shared" si="0"/>
        <v>77.595972682918145</v>
      </c>
      <c r="BO20" s="22">
        <f t="shared" si="2"/>
        <v>77.595972682918145</v>
      </c>
      <c r="BP20" s="22">
        <f t="shared" si="3"/>
        <v>0</v>
      </c>
      <c r="BQ20" s="22">
        <f t="shared" si="4"/>
        <v>0</v>
      </c>
    </row>
    <row r="21" spans="1:69" ht="12.75" customHeight="1" x14ac:dyDescent="0.25">
      <c r="A21" s="15">
        <v>11614137</v>
      </c>
      <c r="B21" s="16" t="s">
        <v>395</v>
      </c>
      <c r="C21" s="16"/>
      <c r="D21" s="16"/>
      <c r="E21" s="16"/>
      <c r="F21" s="16" t="s">
        <v>248</v>
      </c>
      <c r="G21" s="16" t="s">
        <v>447</v>
      </c>
      <c r="H21" s="16">
        <v>0.36986303399999998</v>
      </c>
      <c r="I21" s="17">
        <v>1980</v>
      </c>
      <c r="J21" s="17">
        <v>16368</v>
      </c>
      <c r="K21" s="16">
        <v>0.33747062</v>
      </c>
      <c r="L21" s="16" t="s">
        <v>78</v>
      </c>
      <c r="M21" s="17">
        <v>1</v>
      </c>
      <c r="N21" s="17">
        <v>0</v>
      </c>
      <c r="O21" s="16" t="s">
        <v>79</v>
      </c>
      <c r="P21" s="16" t="s">
        <v>80</v>
      </c>
      <c r="Q21" s="18">
        <v>1.1134739957082178</v>
      </c>
      <c r="R21" s="16" t="s">
        <v>448</v>
      </c>
      <c r="S21" s="16" t="s">
        <v>449</v>
      </c>
      <c r="T21" s="16" t="s">
        <v>83</v>
      </c>
      <c r="U21" s="16" t="s">
        <v>232</v>
      </c>
      <c r="V21" s="16"/>
      <c r="W21" s="16" t="s">
        <v>399</v>
      </c>
      <c r="X21" s="16"/>
      <c r="Y21" s="16" t="s">
        <v>400</v>
      </c>
      <c r="Z21" s="16" t="s">
        <v>450</v>
      </c>
      <c r="AA21" s="16"/>
      <c r="AB21" s="16"/>
      <c r="AC21" s="16" t="s">
        <v>443</v>
      </c>
      <c r="AD21" s="16"/>
      <c r="AE21" s="16"/>
      <c r="AF21" s="16" t="s">
        <v>91</v>
      </c>
      <c r="AG21" s="16" t="s">
        <v>92</v>
      </c>
      <c r="AH21" s="16" t="s">
        <v>451</v>
      </c>
      <c r="AI21" s="17">
        <v>1</v>
      </c>
      <c r="AJ21" s="17">
        <v>0</v>
      </c>
      <c r="AK21" s="16" t="s">
        <v>445</v>
      </c>
      <c r="AL21" s="16">
        <v>1.85</v>
      </c>
      <c r="AM21" s="16"/>
      <c r="AN21" s="16" t="s">
        <v>446</v>
      </c>
      <c r="AO21" s="16"/>
      <c r="AP21" s="17">
        <v>0</v>
      </c>
      <c r="AQ21" s="17">
        <v>16368</v>
      </c>
      <c r="AR21" s="17">
        <v>0</v>
      </c>
      <c r="AS21" s="16">
        <v>48502.741266500001</v>
      </c>
      <c r="AT21" s="19">
        <v>0</v>
      </c>
      <c r="AU21" s="19">
        <v>0</v>
      </c>
      <c r="AV21" s="19">
        <v>0.33746546221100071</v>
      </c>
      <c r="AW21" s="19">
        <v>14699.995533911191</v>
      </c>
      <c r="AX21" s="20">
        <v>20</v>
      </c>
      <c r="AY21" s="19">
        <v>0.45</v>
      </c>
      <c r="AZ21" s="20">
        <v>75</v>
      </c>
      <c r="BA21" s="19">
        <v>0.3</v>
      </c>
      <c r="BB21" s="19">
        <v>0.5</v>
      </c>
      <c r="BC21" s="20">
        <v>37500</v>
      </c>
      <c r="BD21" s="16">
        <v>937.86581896102166</v>
      </c>
      <c r="BE21" s="16">
        <v>48502.733241534959</v>
      </c>
      <c r="BF21" s="21" t="s">
        <v>96</v>
      </c>
      <c r="BG21" s="22">
        <v>70</v>
      </c>
      <c r="BH21" s="23">
        <v>0.8</v>
      </c>
      <c r="BI21" s="23">
        <v>56</v>
      </c>
      <c r="BJ21" s="16">
        <v>937.86581896102166</v>
      </c>
      <c r="BK21" s="16">
        <v>48502.733241534959</v>
      </c>
      <c r="BL21" s="23">
        <v>1</v>
      </c>
      <c r="BM21" s="22">
        <f t="shared" si="1"/>
        <v>62.354543759660196</v>
      </c>
      <c r="BN21" s="22">
        <f t="shared" si="0"/>
        <v>62.354543759660196</v>
      </c>
      <c r="BO21" s="22">
        <f t="shared" si="2"/>
        <v>62.354543759660196</v>
      </c>
      <c r="BP21" s="22">
        <f t="shared" si="3"/>
        <v>0</v>
      </c>
      <c r="BQ21" s="22">
        <f t="shared" si="4"/>
        <v>0</v>
      </c>
    </row>
    <row r="22" spans="1:69" ht="12.75" customHeight="1" x14ac:dyDescent="0.25">
      <c r="A22" s="15">
        <v>18902014</v>
      </c>
      <c r="B22" s="16" t="s">
        <v>237</v>
      </c>
      <c r="C22" s="16" t="s">
        <v>110</v>
      </c>
      <c r="D22" s="16"/>
      <c r="E22" s="16"/>
      <c r="F22" s="16" t="s">
        <v>502</v>
      </c>
      <c r="G22" s="16" t="s">
        <v>111</v>
      </c>
      <c r="H22" s="16">
        <v>0.139704884</v>
      </c>
      <c r="I22" s="17">
        <v>1986</v>
      </c>
      <c r="J22" s="17">
        <v>15414</v>
      </c>
      <c r="K22" s="16">
        <v>0.33422233800000001</v>
      </c>
      <c r="L22" s="16" t="s">
        <v>78</v>
      </c>
      <c r="M22" s="17">
        <v>1</v>
      </c>
      <c r="N22" s="17">
        <v>0</v>
      </c>
      <c r="O22" s="16" t="s">
        <v>79</v>
      </c>
      <c r="P22" s="16" t="s">
        <v>80</v>
      </c>
      <c r="Q22" s="18">
        <v>1.0587405079065486</v>
      </c>
      <c r="R22" s="16" t="s">
        <v>709</v>
      </c>
      <c r="S22" s="16" t="s">
        <v>710</v>
      </c>
      <c r="T22" s="16" t="s">
        <v>181</v>
      </c>
      <c r="U22" s="16" t="s">
        <v>182</v>
      </c>
      <c r="V22" s="16"/>
      <c r="W22" s="16" t="s">
        <v>507</v>
      </c>
      <c r="X22" s="16"/>
      <c r="Y22" s="16" t="s">
        <v>509</v>
      </c>
      <c r="Z22" s="16" t="s">
        <v>711</v>
      </c>
      <c r="AA22" s="16"/>
      <c r="AB22" s="16"/>
      <c r="AC22" s="16" t="s">
        <v>712</v>
      </c>
      <c r="AD22" s="16" t="s">
        <v>152</v>
      </c>
      <c r="AE22" s="16"/>
      <c r="AF22" s="16" t="s">
        <v>91</v>
      </c>
      <c r="AG22" s="16" t="s">
        <v>92</v>
      </c>
      <c r="AH22" s="16" t="s">
        <v>713</v>
      </c>
      <c r="AI22" s="17">
        <v>1</v>
      </c>
      <c r="AJ22" s="17">
        <v>0</v>
      </c>
      <c r="AK22" s="16" t="s">
        <v>119</v>
      </c>
      <c r="AL22" s="16">
        <v>1.85</v>
      </c>
      <c r="AM22" s="16"/>
      <c r="AN22" s="16" t="s">
        <v>120</v>
      </c>
      <c r="AO22" s="16"/>
      <c r="AP22" s="17">
        <v>0</v>
      </c>
      <c r="AQ22" s="17">
        <v>15414</v>
      </c>
      <c r="AR22" s="17">
        <v>0</v>
      </c>
      <c r="AS22" s="16">
        <v>46118.5715413</v>
      </c>
      <c r="AT22" s="19">
        <v>0</v>
      </c>
      <c r="AU22" s="19">
        <v>0</v>
      </c>
      <c r="AV22" s="19">
        <v>0.33422544291504103</v>
      </c>
      <c r="AW22" s="19">
        <v>14558.860293379186</v>
      </c>
      <c r="AX22" s="20">
        <v>13</v>
      </c>
      <c r="AY22" s="19">
        <v>0.5</v>
      </c>
      <c r="AZ22" s="20">
        <v>60</v>
      </c>
      <c r="BA22" s="19">
        <v>0.05</v>
      </c>
      <c r="BB22" s="19">
        <v>0.5</v>
      </c>
      <c r="BC22" s="20">
        <v>30000</v>
      </c>
      <c r="BD22" s="16">
        <v>1019.254132810375</v>
      </c>
      <c r="BE22" s="16">
        <v>46118.552049647624</v>
      </c>
      <c r="BF22" s="21" t="s">
        <v>96</v>
      </c>
      <c r="BG22" s="23">
        <v>70</v>
      </c>
      <c r="BH22" s="23">
        <v>0.95</v>
      </c>
      <c r="BI22" s="23">
        <v>67</v>
      </c>
      <c r="BJ22" s="16">
        <v>1019.254132810375</v>
      </c>
      <c r="BK22" s="16">
        <v>46118.552049647624</v>
      </c>
      <c r="BL22" s="23">
        <v>1</v>
      </c>
      <c r="BM22" s="22">
        <f t="shared" si="1"/>
        <v>70.935614029738758</v>
      </c>
      <c r="BN22" s="22">
        <f t="shared" si="0"/>
        <v>70.935614029738758</v>
      </c>
      <c r="BO22" s="22">
        <f t="shared" si="2"/>
        <v>70.935614029738758</v>
      </c>
      <c r="BP22" s="22">
        <f t="shared" si="3"/>
        <v>0</v>
      </c>
      <c r="BQ22" s="22">
        <f t="shared" si="4"/>
        <v>0</v>
      </c>
    </row>
    <row r="23" spans="1:69" ht="12.75" customHeight="1" x14ac:dyDescent="0.25">
      <c r="A23" s="15">
        <v>14816001</v>
      </c>
      <c r="B23" s="16" t="s">
        <v>97</v>
      </c>
      <c r="C23" s="16" t="s">
        <v>110</v>
      </c>
      <c r="D23" s="16"/>
      <c r="E23" s="16"/>
      <c r="F23" s="16" t="s">
        <v>781</v>
      </c>
      <c r="G23" s="16" t="s">
        <v>111</v>
      </c>
      <c r="H23" s="16">
        <v>7.0415648999999997E-2</v>
      </c>
      <c r="I23" s="17">
        <v>1962</v>
      </c>
      <c r="J23" s="17">
        <v>306</v>
      </c>
      <c r="K23" s="16">
        <v>6.7987910000000002E-3</v>
      </c>
      <c r="L23" s="16" t="s">
        <v>377</v>
      </c>
      <c r="M23" s="17">
        <v>1</v>
      </c>
      <c r="N23" s="17">
        <v>0</v>
      </c>
      <c r="O23" s="16" t="s">
        <v>3518</v>
      </c>
      <c r="P23" s="16" t="s">
        <v>3481</v>
      </c>
      <c r="Q23" s="18">
        <v>1.0333616701063728</v>
      </c>
      <c r="R23" s="16" t="s">
        <v>3497</v>
      </c>
      <c r="S23" s="16" t="s">
        <v>3498</v>
      </c>
      <c r="T23" s="16" t="s">
        <v>83</v>
      </c>
      <c r="U23" s="16" t="s">
        <v>106</v>
      </c>
      <c r="V23" s="16" t="s">
        <v>1795</v>
      </c>
      <c r="W23" s="16" t="s">
        <v>507</v>
      </c>
      <c r="X23" s="16"/>
      <c r="Y23" s="16" t="s">
        <v>786</v>
      </c>
      <c r="Z23" s="16" t="s">
        <v>3499</v>
      </c>
      <c r="AA23" s="16"/>
      <c r="AB23" s="16" t="s">
        <v>473</v>
      </c>
      <c r="AC23" s="16" t="s">
        <v>117</v>
      </c>
      <c r="AD23" s="16"/>
      <c r="AE23" s="16"/>
      <c r="AF23" s="16" t="s">
        <v>91</v>
      </c>
      <c r="AG23" s="16" t="s">
        <v>92</v>
      </c>
      <c r="AH23" s="16" t="s">
        <v>487</v>
      </c>
      <c r="AI23" s="17">
        <v>1</v>
      </c>
      <c r="AJ23" s="17">
        <v>0</v>
      </c>
      <c r="AK23" s="16" t="s">
        <v>119</v>
      </c>
      <c r="AL23" s="16">
        <v>1.85</v>
      </c>
      <c r="AM23" s="17"/>
      <c r="AN23" s="16" t="s">
        <v>120</v>
      </c>
      <c r="AO23" s="16"/>
      <c r="AP23" s="17">
        <v>0</v>
      </c>
      <c r="AQ23" s="17">
        <v>4521</v>
      </c>
      <c r="AR23" s="17">
        <v>0</v>
      </c>
      <c r="AS23" s="16">
        <v>45013.114275300002</v>
      </c>
      <c r="AT23" s="19">
        <v>0</v>
      </c>
      <c r="AU23" s="19">
        <v>0</v>
      </c>
      <c r="AV23" s="19">
        <v>0.10043739636297068</v>
      </c>
      <c r="AW23" s="19">
        <v>4375.0529855710029</v>
      </c>
      <c r="AX23" s="20">
        <v>13</v>
      </c>
      <c r="AY23" s="19">
        <v>0.5</v>
      </c>
      <c r="AZ23" s="20">
        <v>60</v>
      </c>
      <c r="BA23" s="19">
        <v>0.05</v>
      </c>
      <c r="BB23" s="19">
        <v>0.5</v>
      </c>
      <c r="BC23" s="20">
        <v>30000</v>
      </c>
      <c r="BD23" s="16">
        <v>855.80420839182307</v>
      </c>
      <c r="BE23" s="16">
        <v>45013.054297076247</v>
      </c>
      <c r="BF23" s="21" t="s">
        <v>96</v>
      </c>
      <c r="BG23" s="22">
        <v>70</v>
      </c>
      <c r="BH23" s="23">
        <v>0.95</v>
      </c>
      <c r="BI23" s="23">
        <v>67</v>
      </c>
      <c r="BJ23" s="16">
        <v>855.80420839182307</v>
      </c>
      <c r="BK23" s="16">
        <v>45013.054297076247</v>
      </c>
      <c r="BL23" s="23">
        <v>0.2</v>
      </c>
      <c r="BM23" s="22">
        <v>69.23523189712698</v>
      </c>
      <c r="BN23" s="22">
        <f t="shared" si="0"/>
        <v>69.23523189712698</v>
      </c>
      <c r="BO23" s="22">
        <v>13.847046379425397</v>
      </c>
      <c r="BP23" s="22">
        <v>5.5388185517701594</v>
      </c>
      <c r="BQ23" s="22">
        <v>49.849366965931431</v>
      </c>
    </row>
    <row r="24" spans="1:69" ht="12.75" customHeight="1" x14ac:dyDescent="0.25">
      <c r="A24" s="15">
        <v>15823028</v>
      </c>
      <c r="B24" s="16" t="s">
        <v>228</v>
      </c>
      <c r="C24" s="16"/>
      <c r="D24" s="16"/>
      <c r="E24" s="16" t="s">
        <v>358</v>
      </c>
      <c r="F24" s="16" t="s">
        <v>502</v>
      </c>
      <c r="G24" s="16" t="s">
        <v>359</v>
      </c>
      <c r="H24" s="16">
        <v>0</v>
      </c>
      <c r="I24" s="16"/>
      <c r="J24" s="16"/>
      <c r="K24" s="16">
        <v>0</v>
      </c>
      <c r="L24" s="16" t="s">
        <v>78</v>
      </c>
      <c r="M24" s="17">
        <v>1</v>
      </c>
      <c r="N24" s="17">
        <v>0</v>
      </c>
      <c r="O24" s="16" t="s">
        <v>79</v>
      </c>
      <c r="P24" s="16" t="s">
        <v>80</v>
      </c>
      <c r="Q24" s="18">
        <v>1.0268678638056064</v>
      </c>
      <c r="R24" s="16" t="s">
        <v>604</v>
      </c>
      <c r="S24" s="16" t="s">
        <v>605</v>
      </c>
      <c r="T24" s="16" t="s">
        <v>83</v>
      </c>
      <c r="U24" s="16" t="s">
        <v>232</v>
      </c>
      <c r="V24" s="16" t="s">
        <v>183</v>
      </c>
      <c r="W24" s="16" t="s">
        <v>507</v>
      </c>
      <c r="X24" s="16"/>
      <c r="Y24" s="16" t="s">
        <v>509</v>
      </c>
      <c r="Z24" s="16" t="s">
        <v>606</v>
      </c>
      <c r="AA24" s="16"/>
      <c r="AB24" s="16"/>
      <c r="AC24" s="16" t="s">
        <v>521</v>
      </c>
      <c r="AD24" s="16" t="s">
        <v>105</v>
      </c>
      <c r="AE24" s="16"/>
      <c r="AF24" s="16" t="s">
        <v>91</v>
      </c>
      <c r="AG24" s="16" t="s">
        <v>92</v>
      </c>
      <c r="AH24" s="16" t="s">
        <v>232</v>
      </c>
      <c r="AI24" s="17">
        <v>1</v>
      </c>
      <c r="AJ24" s="17">
        <v>0</v>
      </c>
      <c r="AK24" s="16" t="s">
        <v>537</v>
      </c>
      <c r="AL24" s="16"/>
      <c r="AM24" s="17">
        <v>50</v>
      </c>
      <c r="AN24" s="16" t="s">
        <v>538</v>
      </c>
      <c r="AO24" s="16"/>
      <c r="AP24" s="17">
        <v>0</v>
      </c>
      <c r="AQ24" s="17">
        <v>0</v>
      </c>
      <c r="AR24" s="17">
        <v>0</v>
      </c>
      <c r="AS24" s="16">
        <v>44730.190242600002</v>
      </c>
      <c r="AT24" s="19">
        <v>0</v>
      </c>
      <c r="AU24" s="19">
        <v>0</v>
      </c>
      <c r="AV24" s="19">
        <v>0</v>
      </c>
      <c r="AW24" s="19">
        <v>0</v>
      </c>
      <c r="AX24" s="20">
        <v>9</v>
      </c>
      <c r="AY24" s="19">
        <v>0</v>
      </c>
      <c r="AZ24" s="20">
        <v>50</v>
      </c>
      <c r="BA24" s="19">
        <v>0</v>
      </c>
      <c r="BB24" s="19">
        <v>0.5</v>
      </c>
      <c r="BC24" s="20">
        <v>25000</v>
      </c>
      <c r="BD24" s="16">
        <v>898.89413207235543</v>
      </c>
      <c r="BE24" s="16">
        <v>44730.185226094538</v>
      </c>
      <c r="BF24" s="21" t="s">
        <v>96</v>
      </c>
      <c r="BG24" s="22">
        <v>50</v>
      </c>
      <c r="BH24" s="23">
        <v>0.9</v>
      </c>
      <c r="BI24" s="23">
        <v>45</v>
      </c>
      <c r="BJ24" s="16">
        <v>898.89413207235543</v>
      </c>
      <c r="BK24" s="16">
        <v>44730.185226094538</v>
      </c>
      <c r="BL24" s="23">
        <v>1</v>
      </c>
      <c r="BM24" s="22">
        <f>BI24*Q24</f>
        <v>46.209053871252287</v>
      </c>
      <c r="BN24" s="22">
        <f t="shared" si="0"/>
        <v>46.209053871252287</v>
      </c>
      <c r="BO24" s="22">
        <f>BN24*BL24</f>
        <v>46.209053871252287</v>
      </c>
      <c r="BP24" s="22">
        <f>(BN24-BO24)*0.1</f>
        <v>0</v>
      </c>
      <c r="BQ24" s="22">
        <f>(BN24-BO24)*0.9</f>
        <v>0</v>
      </c>
    </row>
    <row r="25" spans="1:69" ht="12.75" customHeight="1" x14ac:dyDescent="0.25">
      <c r="A25" s="15">
        <v>17006055</v>
      </c>
      <c r="B25" s="16" t="s">
        <v>237</v>
      </c>
      <c r="C25" s="16" t="s">
        <v>110</v>
      </c>
      <c r="D25" s="16"/>
      <c r="E25" s="16"/>
      <c r="F25" s="16" t="s">
        <v>781</v>
      </c>
      <c r="G25" s="16" t="s">
        <v>111</v>
      </c>
      <c r="H25" s="16">
        <v>0.66549418199999999</v>
      </c>
      <c r="I25" s="17">
        <v>1970</v>
      </c>
      <c r="J25" s="17">
        <v>5175</v>
      </c>
      <c r="K25" s="16">
        <v>0.120181143</v>
      </c>
      <c r="L25" s="16" t="s">
        <v>78</v>
      </c>
      <c r="M25" s="17">
        <v>1</v>
      </c>
      <c r="N25" s="17">
        <v>0</v>
      </c>
      <c r="O25" s="16" t="s">
        <v>79</v>
      </c>
      <c r="P25" s="16" t="s">
        <v>80</v>
      </c>
      <c r="Q25" s="18">
        <v>0.98857652722958145</v>
      </c>
      <c r="R25" s="16" t="s">
        <v>1183</v>
      </c>
      <c r="S25" s="16" t="s">
        <v>1184</v>
      </c>
      <c r="T25" s="16" t="s">
        <v>83</v>
      </c>
      <c r="U25" s="16" t="s">
        <v>84</v>
      </c>
      <c r="V25" s="16" t="s">
        <v>1185</v>
      </c>
      <c r="W25" s="16" t="s">
        <v>507</v>
      </c>
      <c r="X25" s="16"/>
      <c r="Y25" s="16" t="s">
        <v>786</v>
      </c>
      <c r="Z25" s="16" t="s">
        <v>1186</v>
      </c>
      <c r="AA25" s="16"/>
      <c r="AB25" s="16"/>
      <c r="AC25" s="16" t="s">
        <v>496</v>
      </c>
      <c r="AD25" s="16" t="s">
        <v>152</v>
      </c>
      <c r="AE25" s="16"/>
      <c r="AF25" s="16" t="s">
        <v>91</v>
      </c>
      <c r="AG25" s="16" t="s">
        <v>92</v>
      </c>
      <c r="AH25" s="16" t="s">
        <v>1187</v>
      </c>
      <c r="AI25" s="17">
        <v>1</v>
      </c>
      <c r="AJ25" s="17">
        <v>0</v>
      </c>
      <c r="AK25" s="16" t="s">
        <v>119</v>
      </c>
      <c r="AL25" s="16">
        <v>1.85</v>
      </c>
      <c r="AM25" s="16"/>
      <c r="AN25" s="16" t="s">
        <v>120</v>
      </c>
      <c r="AO25" s="16"/>
      <c r="AP25" s="17">
        <v>0</v>
      </c>
      <c r="AQ25" s="17">
        <v>5175</v>
      </c>
      <c r="AR25" s="17">
        <v>0</v>
      </c>
      <c r="AS25" s="16">
        <v>43062.255244100001</v>
      </c>
      <c r="AT25" s="19">
        <v>0</v>
      </c>
      <c r="AU25" s="19">
        <v>0</v>
      </c>
      <c r="AV25" s="19">
        <v>0.12017484849934866</v>
      </c>
      <c r="AW25" s="19">
        <v>5234.8164006316274</v>
      </c>
      <c r="AX25" s="20">
        <v>13</v>
      </c>
      <c r="AY25" s="19">
        <v>0.5</v>
      </c>
      <c r="AZ25" s="20">
        <v>60</v>
      </c>
      <c r="BA25" s="19">
        <v>0.05</v>
      </c>
      <c r="BB25" s="19">
        <v>0.5</v>
      </c>
      <c r="BC25" s="20">
        <v>30000</v>
      </c>
      <c r="BD25" s="16">
        <v>819.65955092454215</v>
      </c>
      <c r="BE25" s="16">
        <v>43062.221276718701</v>
      </c>
      <c r="BF25" s="21" t="s">
        <v>96</v>
      </c>
      <c r="BG25" s="23">
        <v>70</v>
      </c>
      <c r="BH25" s="23">
        <v>0.95</v>
      </c>
      <c r="BI25" s="23">
        <v>67</v>
      </c>
      <c r="BJ25" s="16">
        <v>819.65955092454215</v>
      </c>
      <c r="BK25" s="16">
        <v>43062.221276718701</v>
      </c>
      <c r="BL25" s="23">
        <v>1</v>
      </c>
      <c r="BM25" s="22">
        <f>BI25*Q25</f>
        <v>66.234627324381961</v>
      </c>
      <c r="BN25" s="22">
        <f t="shared" si="0"/>
        <v>66.234627324381961</v>
      </c>
      <c r="BO25" s="22">
        <f>BN25*BL25</f>
        <v>66.234627324381961</v>
      </c>
      <c r="BP25" s="22">
        <f>(BN25-BO25)*0.1</f>
        <v>0</v>
      </c>
      <c r="BQ25" s="22">
        <f>(BN25-BO25)*0.9</f>
        <v>0</v>
      </c>
    </row>
    <row r="26" spans="1:69" ht="12.75" customHeight="1" x14ac:dyDescent="0.25">
      <c r="A26" s="15">
        <v>14815022</v>
      </c>
      <c r="B26" s="16" t="s">
        <v>97</v>
      </c>
      <c r="C26" s="16"/>
      <c r="D26" s="16"/>
      <c r="E26" s="16"/>
      <c r="F26" s="16" t="s">
        <v>502</v>
      </c>
      <c r="G26" s="16" t="s">
        <v>111</v>
      </c>
      <c r="H26" s="16">
        <v>0.60156012000000003</v>
      </c>
      <c r="I26" s="17">
        <v>1971</v>
      </c>
      <c r="J26" s="17">
        <v>10723</v>
      </c>
      <c r="K26" s="16">
        <v>0.25246627300000002</v>
      </c>
      <c r="L26" s="16" t="s">
        <v>377</v>
      </c>
      <c r="M26" s="17">
        <v>1</v>
      </c>
      <c r="N26" s="17">
        <v>0</v>
      </c>
      <c r="O26" s="16" t="s">
        <v>3518</v>
      </c>
      <c r="P26" s="16" t="s">
        <v>3481</v>
      </c>
      <c r="Q26" s="18">
        <v>0.97520995073012928</v>
      </c>
      <c r="R26" s="16" t="s">
        <v>3492</v>
      </c>
      <c r="S26" s="16" t="s">
        <v>3493</v>
      </c>
      <c r="T26" s="16" t="s">
        <v>3494</v>
      </c>
      <c r="U26" s="16" t="s">
        <v>3495</v>
      </c>
      <c r="V26" s="16"/>
      <c r="W26" s="16" t="s">
        <v>507</v>
      </c>
      <c r="X26" s="16"/>
      <c r="Y26" s="16" t="s">
        <v>509</v>
      </c>
      <c r="Z26" s="16" t="s">
        <v>3496</v>
      </c>
      <c r="AA26" s="16"/>
      <c r="AB26" s="16"/>
      <c r="AC26" s="16" t="s">
        <v>481</v>
      </c>
      <c r="AD26" s="16" t="s">
        <v>90</v>
      </c>
      <c r="AE26" s="16"/>
      <c r="AF26" s="16" t="s">
        <v>91</v>
      </c>
      <c r="AG26" s="16" t="s">
        <v>92</v>
      </c>
      <c r="AH26" s="16" t="s">
        <v>3486</v>
      </c>
      <c r="AI26" s="17">
        <v>1</v>
      </c>
      <c r="AJ26" s="17">
        <v>0</v>
      </c>
      <c r="AK26" s="16" t="s">
        <v>119</v>
      </c>
      <c r="AL26" s="16">
        <v>1.85</v>
      </c>
      <c r="AM26" s="17"/>
      <c r="AN26" s="16" t="s">
        <v>120</v>
      </c>
      <c r="AO26" s="16"/>
      <c r="AP26" s="17">
        <v>0</v>
      </c>
      <c r="AQ26" s="17">
        <v>10723</v>
      </c>
      <c r="AR26" s="17">
        <v>0</v>
      </c>
      <c r="AS26" s="16">
        <v>42479.993949900003</v>
      </c>
      <c r="AT26" s="19">
        <v>0</v>
      </c>
      <c r="AU26" s="19">
        <v>0</v>
      </c>
      <c r="AV26" s="19">
        <v>0.2524247063840564</v>
      </c>
      <c r="AW26" s="19">
        <v>10995.620210089497</v>
      </c>
      <c r="AX26" s="20">
        <v>13</v>
      </c>
      <c r="AY26" s="19">
        <v>0.5</v>
      </c>
      <c r="AZ26" s="20">
        <v>60</v>
      </c>
      <c r="BA26" s="19">
        <v>0.05</v>
      </c>
      <c r="BB26" s="19">
        <v>0.5</v>
      </c>
      <c r="BC26" s="20">
        <v>30000</v>
      </c>
      <c r="BD26" s="16">
        <v>922.34452169815779</v>
      </c>
      <c r="BE26" s="16">
        <v>42479.975533392528</v>
      </c>
      <c r="BF26" s="21" t="s">
        <v>96</v>
      </c>
      <c r="BG26" s="22">
        <v>70</v>
      </c>
      <c r="BH26" s="23">
        <v>0.95</v>
      </c>
      <c r="BI26" s="23">
        <v>67</v>
      </c>
      <c r="BJ26" s="16">
        <v>922.34452169815779</v>
      </c>
      <c r="BK26" s="16">
        <v>42479.975533392528</v>
      </c>
      <c r="BL26" s="23">
        <v>0.2</v>
      </c>
      <c r="BM26" s="22">
        <v>65.339066698918657</v>
      </c>
      <c r="BN26" s="22">
        <f t="shared" si="0"/>
        <v>65.339066698918657</v>
      </c>
      <c r="BO26" s="22">
        <v>13.067813339783733</v>
      </c>
      <c r="BP26" s="22">
        <v>5.2271253359134926</v>
      </c>
      <c r="BQ26" s="22">
        <v>47.044128023221432</v>
      </c>
    </row>
    <row r="27" spans="1:69" ht="12.75" customHeight="1" x14ac:dyDescent="0.25">
      <c r="A27" s="15">
        <v>16058003</v>
      </c>
      <c r="B27" s="16" t="s">
        <v>75</v>
      </c>
      <c r="C27" s="16"/>
      <c r="D27" s="16"/>
      <c r="E27" s="16"/>
      <c r="F27" s="16" t="s">
        <v>248</v>
      </c>
      <c r="G27" s="16" t="s">
        <v>77</v>
      </c>
      <c r="H27" s="16">
        <v>0.26288541300000001</v>
      </c>
      <c r="I27" s="17">
        <v>2013</v>
      </c>
      <c r="J27" s="17">
        <v>13200</v>
      </c>
      <c r="K27" s="16">
        <v>0.31232254399999998</v>
      </c>
      <c r="L27" s="16" t="s">
        <v>78</v>
      </c>
      <c r="M27" s="17">
        <v>1</v>
      </c>
      <c r="N27" s="17">
        <v>0</v>
      </c>
      <c r="O27" s="16" t="s">
        <v>79</v>
      </c>
      <c r="P27" s="16" t="s">
        <v>80</v>
      </c>
      <c r="Q27" s="18">
        <v>0.97026689362591767</v>
      </c>
      <c r="R27" s="16" t="s">
        <v>426</v>
      </c>
      <c r="S27" s="16" t="s">
        <v>427</v>
      </c>
      <c r="T27" s="16" t="s">
        <v>181</v>
      </c>
      <c r="U27" s="16" t="s">
        <v>182</v>
      </c>
      <c r="V27" s="16" t="s">
        <v>428</v>
      </c>
      <c r="W27" s="16" t="s">
        <v>399</v>
      </c>
      <c r="X27" s="16"/>
      <c r="Y27" s="16" t="s">
        <v>400</v>
      </c>
      <c r="Z27" s="16" t="s">
        <v>429</v>
      </c>
      <c r="AA27" s="16"/>
      <c r="AB27" s="16"/>
      <c r="AC27" s="16" t="s">
        <v>430</v>
      </c>
      <c r="AD27" s="16" t="s">
        <v>152</v>
      </c>
      <c r="AE27" s="16"/>
      <c r="AF27" s="16" t="s">
        <v>91</v>
      </c>
      <c r="AG27" s="16" t="s">
        <v>92</v>
      </c>
      <c r="AH27" s="16" t="s">
        <v>431</v>
      </c>
      <c r="AI27" s="17">
        <v>1</v>
      </c>
      <c r="AJ27" s="17">
        <v>0</v>
      </c>
      <c r="AK27" s="16" t="s">
        <v>412</v>
      </c>
      <c r="AL27" s="16">
        <v>3.5</v>
      </c>
      <c r="AM27" s="16"/>
      <c r="AN27" s="16" t="s">
        <v>413</v>
      </c>
      <c r="AO27" s="16"/>
      <c r="AP27" s="17">
        <v>0</v>
      </c>
      <c r="AQ27" s="17">
        <v>0</v>
      </c>
      <c r="AR27" s="17">
        <v>13200</v>
      </c>
      <c r="AS27" s="16">
        <v>42264.615296600001</v>
      </c>
      <c r="AT27" s="19">
        <v>0</v>
      </c>
      <c r="AU27" s="19">
        <v>0</v>
      </c>
      <c r="AV27" s="19">
        <v>0.31231799715593012</v>
      </c>
      <c r="AW27" s="19">
        <v>13604.571956112315</v>
      </c>
      <c r="AX27" s="20">
        <v>14</v>
      </c>
      <c r="AY27" s="19">
        <v>0.4</v>
      </c>
      <c r="AZ27" s="20">
        <v>120</v>
      </c>
      <c r="BA27" s="19">
        <v>0.3</v>
      </c>
      <c r="BB27" s="19">
        <v>0.5</v>
      </c>
      <c r="BC27" s="20">
        <v>60000</v>
      </c>
      <c r="BD27" s="16">
        <v>919.29595219027146</v>
      </c>
      <c r="BE27" s="16">
        <v>42264.656827210478</v>
      </c>
      <c r="BF27" s="21" t="s">
        <v>96</v>
      </c>
      <c r="BG27" s="22">
        <v>140</v>
      </c>
      <c r="BH27" s="23">
        <v>0.8</v>
      </c>
      <c r="BI27" s="23">
        <v>112</v>
      </c>
      <c r="BJ27" s="16">
        <v>919.29595219027146</v>
      </c>
      <c r="BK27" s="16">
        <v>42264.656827210478</v>
      </c>
      <c r="BL27" s="23">
        <v>1</v>
      </c>
      <c r="BM27" s="22">
        <f t="shared" ref="BM27:BM32" si="5">BI27*Q27</f>
        <v>108.66989208610278</v>
      </c>
      <c r="BN27" s="22">
        <f t="shared" si="0"/>
        <v>108.66989208610278</v>
      </c>
      <c r="BO27" s="22">
        <f t="shared" ref="BO27:BO32" si="6">BN27*BL27</f>
        <v>108.66989208610278</v>
      </c>
      <c r="BP27" s="22">
        <f t="shared" ref="BP27:BP32" si="7">(BN27-BO27)*0.1</f>
        <v>0</v>
      </c>
      <c r="BQ27" s="22">
        <f t="shared" ref="BQ27:BQ32" si="8">(BN27-BO27)*0.9</f>
        <v>0</v>
      </c>
    </row>
    <row r="28" spans="1:69" ht="12.75" customHeight="1" x14ac:dyDescent="0.25">
      <c r="A28" s="15">
        <v>15430044</v>
      </c>
      <c r="B28" s="16" t="s">
        <v>228</v>
      </c>
      <c r="C28" s="16" t="s">
        <v>110</v>
      </c>
      <c r="D28" s="16"/>
      <c r="E28" s="16"/>
      <c r="F28" s="16" t="s">
        <v>1237</v>
      </c>
      <c r="G28" s="16" t="s">
        <v>111</v>
      </c>
      <c r="H28" s="16">
        <v>0.25370994200000002</v>
      </c>
      <c r="I28" s="17">
        <v>1972</v>
      </c>
      <c r="J28" s="17">
        <v>2467</v>
      </c>
      <c r="K28" s="16">
        <v>5.8862827999999999E-2</v>
      </c>
      <c r="L28" s="16" t="s">
        <v>78</v>
      </c>
      <c r="M28" s="17">
        <v>1</v>
      </c>
      <c r="N28" s="17">
        <v>0</v>
      </c>
      <c r="O28" s="16" t="s">
        <v>79</v>
      </c>
      <c r="P28" s="16" t="s">
        <v>80</v>
      </c>
      <c r="Q28" s="18">
        <v>0.96239288125417632</v>
      </c>
      <c r="R28" s="16" t="s">
        <v>1238</v>
      </c>
      <c r="S28" s="16" t="s">
        <v>1239</v>
      </c>
      <c r="T28" s="16" t="s">
        <v>1240</v>
      </c>
      <c r="U28" s="16" t="s">
        <v>1241</v>
      </c>
      <c r="V28" s="16"/>
      <c r="W28" s="16" t="s">
        <v>470</v>
      </c>
      <c r="X28" s="16"/>
      <c r="Y28" s="16" t="s">
        <v>1233</v>
      </c>
      <c r="Z28" s="16" t="s">
        <v>1242</v>
      </c>
      <c r="AA28" s="16"/>
      <c r="AB28" s="16" t="s">
        <v>473</v>
      </c>
      <c r="AC28" s="16" t="s">
        <v>117</v>
      </c>
      <c r="AD28" s="16"/>
      <c r="AE28" s="16"/>
      <c r="AF28" s="16" t="s">
        <v>91</v>
      </c>
      <c r="AG28" s="16" t="s">
        <v>92</v>
      </c>
      <c r="AH28" s="16" t="s">
        <v>1243</v>
      </c>
      <c r="AI28" s="17">
        <v>1</v>
      </c>
      <c r="AJ28" s="17">
        <v>0</v>
      </c>
      <c r="AK28" s="16" t="s">
        <v>119</v>
      </c>
      <c r="AL28" s="16">
        <v>1.85</v>
      </c>
      <c r="AM28" s="16"/>
      <c r="AN28" s="16" t="s">
        <v>120</v>
      </c>
      <c r="AO28" s="16"/>
      <c r="AP28" s="17">
        <v>0</v>
      </c>
      <c r="AQ28" s="17">
        <v>2467</v>
      </c>
      <c r="AR28" s="17">
        <v>0</v>
      </c>
      <c r="AS28" s="16">
        <v>41921.654098699997</v>
      </c>
      <c r="AT28" s="19">
        <v>0</v>
      </c>
      <c r="AU28" s="19">
        <v>0</v>
      </c>
      <c r="AV28" s="19">
        <v>5.884786879333806E-2</v>
      </c>
      <c r="AW28" s="19">
        <v>2563.4131646378059</v>
      </c>
      <c r="AX28" s="20">
        <v>13</v>
      </c>
      <c r="AY28" s="19">
        <v>0.5</v>
      </c>
      <c r="AZ28" s="20">
        <v>60</v>
      </c>
      <c r="BA28" s="19">
        <v>0.05</v>
      </c>
      <c r="BB28" s="19">
        <v>0.5</v>
      </c>
      <c r="BC28" s="20">
        <v>30000</v>
      </c>
      <c r="BD28" s="16">
        <v>888.08034018493822</v>
      </c>
      <c r="BE28" s="16">
        <v>41921.666220263971</v>
      </c>
      <c r="BF28" s="21" t="s">
        <v>96</v>
      </c>
      <c r="BG28" s="23">
        <v>70</v>
      </c>
      <c r="BH28" s="23">
        <v>0.95</v>
      </c>
      <c r="BI28" s="23">
        <v>67</v>
      </c>
      <c r="BJ28" s="16">
        <v>888.08034018493822</v>
      </c>
      <c r="BK28" s="16">
        <v>41921.666220263971</v>
      </c>
      <c r="BL28" s="23">
        <v>1</v>
      </c>
      <c r="BM28" s="22">
        <f t="shared" si="5"/>
        <v>64.480323044029817</v>
      </c>
      <c r="BN28" s="22">
        <f t="shared" si="0"/>
        <v>64.480323044029817</v>
      </c>
      <c r="BO28" s="22">
        <f t="shared" si="6"/>
        <v>64.480323044029817</v>
      </c>
      <c r="BP28" s="22">
        <f t="shared" si="7"/>
        <v>0</v>
      </c>
      <c r="BQ28" s="22">
        <f t="shared" si="8"/>
        <v>0</v>
      </c>
    </row>
    <row r="29" spans="1:69" ht="12.75" customHeight="1" x14ac:dyDescent="0.25">
      <c r="A29" s="15">
        <v>16059001</v>
      </c>
      <c r="B29" s="16" t="s">
        <v>75</v>
      </c>
      <c r="C29" s="16"/>
      <c r="D29" s="16"/>
      <c r="E29" s="16"/>
      <c r="F29" s="16" t="s">
        <v>741</v>
      </c>
      <c r="G29" s="16" t="s">
        <v>77</v>
      </c>
      <c r="H29" s="16">
        <v>0.40220885499999998</v>
      </c>
      <c r="I29" s="17">
        <v>1962</v>
      </c>
      <c r="J29" s="17">
        <v>8500</v>
      </c>
      <c r="K29" s="16">
        <v>0.21022432199999999</v>
      </c>
      <c r="L29" s="16" t="s">
        <v>78</v>
      </c>
      <c r="M29" s="17">
        <v>1</v>
      </c>
      <c r="N29" s="17">
        <v>0</v>
      </c>
      <c r="O29" s="16" t="s">
        <v>79</v>
      </c>
      <c r="P29" s="16" t="s">
        <v>80</v>
      </c>
      <c r="Q29" s="18">
        <v>0.92832090395415379</v>
      </c>
      <c r="R29" s="16" t="s">
        <v>754</v>
      </c>
      <c r="S29" s="16" t="s">
        <v>755</v>
      </c>
      <c r="T29" s="16" t="s">
        <v>756</v>
      </c>
      <c r="U29" s="16" t="s">
        <v>757</v>
      </c>
      <c r="V29" s="16" t="s">
        <v>758</v>
      </c>
      <c r="W29" s="16" t="s">
        <v>399</v>
      </c>
      <c r="X29" s="16"/>
      <c r="Y29" s="16" t="s">
        <v>743</v>
      </c>
      <c r="Z29" s="16" t="s">
        <v>759</v>
      </c>
      <c r="AA29" s="16"/>
      <c r="AB29" s="16"/>
      <c r="AC29" s="16" t="s">
        <v>420</v>
      </c>
      <c r="AD29" s="16" t="s">
        <v>152</v>
      </c>
      <c r="AE29" s="16"/>
      <c r="AF29" s="16" t="s">
        <v>91</v>
      </c>
      <c r="AG29" s="16" t="s">
        <v>92</v>
      </c>
      <c r="AH29" s="16" t="s">
        <v>421</v>
      </c>
      <c r="AI29" s="17">
        <v>1</v>
      </c>
      <c r="AJ29" s="17">
        <v>0</v>
      </c>
      <c r="AK29" s="16" t="s">
        <v>94</v>
      </c>
      <c r="AL29" s="16">
        <v>2.5</v>
      </c>
      <c r="AM29" s="16"/>
      <c r="AN29" s="16" t="s">
        <v>95</v>
      </c>
      <c r="AO29" s="16"/>
      <c r="AP29" s="17">
        <v>0</v>
      </c>
      <c r="AQ29" s="17">
        <v>0</v>
      </c>
      <c r="AR29" s="17">
        <v>8500</v>
      </c>
      <c r="AS29" s="16">
        <v>40437.477430699997</v>
      </c>
      <c r="AT29" s="19">
        <v>0</v>
      </c>
      <c r="AU29" s="19">
        <v>0</v>
      </c>
      <c r="AV29" s="19">
        <v>0.21020104467611594</v>
      </c>
      <c r="AW29" s="19">
        <v>9156.35750609161</v>
      </c>
      <c r="AX29" s="20">
        <v>14</v>
      </c>
      <c r="AY29" s="19">
        <v>0.4</v>
      </c>
      <c r="AZ29" s="20">
        <v>90</v>
      </c>
      <c r="BA29" s="19">
        <v>0.3</v>
      </c>
      <c r="BB29" s="19">
        <v>0.5</v>
      </c>
      <c r="BC29" s="20">
        <v>45000</v>
      </c>
      <c r="BD29" s="16">
        <v>806.89099972544852</v>
      </c>
      <c r="BE29" s="16">
        <v>40437.496825770373</v>
      </c>
      <c r="BF29" s="21" t="s">
        <v>96</v>
      </c>
      <c r="BG29" s="22">
        <v>120</v>
      </c>
      <c r="BH29" s="23">
        <v>0.8</v>
      </c>
      <c r="BI29" s="23">
        <v>96</v>
      </c>
      <c r="BJ29" s="16">
        <v>806.89099972544852</v>
      </c>
      <c r="BK29" s="16">
        <v>40437.496825770373</v>
      </c>
      <c r="BL29" s="23">
        <v>1</v>
      </c>
      <c r="BM29" s="22">
        <f t="shared" si="5"/>
        <v>89.118806779598771</v>
      </c>
      <c r="BN29" s="22">
        <f t="shared" si="0"/>
        <v>89.118806779598771</v>
      </c>
      <c r="BO29" s="22">
        <f t="shared" si="6"/>
        <v>89.118806779598771</v>
      </c>
      <c r="BP29" s="22">
        <f t="shared" si="7"/>
        <v>0</v>
      </c>
      <c r="BQ29" s="22">
        <f t="shared" si="8"/>
        <v>0</v>
      </c>
    </row>
    <row r="30" spans="1:69" ht="12.75" customHeight="1" x14ac:dyDescent="0.25">
      <c r="A30" s="15">
        <v>11614109</v>
      </c>
      <c r="B30" s="16" t="s">
        <v>395</v>
      </c>
      <c r="C30" s="16"/>
      <c r="D30" s="16"/>
      <c r="E30" s="16"/>
      <c r="F30" s="16" t="s">
        <v>248</v>
      </c>
      <c r="G30" s="16" t="s">
        <v>438</v>
      </c>
      <c r="H30" s="16">
        <v>0.53427054600000001</v>
      </c>
      <c r="I30" s="17">
        <v>1980</v>
      </c>
      <c r="J30" s="17">
        <v>6084</v>
      </c>
      <c r="K30" s="16">
        <v>0.152115212</v>
      </c>
      <c r="L30" s="16" t="s">
        <v>78</v>
      </c>
      <c r="M30" s="17">
        <v>1</v>
      </c>
      <c r="N30" s="17">
        <v>0</v>
      </c>
      <c r="O30" s="16" t="s">
        <v>79</v>
      </c>
      <c r="P30" s="16" t="s">
        <v>80</v>
      </c>
      <c r="Q30" s="18">
        <v>0.91819139738352074</v>
      </c>
      <c r="R30" s="16" t="s">
        <v>457</v>
      </c>
      <c r="S30" s="16" t="s">
        <v>458</v>
      </c>
      <c r="T30" s="16" t="s">
        <v>280</v>
      </c>
      <c r="U30" s="16" t="s">
        <v>354</v>
      </c>
      <c r="V30" s="16"/>
      <c r="W30" s="16" t="s">
        <v>399</v>
      </c>
      <c r="X30" s="16"/>
      <c r="Y30" s="16" t="s">
        <v>400</v>
      </c>
      <c r="Z30" s="16" t="s">
        <v>459</v>
      </c>
      <c r="AA30" s="16"/>
      <c r="AB30" s="16"/>
      <c r="AC30" s="16" t="s">
        <v>443</v>
      </c>
      <c r="AD30" s="16"/>
      <c r="AE30" s="16" t="s">
        <v>460</v>
      </c>
      <c r="AF30" s="16" t="s">
        <v>91</v>
      </c>
      <c r="AG30" s="16" t="s">
        <v>92</v>
      </c>
      <c r="AH30" s="16" t="s">
        <v>444</v>
      </c>
      <c r="AI30" s="17">
        <v>2</v>
      </c>
      <c r="AJ30" s="17">
        <v>0</v>
      </c>
      <c r="AK30" s="16" t="s">
        <v>445</v>
      </c>
      <c r="AL30" s="16">
        <v>1.85</v>
      </c>
      <c r="AM30" s="16"/>
      <c r="AN30" s="16" t="s">
        <v>446</v>
      </c>
      <c r="AO30" s="16"/>
      <c r="AP30" s="17">
        <v>0</v>
      </c>
      <c r="AQ30" s="17">
        <v>0</v>
      </c>
      <c r="AR30" s="17">
        <v>13240</v>
      </c>
      <c r="AS30" s="16">
        <v>39996.282597500001</v>
      </c>
      <c r="AT30" s="19">
        <v>0</v>
      </c>
      <c r="AU30" s="19">
        <v>0</v>
      </c>
      <c r="AV30" s="19">
        <v>0.33103076436477563</v>
      </c>
      <c r="AW30" s="19">
        <v>14419.700095729626</v>
      </c>
      <c r="AX30" s="20">
        <v>20</v>
      </c>
      <c r="AY30" s="19">
        <v>0.45</v>
      </c>
      <c r="AZ30" s="20">
        <v>75</v>
      </c>
      <c r="BA30" s="19">
        <v>0.3</v>
      </c>
      <c r="BB30" s="19">
        <v>0.5</v>
      </c>
      <c r="BC30" s="20">
        <v>37500</v>
      </c>
      <c r="BD30" s="16">
        <v>884.07765218019108</v>
      </c>
      <c r="BE30" s="16">
        <v>39996.257284517058</v>
      </c>
      <c r="BF30" s="21" t="s">
        <v>96</v>
      </c>
      <c r="BG30" s="22">
        <v>70</v>
      </c>
      <c r="BH30" s="23">
        <v>0.8</v>
      </c>
      <c r="BI30" s="23">
        <v>56</v>
      </c>
      <c r="BJ30" s="16">
        <v>884.07765218019108</v>
      </c>
      <c r="BK30" s="16">
        <v>39996.257284517058</v>
      </c>
      <c r="BL30" s="23">
        <v>1</v>
      </c>
      <c r="BM30" s="22">
        <f t="shared" si="5"/>
        <v>51.418718253477159</v>
      </c>
      <c r="BN30" s="22">
        <f t="shared" si="0"/>
        <v>51.418718253477159</v>
      </c>
      <c r="BO30" s="22">
        <f t="shared" si="6"/>
        <v>51.418718253477159</v>
      </c>
      <c r="BP30" s="22">
        <f t="shared" si="7"/>
        <v>0</v>
      </c>
      <c r="BQ30" s="22">
        <f t="shared" si="8"/>
        <v>0</v>
      </c>
    </row>
    <row r="31" spans="1:69" ht="12.75" customHeight="1" x14ac:dyDescent="0.25">
      <c r="A31" s="15">
        <v>18933038</v>
      </c>
      <c r="B31" s="16" t="s">
        <v>237</v>
      </c>
      <c r="C31" s="16" t="s">
        <v>110</v>
      </c>
      <c r="D31" s="16"/>
      <c r="E31" s="16"/>
      <c r="F31" s="16" t="s">
        <v>475</v>
      </c>
      <c r="G31" s="16" t="s">
        <v>492</v>
      </c>
      <c r="H31" s="16">
        <v>0.98296197699999999</v>
      </c>
      <c r="I31" s="17">
        <v>1995</v>
      </c>
      <c r="J31" s="17">
        <v>13058</v>
      </c>
      <c r="K31" s="16">
        <v>0.33727657799999999</v>
      </c>
      <c r="L31" s="16" t="s">
        <v>78</v>
      </c>
      <c r="M31" s="17">
        <v>1</v>
      </c>
      <c r="N31" s="17">
        <v>0</v>
      </c>
      <c r="O31" s="16" t="s">
        <v>79</v>
      </c>
      <c r="P31" s="16" t="s">
        <v>80</v>
      </c>
      <c r="Q31" s="18">
        <v>0.88881919577871238</v>
      </c>
      <c r="R31" s="16" t="s">
        <v>493</v>
      </c>
      <c r="S31" s="16" t="s">
        <v>494</v>
      </c>
      <c r="T31" s="16" t="s">
        <v>274</v>
      </c>
      <c r="U31" s="16" t="s">
        <v>275</v>
      </c>
      <c r="V31" s="16"/>
      <c r="W31" s="16" t="s">
        <v>102</v>
      </c>
      <c r="X31" s="16"/>
      <c r="Y31" s="16" t="s">
        <v>479</v>
      </c>
      <c r="Z31" s="16" t="s">
        <v>499</v>
      </c>
      <c r="AA31" s="16"/>
      <c r="AB31" s="16"/>
      <c r="AC31" s="16" t="s">
        <v>496</v>
      </c>
      <c r="AD31" s="16" t="s">
        <v>152</v>
      </c>
      <c r="AE31" s="16"/>
      <c r="AF31" s="16" t="s">
        <v>91</v>
      </c>
      <c r="AG31" s="16" t="s">
        <v>92</v>
      </c>
      <c r="AH31" s="16" t="s">
        <v>497</v>
      </c>
      <c r="AI31" s="17">
        <v>1</v>
      </c>
      <c r="AJ31" s="17">
        <v>0</v>
      </c>
      <c r="AK31" s="16" t="s">
        <v>119</v>
      </c>
      <c r="AL31" s="16">
        <v>1.85</v>
      </c>
      <c r="AM31" s="16"/>
      <c r="AN31" s="16" t="s">
        <v>120</v>
      </c>
      <c r="AO31" s="16"/>
      <c r="AP31" s="17">
        <v>0</v>
      </c>
      <c r="AQ31" s="17">
        <v>13058</v>
      </c>
      <c r="AR31" s="17">
        <v>0</v>
      </c>
      <c r="AS31" s="16">
        <v>38716.837295800004</v>
      </c>
      <c r="AT31" s="19">
        <v>0</v>
      </c>
      <c r="AU31" s="19">
        <v>0</v>
      </c>
      <c r="AV31" s="19">
        <v>0.33726928416791241</v>
      </c>
      <c r="AW31" s="19">
        <v>14691.450018354264</v>
      </c>
      <c r="AX31" s="20">
        <v>13</v>
      </c>
      <c r="AY31" s="19">
        <v>0.5</v>
      </c>
      <c r="AZ31" s="20">
        <v>60</v>
      </c>
      <c r="BA31" s="19">
        <v>0.05</v>
      </c>
      <c r="BB31" s="19">
        <v>0.5</v>
      </c>
      <c r="BC31" s="20">
        <v>30000</v>
      </c>
      <c r="BD31" s="16">
        <v>802.3492768246997</v>
      </c>
      <c r="BE31" s="16">
        <v>38716.8093004189</v>
      </c>
      <c r="BF31" s="21" t="s">
        <v>96</v>
      </c>
      <c r="BG31" s="23">
        <v>70</v>
      </c>
      <c r="BH31" s="23">
        <v>0.95</v>
      </c>
      <c r="BI31" s="23">
        <v>67</v>
      </c>
      <c r="BJ31" s="16">
        <v>802.3492768246997</v>
      </c>
      <c r="BK31" s="16">
        <v>38716.8093004189</v>
      </c>
      <c r="BL31" s="23">
        <v>1</v>
      </c>
      <c r="BM31" s="22">
        <f t="shared" si="5"/>
        <v>59.550886117173732</v>
      </c>
      <c r="BN31" s="22">
        <f t="shared" si="0"/>
        <v>59.550886117173732</v>
      </c>
      <c r="BO31" s="22">
        <f t="shared" si="6"/>
        <v>59.550886117173732</v>
      </c>
      <c r="BP31" s="22">
        <f t="shared" si="7"/>
        <v>0</v>
      </c>
      <c r="BQ31" s="22">
        <f t="shared" si="8"/>
        <v>0</v>
      </c>
    </row>
    <row r="32" spans="1:69" ht="12.75" customHeight="1" x14ac:dyDescent="0.25">
      <c r="A32" s="15">
        <v>18933040</v>
      </c>
      <c r="B32" s="16" t="s">
        <v>237</v>
      </c>
      <c r="C32" s="16" t="s">
        <v>110</v>
      </c>
      <c r="D32" s="16"/>
      <c r="E32" s="16"/>
      <c r="F32" s="16" t="s">
        <v>475</v>
      </c>
      <c r="G32" s="16" t="s">
        <v>492</v>
      </c>
      <c r="H32" s="16">
        <v>0.49307292000000003</v>
      </c>
      <c r="I32" s="17">
        <v>1995</v>
      </c>
      <c r="J32" s="17">
        <v>5202</v>
      </c>
      <c r="K32" s="16">
        <v>0.140200517</v>
      </c>
      <c r="L32" s="16" t="s">
        <v>78</v>
      </c>
      <c r="M32" s="17">
        <v>1</v>
      </c>
      <c r="N32" s="17">
        <v>0</v>
      </c>
      <c r="O32" s="16" t="s">
        <v>79</v>
      </c>
      <c r="P32" s="16" t="s">
        <v>80</v>
      </c>
      <c r="Q32" s="18">
        <v>0.85140307524092329</v>
      </c>
      <c r="R32" s="16" t="s">
        <v>493</v>
      </c>
      <c r="S32" s="16" t="s">
        <v>494</v>
      </c>
      <c r="T32" s="16" t="s">
        <v>274</v>
      </c>
      <c r="U32" s="16" t="s">
        <v>275</v>
      </c>
      <c r="V32" s="16"/>
      <c r="W32" s="16" t="s">
        <v>102</v>
      </c>
      <c r="X32" s="16"/>
      <c r="Y32" s="16" t="s">
        <v>479</v>
      </c>
      <c r="Z32" s="16" t="s">
        <v>500</v>
      </c>
      <c r="AA32" s="16"/>
      <c r="AB32" s="16"/>
      <c r="AC32" s="16" t="s">
        <v>496</v>
      </c>
      <c r="AD32" s="16" t="s">
        <v>152</v>
      </c>
      <c r="AE32" s="16"/>
      <c r="AF32" s="16" t="s">
        <v>91</v>
      </c>
      <c r="AG32" s="16" t="s">
        <v>92</v>
      </c>
      <c r="AH32" s="16" t="s">
        <v>497</v>
      </c>
      <c r="AI32" s="17">
        <v>1</v>
      </c>
      <c r="AJ32" s="17">
        <v>0</v>
      </c>
      <c r="AK32" s="16" t="s">
        <v>119</v>
      </c>
      <c r="AL32" s="16">
        <v>1.85</v>
      </c>
      <c r="AM32" s="16"/>
      <c r="AN32" s="16" t="s">
        <v>120</v>
      </c>
      <c r="AO32" s="16"/>
      <c r="AP32" s="17">
        <v>0</v>
      </c>
      <c r="AQ32" s="17">
        <v>5202</v>
      </c>
      <c r="AR32" s="17">
        <v>0</v>
      </c>
      <c r="AS32" s="16">
        <v>37087.018644800002</v>
      </c>
      <c r="AT32" s="19">
        <v>0</v>
      </c>
      <c r="AU32" s="19">
        <v>0</v>
      </c>
      <c r="AV32" s="19">
        <v>0.14026471229251469</v>
      </c>
      <c r="AW32" s="19">
        <v>6109.9308674619397</v>
      </c>
      <c r="AX32" s="20">
        <v>13</v>
      </c>
      <c r="AY32" s="19">
        <v>0.5</v>
      </c>
      <c r="AZ32" s="20">
        <v>60</v>
      </c>
      <c r="BA32" s="19">
        <v>0.05</v>
      </c>
      <c r="BB32" s="19">
        <v>0.5</v>
      </c>
      <c r="BC32" s="20">
        <v>30000</v>
      </c>
      <c r="BD32" s="16">
        <v>820.27376147456869</v>
      </c>
      <c r="BE32" s="16">
        <v>37086.96960917113</v>
      </c>
      <c r="BF32" s="21" t="s">
        <v>96</v>
      </c>
      <c r="BG32" s="23">
        <v>70</v>
      </c>
      <c r="BH32" s="23">
        <v>0.95</v>
      </c>
      <c r="BI32" s="23">
        <v>67</v>
      </c>
      <c r="BJ32" s="16">
        <v>820.27376147456869</v>
      </c>
      <c r="BK32" s="16">
        <v>37086.96960917113</v>
      </c>
      <c r="BL32" s="23">
        <v>1</v>
      </c>
      <c r="BM32" s="22">
        <f t="shared" si="5"/>
        <v>57.044006041141863</v>
      </c>
      <c r="BN32" s="22">
        <f t="shared" si="0"/>
        <v>57.044006041141863</v>
      </c>
      <c r="BO32" s="22">
        <f t="shared" si="6"/>
        <v>57.044006041141863</v>
      </c>
      <c r="BP32" s="22">
        <f t="shared" si="7"/>
        <v>0</v>
      </c>
      <c r="BQ32" s="22">
        <f t="shared" si="8"/>
        <v>0</v>
      </c>
    </row>
    <row r="33" spans="1:69" ht="12.75" customHeight="1" x14ac:dyDescent="0.25">
      <c r="A33" s="15">
        <v>14815015</v>
      </c>
      <c r="B33" s="16" t="s">
        <v>97</v>
      </c>
      <c r="C33" s="16"/>
      <c r="D33" s="16" t="s">
        <v>3477</v>
      </c>
      <c r="E33" s="16"/>
      <c r="F33" s="16" t="s">
        <v>781</v>
      </c>
      <c r="G33" s="16" t="s">
        <v>111</v>
      </c>
      <c r="H33" s="16">
        <v>0.133329</v>
      </c>
      <c r="I33" s="17"/>
      <c r="J33" s="17"/>
      <c r="K33" s="16">
        <v>0.21237800000000001</v>
      </c>
      <c r="L33" s="16" t="s">
        <v>377</v>
      </c>
      <c r="M33" s="17">
        <v>1</v>
      </c>
      <c r="N33" s="17">
        <v>0</v>
      </c>
      <c r="O33" s="16" t="s">
        <v>3518</v>
      </c>
      <c r="P33" s="16" t="s">
        <v>3481</v>
      </c>
      <c r="Q33" s="18">
        <v>0.84314100000000003</v>
      </c>
      <c r="R33" s="16"/>
      <c r="S33" s="16"/>
      <c r="T33" s="16"/>
      <c r="U33" s="16"/>
      <c r="V33" s="16"/>
      <c r="W33" s="16"/>
      <c r="X33" s="16"/>
      <c r="Y33" s="16"/>
      <c r="Z33" s="16"/>
      <c r="AA33" s="16"/>
      <c r="AB33" s="16"/>
      <c r="AC33" s="16"/>
      <c r="AD33" s="16"/>
      <c r="AE33" s="16"/>
      <c r="AF33" s="16"/>
      <c r="AG33" s="16" t="s">
        <v>92</v>
      </c>
      <c r="AH33" s="16"/>
      <c r="AI33" s="17">
        <v>0</v>
      </c>
      <c r="AJ33" s="17">
        <v>1</v>
      </c>
      <c r="AK33" s="16" t="s">
        <v>119</v>
      </c>
      <c r="AL33" s="16">
        <v>1.85</v>
      </c>
      <c r="AM33" s="17"/>
      <c r="AN33" s="16" t="s">
        <v>120</v>
      </c>
      <c r="AO33" s="16"/>
      <c r="AP33" s="17"/>
      <c r="AQ33" s="17"/>
      <c r="AR33" s="17"/>
      <c r="AS33" s="16"/>
      <c r="AT33" s="19"/>
      <c r="AU33" s="19"/>
      <c r="AV33" s="19"/>
      <c r="AW33" s="19"/>
      <c r="AX33" s="20"/>
      <c r="AY33" s="19"/>
      <c r="AZ33" s="20"/>
      <c r="BA33" s="19"/>
      <c r="BB33" s="19"/>
      <c r="BC33" s="20"/>
      <c r="BD33" s="16"/>
      <c r="BE33" s="16"/>
      <c r="BF33" s="21"/>
      <c r="BG33" s="22">
        <v>70</v>
      </c>
      <c r="BH33" s="23">
        <v>0.95</v>
      </c>
      <c r="BI33" s="23">
        <v>67</v>
      </c>
      <c r="BJ33" s="16"/>
      <c r="BK33" s="16"/>
      <c r="BL33" s="23">
        <v>0.2</v>
      </c>
      <c r="BM33" s="22">
        <v>56.490447000000003</v>
      </c>
      <c r="BN33" s="22">
        <f t="shared" si="0"/>
        <v>55.490447000000003</v>
      </c>
      <c r="BO33" s="22">
        <v>11.298089400000002</v>
      </c>
      <c r="BP33" s="22">
        <v>4.5192357599999999</v>
      </c>
      <c r="BQ33" s="22">
        <v>40.67312184</v>
      </c>
    </row>
    <row r="34" spans="1:69" ht="12.75" customHeight="1" x14ac:dyDescent="0.25">
      <c r="A34" s="15">
        <v>11614114</v>
      </c>
      <c r="B34" s="16" t="s">
        <v>395</v>
      </c>
      <c r="C34" s="16"/>
      <c r="D34" s="16"/>
      <c r="E34" s="16"/>
      <c r="F34" s="16" t="s">
        <v>741</v>
      </c>
      <c r="G34" s="16" t="s">
        <v>438</v>
      </c>
      <c r="H34" s="16">
        <v>0.50684849499999995</v>
      </c>
      <c r="I34" s="17">
        <v>1987</v>
      </c>
      <c r="J34" s="17">
        <v>12175</v>
      </c>
      <c r="K34" s="16">
        <v>0.33151803899999999</v>
      </c>
      <c r="L34" s="16" t="s">
        <v>78</v>
      </c>
      <c r="M34" s="17">
        <v>1</v>
      </c>
      <c r="N34" s="17">
        <v>0</v>
      </c>
      <c r="O34" s="16" t="s">
        <v>79</v>
      </c>
      <c r="P34" s="16" t="s">
        <v>80</v>
      </c>
      <c r="Q34" s="18">
        <v>0.84310611724269813</v>
      </c>
      <c r="R34" s="16" t="s">
        <v>767</v>
      </c>
      <c r="S34" s="16" t="s">
        <v>768</v>
      </c>
      <c r="T34" s="16" t="s">
        <v>769</v>
      </c>
      <c r="U34" s="16" t="s">
        <v>770</v>
      </c>
      <c r="V34" s="16" t="s">
        <v>771</v>
      </c>
      <c r="W34" s="16" t="s">
        <v>399</v>
      </c>
      <c r="X34" s="16"/>
      <c r="Y34" s="16" t="s">
        <v>743</v>
      </c>
      <c r="Z34" s="16" t="s">
        <v>772</v>
      </c>
      <c r="AA34" s="16"/>
      <c r="AB34" s="16"/>
      <c r="AC34" s="16" t="s">
        <v>773</v>
      </c>
      <c r="AD34" s="16" t="s">
        <v>152</v>
      </c>
      <c r="AE34" s="16"/>
      <c r="AF34" s="16" t="s">
        <v>91</v>
      </c>
      <c r="AG34" s="16" t="s">
        <v>92</v>
      </c>
      <c r="AH34" s="16" t="s">
        <v>774</v>
      </c>
      <c r="AI34" s="17">
        <v>1</v>
      </c>
      <c r="AJ34" s="17">
        <v>0</v>
      </c>
      <c r="AK34" s="16" t="s">
        <v>404</v>
      </c>
      <c r="AL34" s="16">
        <v>3.5</v>
      </c>
      <c r="AM34" s="16"/>
      <c r="AN34" s="16" t="s">
        <v>405</v>
      </c>
      <c r="AO34" s="16"/>
      <c r="AP34" s="17">
        <v>0</v>
      </c>
      <c r="AQ34" s="17">
        <v>0</v>
      </c>
      <c r="AR34" s="17">
        <v>12175</v>
      </c>
      <c r="AS34" s="16">
        <v>36725.535186300003</v>
      </c>
      <c r="AT34" s="19">
        <v>0</v>
      </c>
      <c r="AU34" s="19">
        <v>0</v>
      </c>
      <c r="AV34" s="19">
        <v>0.33151320840497184</v>
      </c>
      <c r="AW34" s="19">
        <v>14440.715358120573</v>
      </c>
      <c r="AX34" s="20">
        <v>20</v>
      </c>
      <c r="AY34" s="19">
        <v>0.45</v>
      </c>
      <c r="AZ34" s="20">
        <v>140</v>
      </c>
      <c r="BA34" s="19">
        <v>0.3</v>
      </c>
      <c r="BB34" s="19">
        <v>0.5</v>
      </c>
      <c r="BC34" s="20">
        <v>70000</v>
      </c>
      <c r="BD34" s="16">
        <v>971.35934369063227</v>
      </c>
      <c r="BE34" s="16">
        <v>36725.555564428956</v>
      </c>
      <c r="BF34" s="21" t="s">
        <v>96</v>
      </c>
      <c r="BG34" s="22">
        <v>160</v>
      </c>
      <c r="BH34" s="23">
        <v>0.8</v>
      </c>
      <c r="BI34" s="23">
        <v>128</v>
      </c>
      <c r="BJ34" s="16">
        <v>971.35934369063227</v>
      </c>
      <c r="BK34" s="16">
        <v>36725.555564428956</v>
      </c>
      <c r="BL34" s="23">
        <v>1</v>
      </c>
      <c r="BM34" s="22">
        <f t="shared" ref="BM34:BM39" si="9">BI34*Q34</f>
        <v>107.91758300706536</v>
      </c>
      <c r="BN34" s="22">
        <f t="shared" si="0"/>
        <v>107.91758300706536</v>
      </c>
      <c r="BO34" s="22">
        <f t="shared" ref="BO34:BO39" si="10">BN34*BL34</f>
        <v>107.91758300706536</v>
      </c>
      <c r="BP34" s="22">
        <f t="shared" ref="BP34:BP39" si="11">(BN34-BO34)*0.1</f>
        <v>0</v>
      </c>
      <c r="BQ34" s="22">
        <f t="shared" ref="BQ34:BQ39" si="12">(BN34-BO34)*0.9</f>
        <v>0</v>
      </c>
    </row>
    <row r="35" spans="1:69" ht="12.75" customHeight="1" x14ac:dyDescent="0.25">
      <c r="A35" s="15">
        <v>18933036</v>
      </c>
      <c r="B35" s="16" t="s">
        <v>237</v>
      </c>
      <c r="C35" s="16" t="s">
        <v>110</v>
      </c>
      <c r="D35" s="16"/>
      <c r="E35" s="16"/>
      <c r="F35" s="16" t="s">
        <v>475</v>
      </c>
      <c r="G35" s="16" t="s">
        <v>492</v>
      </c>
      <c r="H35" s="16">
        <v>0.76087122699999998</v>
      </c>
      <c r="I35" s="17">
        <v>1995</v>
      </c>
      <c r="J35" s="17">
        <v>7911</v>
      </c>
      <c r="K35" s="16">
        <v>0.21796390700000001</v>
      </c>
      <c r="L35" s="16" t="s">
        <v>78</v>
      </c>
      <c r="M35" s="17">
        <v>1</v>
      </c>
      <c r="N35" s="17">
        <v>0</v>
      </c>
      <c r="O35" s="16" t="s">
        <v>79</v>
      </c>
      <c r="P35" s="16" t="s">
        <v>80</v>
      </c>
      <c r="Q35" s="18">
        <v>0.83513785027587961</v>
      </c>
      <c r="R35" s="16" t="s">
        <v>493</v>
      </c>
      <c r="S35" s="16" t="s">
        <v>494</v>
      </c>
      <c r="T35" s="16" t="s">
        <v>274</v>
      </c>
      <c r="U35" s="16" t="s">
        <v>275</v>
      </c>
      <c r="V35" s="16"/>
      <c r="W35" s="16" t="s">
        <v>102</v>
      </c>
      <c r="X35" s="16"/>
      <c r="Y35" s="16" t="s">
        <v>479</v>
      </c>
      <c r="Z35" s="16" t="s">
        <v>501</v>
      </c>
      <c r="AA35" s="16"/>
      <c r="AB35" s="16"/>
      <c r="AC35" s="16" t="s">
        <v>496</v>
      </c>
      <c r="AD35" s="16" t="s">
        <v>152</v>
      </c>
      <c r="AE35" s="16"/>
      <c r="AF35" s="16" t="s">
        <v>91</v>
      </c>
      <c r="AG35" s="16" t="s">
        <v>92</v>
      </c>
      <c r="AH35" s="16" t="s">
        <v>497</v>
      </c>
      <c r="AI35" s="17">
        <v>1</v>
      </c>
      <c r="AJ35" s="17">
        <v>0</v>
      </c>
      <c r="AK35" s="16" t="s">
        <v>119</v>
      </c>
      <c r="AL35" s="16">
        <v>1.85</v>
      </c>
      <c r="AM35" s="16"/>
      <c r="AN35" s="16" t="s">
        <v>120</v>
      </c>
      <c r="AO35" s="16"/>
      <c r="AP35" s="17">
        <v>0</v>
      </c>
      <c r="AQ35" s="17">
        <v>7911</v>
      </c>
      <c r="AR35" s="17">
        <v>0</v>
      </c>
      <c r="AS35" s="16">
        <v>36378.510027700002</v>
      </c>
      <c r="AT35" s="19">
        <v>0</v>
      </c>
      <c r="AU35" s="19">
        <v>0</v>
      </c>
      <c r="AV35" s="19">
        <v>0.21746355180507007</v>
      </c>
      <c r="AW35" s="19">
        <v>9472.7123166288529</v>
      </c>
      <c r="AX35" s="20">
        <v>13</v>
      </c>
      <c r="AY35" s="19">
        <v>0.5</v>
      </c>
      <c r="AZ35" s="20">
        <v>60</v>
      </c>
      <c r="BA35" s="19">
        <v>0.05</v>
      </c>
      <c r="BB35" s="19">
        <v>0.5</v>
      </c>
      <c r="BC35" s="20">
        <v>30000</v>
      </c>
      <c r="BD35" s="16">
        <v>749.02627773724748</v>
      </c>
      <c r="BE35" s="16">
        <v>36378.45924374379</v>
      </c>
      <c r="BF35" s="21" t="s">
        <v>96</v>
      </c>
      <c r="BG35" s="23">
        <v>70</v>
      </c>
      <c r="BH35" s="23">
        <v>0.95</v>
      </c>
      <c r="BI35" s="23">
        <v>67</v>
      </c>
      <c r="BJ35" s="16">
        <v>749.02627773724748</v>
      </c>
      <c r="BK35" s="16">
        <v>36378.45924374379</v>
      </c>
      <c r="BL35" s="23">
        <v>1</v>
      </c>
      <c r="BM35" s="22">
        <f t="shared" si="9"/>
        <v>55.954235968483935</v>
      </c>
      <c r="BN35" s="22">
        <f t="shared" ref="BN35:BN61" si="13">BM35-AJ35</f>
        <v>55.954235968483935</v>
      </c>
      <c r="BO35" s="22">
        <f t="shared" si="10"/>
        <v>55.954235968483935</v>
      </c>
      <c r="BP35" s="22">
        <f t="shared" si="11"/>
        <v>0</v>
      </c>
      <c r="BQ35" s="22">
        <f t="shared" si="12"/>
        <v>0</v>
      </c>
    </row>
    <row r="36" spans="1:69" ht="12.75" customHeight="1" x14ac:dyDescent="0.25">
      <c r="A36" s="15">
        <v>15436012</v>
      </c>
      <c r="B36" s="16" t="s">
        <v>97</v>
      </c>
      <c r="C36" s="16" t="s">
        <v>110</v>
      </c>
      <c r="D36" s="16"/>
      <c r="E36" s="16"/>
      <c r="F36" s="16" t="s">
        <v>781</v>
      </c>
      <c r="G36" s="16" t="s">
        <v>111</v>
      </c>
      <c r="H36" s="16">
        <v>9.5235622000000006E-2</v>
      </c>
      <c r="I36" s="17">
        <v>1971</v>
      </c>
      <c r="J36" s="17">
        <v>4252</v>
      </c>
      <c r="K36" s="16">
        <v>0.122585481</v>
      </c>
      <c r="L36" s="16" t="s">
        <v>78</v>
      </c>
      <c r="M36" s="17">
        <v>1</v>
      </c>
      <c r="N36" s="17">
        <v>0</v>
      </c>
      <c r="O36" s="16" t="s">
        <v>79</v>
      </c>
      <c r="P36" s="16" t="s">
        <v>80</v>
      </c>
      <c r="Q36" s="18">
        <v>0.79630410821994835</v>
      </c>
      <c r="R36" s="16" t="s">
        <v>1107</v>
      </c>
      <c r="S36" s="16" t="s">
        <v>1108</v>
      </c>
      <c r="T36" s="16" t="s">
        <v>1109</v>
      </c>
      <c r="U36" s="16" t="s">
        <v>1110</v>
      </c>
      <c r="V36" s="16"/>
      <c r="W36" s="16" t="s">
        <v>507</v>
      </c>
      <c r="X36" s="16"/>
      <c r="Y36" s="16" t="s">
        <v>786</v>
      </c>
      <c r="Z36" s="16" t="s">
        <v>1111</v>
      </c>
      <c r="AA36" s="16"/>
      <c r="AB36" s="16" t="s">
        <v>473</v>
      </c>
      <c r="AC36" s="16" t="s">
        <v>117</v>
      </c>
      <c r="AD36" s="16"/>
      <c r="AE36" s="16"/>
      <c r="AF36" s="16" t="s">
        <v>91</v>
      </c>
      <c r="AG36" s="16" t="s">
        <v>92</v>
      </c>
      <c r="AH36" s="16" t="s">
        <v>1112</v>
      </c>
      <c r="AI36" s="17">
        <v>1</v>
      </c>
      <c r="AJ36" s="17">
        <v>0</v>
      </c>
      <c r="AK36" s="16" t="s">
        <v>119</v>
      </c>
      <c r="AL36" s="16">
        <v>1.85</v>
      </c>
      <c r="AM36" s="16"/>
      <c r="AN36" s="16" t="s">
        <v>120</v>
      </c>
      <c r="AO36" s="16"/>
      <c r="AP36" s="17">
        <v>0</v>
      </c>
      <c r="AQ36" s="17">
        <v>4252</v>
      </c>
      <c r="AR36" s="17">
        <v>0</v>
      </c>
      <c r="AS36" s="16">
        <v>34686.916522799998</v>
      </c>
      <c r="AT36" s="19">
        <v>0</v>
      </c>
      <c r="AU36" s="19">
        <v>0</v>
      </c>
      <c r="AV36" s="19">
        <v>0.12258224213170188</v>
      </c>
      <c r="AW36" s="19">
        <v>5339.6824672569337</v>
      </c>
      <c r="AX36" s="20">
        <v>13</v>
      </c>
      <c r="AY36" s="19">
        <v>0.5</v>
      </c>
      <c r="AZ36" s="20">
        <v>60</v>
      </c>
      <c r="BA36" s="19">
        <v>0.05</v>
      </c>
      <c r="BB36" s="19">
        <v>0.5</v>
      </c>
      <c r="BC36" s="20">
        <v>30000</v>
      </c>
      <c r="BD36" s="16">
        <v>789.47164655392135</v>
      </c>
      <c r="BE36" s="16">
        <v>34686.868206171872</v>
      </c>
      <c r="BF36" s="21" t="s">
        <v>96</v>
      </c>
      <c r="BG36" s="23">
        <v>70</v>
      </c>
      <c r="BH36" s="23">
        <v>0.95</v>
      </c>
      <c r="BI36" s="23">
        <v>67</v>
      </c>
      <c r="BJ36" s="16">
        <v>789.47164655392135</v>
      </c>
      <c r="BK36" s="16">
        <v>34686.868206171872</v>
      </c>
      <c r="BL36" s="23">
        <v>1</v>
      </c>
      <c r="BM36" s="22">
        <f t="shared" si="9"/>
        <v>53.352375250736536</v>
      </c>
      <c r="BN36" s="22">
        <f t="shared" si="13"/>
        <v>53.352375250736536</v>
      </c>
      <c r="BO36" s="22">
        <f t="shared" si="10"/>
        <v>53.352375250736536</v>
      </c>
      <c r="BP36" s="22">
        <f t="shared" si="11"/>
        <v>0</v>
      </c>
      <c r="BQ36" s="22">
        <f t="shared" si="12"/>
        <v>0</v>
      </c>
    </row>
    <row r="37" spans="1:69" ht="12.75" customHeight="1" x14ac:dyDescent="0.25">
      <c r="A37" s="15">
        <v>17005051</v>
      </c>
      <c r="B37" s="16" t="s">
        <v>237</v>
      </c>
      <c r="C37" s="16" t="s">
        <v>110</v>
      </c>
      <c r="D37" s="16"/>
      <c r="E37" s="16"/>
      <c r="F37" s="16" t="s">
        <v>781</v>
      </c>
      <c r="G37" s="16" t="s">
        <v>1202</v>
      </c>
      <c r="H37" s="16">
        <v>1.5532617E-2</v>
      </c>
      <c r="I37" s="17">
        <v>1969</v>
      </c>
      <c r="J37" s="16"/>
      <c r="K37" s="16">
        <v>0</v>
      </c>
      <c r="L37" s="16" t="s">
        <v>78</v>
      </c>
      <c r="M37" s="17">
        <v>1</v>
      </c>
      <c r="N37" s="17">
        <v>0</v>
      </c>
      <c r="O37" s="16" t="s">
        <v>79</v>
      </c>
      <c r="P37" s="16" t="s">
        <v>80</v>
      </c>
      <c r="Q37" s="18">
        <v>0.76322710566033514</v>
      </c>
      <c r="R37" s="16" t="s">
        <v>1227</v>
      </c>
      <c r="S37" s="16" t="s">
        <v>1228</v>
      </c>
      <c r="T37" s="16" t="s">
        <v>1229</v>
      </c>
      <c r="U37" s="16" t="s">
        <v>1230</v>
      </c>
      <c r="V37" s="16"/>
      <c r="W37" s="16" t="s">
        <v>507</v>
      </c>
      <c r="X37" s="16"/>
      <c r="Y37" s="16" t="s">
        <v>786</v>
      </c>
      <c r="Z37" s="16" t="s">
        <v>779</v>
      </c>
      <c r="AA37" s="16"/>
      <c r="AB37" s="16" t="s">
        <v>473</v>
      </c>
      <c r="AC37" s="16" t="s">
        <v>117</v>
      </c>
      <c r="AD37" s="16"/>
      <c r="AE37" s="16"/>
      <c r="AF37" s="16" t="s">
        <v>91</v>
      </c>
      <c r="AG37" s="16" t="s">
        <v>92</v>
      </c>
      <c r="AH37" s="16" t="s">
        <v>1221</v>
      </c>
      <c r="AI37" s="17">
        <v>1</v>
      </c>
      <c r="AJ37" s="17">
        <v>0</v>
      </c>
      <c r="AK37" s="16" t="s">
        <v>119</v>
      </c>
      <c r="AL37" s="16">
        <v>1.85</v>
      </c>
      <c r="AM37" s="16"/>
      <c r="AN37" s="16" t="s">
        <v>120</v>
      </c>
      <c r="AO37" s="16"/>
      <c r="AP37" s="17">
        <v>0</v>
      </c>
      <c r="AQ37" s="17">
        <v>5498</v>
      </c>
      <c r="AR37" s="17">
        <v>0</v>
      </c>
      <c r="AS37" s="16">
        <v>33246.050816299998</v>
      </c>
      <c r="AT37" s="19">
        <v>0</v>
      </c>
      <c r="AU37" s="19">
        <v>0</v>
      </c>
      <c r="AV37" s="19">
        <v>0.16537302521670996</v>
      </c>
      <c r="AW37" s="19">
        <v>7203.6489784398864</v>
      </c>
      <c r="AX37" s="20">
        <v>13</v>
      </c>
      <c r="AY37" s="19">
        <v>0.5</v>
      </c>
      <c r="AZ37" s="20">
        <v>60</v>
      </c>
      <c r="BA37" s="19">
        <v>0.05</v>
      </c>
      <c r="BB37" s="19">
        <v>0.5</v>
      </c>
      <c r="BC37" s="20">
        <v>30000</v>
      </c>
      <c r="BD37" s="16">
        <v>741.8386906376204</v>
      </c>
      <c r="BE37" s="16">
        <v>33246.039738006286</v>
      </c>
      <c r="BF37" s="21" t="s">
        <v>96</v>
      </c>
      <c r="BG37" s="23">
        <v>70</v>
      </c>
      <c r="BH37" s="23">
        <v>0.95</v>
      </c>
      <c r="BI37" s="23">
        <v>67</v>
      </c>
      <c r="BJ37" s="16">
        <v>741.8386906376204</v>
      </c>
      <c r="BK37" s="16">
        <v>33246.039738006286</v>
      </c>
      <c r="BL37" s="23">
        <v>1</v>
      </c>
      <c r="BM37" s="22">
        <f t="shared" si="9"/>
        <v>51.136216079242452</v>
      </c>
      <c r="BN37" s="22">
        <f t="shared" si="13"/>
        <v>51.136216079242452</v>
      </c>
      <c r="BO37" s="22">
        <f t="shared" si="10"/>
        <v>51.136216079242452</v>
      </c>
      <c r="BP37" s="22">
        <f t="shared" si="11"/>
        <v>0</v>
      </c>
      <c r="BQ37" s="22">
        <f t="shared" si="12"/>
        <v>0</v>
      </c>
    </row>
    <row r="38" spans="1:69" ht="12.75" customHeight="1" x14ac:dyDescent="0.25">
      <c r="A38" s="15">
        <v>14821008</v>
      </c>
      <c r="B38" s="16" t="s">
        <v>97</v>
      </c>
      <c r="C38" s="16"/>
      <c r="D38" s="16"/>
      <c r="E38" s="16"/>
      <c r="F38" s="16" t="s">
        <v>781</v>
      </c>
      <c r="G38" s="16" t="s">
        <v>730</v>
      </c>
      <c r="H38" s="16">
        <v>0.3</v>
      </c>
      <c r="I38" s="17">
        <v>1981</v>
      </c>
      <c r="J38" s="17">
        <v>5731</v>
      </c>
      <c r="K38" s="16">
        <v>0.17520635900000001</v>
      </c>
      <c r="L38" s="16" t="s">
        <v>78</v>
      </c>
      <c r="M38" s="17">
        <v>1</v>
      </c>
      <c r="N38" s="17">
        <v>0</v>
      </c>
      <c r="O38" s="16" t="s">
        <v>79</v>
      </c>
      <c r="P38" s="16" t="s">
        <v>80</v>
      </c>
      <c r="Q38" s="18">
        <v>0.75092394296466325</v>
      </c>
      <c r="R38" s="16" t="s">
        <v>731</v>
      </c>
      <c r="S38" s="16" t="s">
        <v>1011</v>
      </c>
      <c r="T38" s="16" t="s">
        <v>274</v>
      </c>
      <c r="U38" s="16" t="s">
        <v>1012</v>
      </c>
      <c r="V38" s="16"/>
      <c r="W38" s="16" t="s">
        <v>507</v>
      </c>
      <c r="X38" s="16"/>
      <c r="Y38" s="16" t="s">
        <v>786</v>
      </c>
      <c r="Z38" s="16" t="s">
        <v>1013</v>
      </c>
      <c r="AA38" s="16"/>
      <c r="AB38" s="16" t="s">
        <v>473</v>
      </c>
      <c r="AC38" s="16" t="s">
        <v>117</v>
      </c>
      <c r="AD38" s="16"/>
      <c r="AE38" s="16"/>
      <c r="AF38" s="16" t="s">
        <v>91</v>
      </c>
      <c r="AG38" s="16" t="s">
        <v>92</v>
      </c>
      <c r="AH38" s="16" t="s">
        <v>737</v>
      </c>
      <c r="AI38" s="17">
        <v>1</v>
      </c>
      <c r="AJ38" s="17">
        <v>0</v>
      </c>
      <c r="AK38" s="16" t="s">
        <v>107</v>
      </c>
      <c r="AL38" s="16">
        <v>2.35</v>
      </c>
      <c r="AM38" s="16"/>
      <c r="AN38" s="16" t="s">
        <v>108</v>
      </c>
      <c r="AO38" s="16"/>
      <c r="AP38" s="17">
        <v>0</v>
      </c>
      <c r="AQ38" s="17">
        <v>5731</v>
      </c>
      <c r="AR38" s="17">
        <v>0</v>
      </c>
      <c r="AS38" s="16">
        <v>32710.101204499999</v>
      </c>
      <c r="AT38" s="19">
        <v>0</v>
      </c>
      <c r="AU38" s="19">
        <v>0</v>
      </c>
      <c r="AV38" s="19">
        <v>0.17520581682613609</v>
      </c>
      <c r="AW38" s="19">
        <v>7631.965380946488</v>
      </c>
      <c r="AX38" s="20">
        <v>32</v>
      </c>
      <c r="AY38" s="19">
        <v>0.75</v>
      </c>
      <c r="AZ38" s="20">
        <v>100</v>
      </c>
      <c r="BA38" s="19">
        <v>0.1</v>
      </c>
      <c r="BB38" s="19">
        <v>0.5</v>
      </c>
      <c r="BC38" s="20">
        <v>50000</v>
      </c>
      <c r="BD38" s="16">
        <v>978.33833077360555</v>
      </c>
      <c r="BE38" s="16">
        <v>32710.11611468374</v>
      </c>
      <c r="BF38" s="21" t="s">
        <v>96</v>
      </c>
      <c r="BG38" s="23">
        <v>70</v>
      </c>
      <c r="BH38" s="23">
        <v>0.55000000000000004</v>
      </c>
      <c r="BI38" s="23">
        <v>39</v>
      </c>
      <c r="BJ38" s="16">
        <v>978.33833077360555</v>
      </c>
      <c r="BK38" s="16">
        <v>32710.11611468374</v>
      </c>
      <c r="BL38" s="23">
        <v>1</v>
      </c>
      <c r="BM38" s="22">
        <f t="shared" si="9"/>
        <v>29.286033775621867</v>
      </c>
      <c r="BN38" s="22">
        <f t="shared" si="13"/>
        <v>29.286033775621867</v>
      </c>
      <c r="BO38" s="22">
        <f t="shared" si="10"/>
        <v>29.286033775621867</v>
      </c>
      <c r="BP38" s="22">
        <f t="shared" si="11"/>
        <v>0</v>
      </c>
      <c r="BQ38" s="22">
        <f t="shared" si="12"/>
        <v>0</v>
      </c>
    </row>
    <row r="39" spans="1:69" ht="12.75" customHeight="1" x14ac:dyDescent="0.25">
      <c r="A39" s="15">
        <v>15437015</v>
      </c>
      <c r="B39" s="16" t="s">
        <v>97</v>
      </c>
      <c r="C39" s="16" t="s">
        <v>110</v>
      </c>
      <c r="D39" s="16"/>
      <c r="E39" s="16"/>
      <c r="F39" s="16" t="s">
        <v>781</v>
      </c>
      <c r="G39" s="16" t="s">
        <v>111</v>
      </c>
      <c r="H39" s="16">
        <v>9.5890338000000006E-2</v>
      </c>
      <c r="I39" s="17">
        <v>1960</v>
      </c>
      <c r="J39" s="17">
        <v>7024</v>
      </c>
      <c r="K39" s="16">
        <v>0.221325939</v>
      </c>
      <c r="L39" s="16" t="s">
        <v>78</v>
      </c>
      <c r="M39" s="17">
        <v>1</v>
      </c>
      <c r="N39" s="17">
        <v>0</v>
      </c>
      <c r="O39" s="16" t="s">
        <v>79</v>
      </c>
      <c r="P39" s="16" t="s">
        <v>80</v>
      </c>
      <c r="Q39" s="18">
        <v>0.7285840106665884</v>
      </c>
      <c r="R39" s="16" t="s">
        <v>1120</v>
      </c>
      <c r="S39" s="16" t="s">
        <v>1121</v>
      </c>
      <c r="T39" s="16" t="s">
        <v>1122</v>
      </c>
      <c r="U39" s="16" t="s">
        <v>1123</v>
      </c>
      <c r="V39" s="16"/>
      <c r="W39" s="16" t="s">
        <v>507</v>
      </c>
      <c r="X39" s="16"/>
      <c r="Y39" s="16" t="s">
        <v>786</v>
      </c>
      <c r="Z39" s="16" t="s">
        <v>1124</v>
      </c>
      <c r="AA39" s="16"/>
      <c r="AB39" s="16" t="s">
        <v>473</v>
      </c>
      <c r="AC39" s="16" t="s">
        <v>117</v>
      </c>
      <c r="AD39" s="16"/>
      <c r="AE39" s="16"/>
      <c r="AF39" s="16" t="s">
        <v>91</v>
      </c>
      <c r="AG39" s="16" t="s">
        <v>92</v>
      </c>
      <c r="AH39" s="16" t="s">
        <v>1080</v>
      </c>
      <c r="AI39" s="17">
        <v>1</v>
      </c>
      <c r="AJ39" s="17">
        <v>0</v>
      </c>
      <c r="AK39" s="16" t="s">
        <v>119</v>
      </c>
      <c r="AL39" s="16">
        <v>1.85</v>
      </c>
      <c r="AM39" s="16"/>
      <c r="AN39" s="16" t="s">
        <v>120</v>
      </c>
      <c r="AO39" s="16"/>
      <c r="AP39" s="17">
        <v>0</v>
      </c>
      <c r="AQ39" s="17">
        <v>7024</v>
      </c>
      <c r="AR39" s="17">
        <v>0</v>
      </c>
      <c r="AS39" s="16">
        <v>31736.987415</v>
      </c>
      <c r="AT39" s="19">
        <v>0</v>
      </c>
      <c r="AU39" s="19">
        <v>0</v>
      </c>
      <c r="AV39" s="19">
        <v>0.22131905300753954</v>
      </c>
      <c r="AW39" s="19">
        <v>9640.6579490084223</v>
      </c>
      <c r="AX39" s="20">
        <v>13</v>
      </c>
      <c r="AY39" s="19">
        <v>0.5</v>
      </c>
      <c r="AZ39" s="20">
        <v>60</v>
      </c>
      <c r="BA39" s="19">
        <v>0.05</v>
      </c>
      <c r="BB39" s="19">
        <v>0.5</v>
      </c>
      <c r="BC39" s="20">
        <v>30000</v>
      </c>
      <c r="BD39" s="16">
        <v>714.9974642819576</v>
      </c>
      <c r="BE39" s="16">
        <v>31736.992556285513</v>
      </c>
      <c r="BF39" s="21" t="s">
        <v>96</v>
      </c>
      <c r="BG39" s="23">
        <v>70</v>
      </c>
      <c r="BH39" s="23">
        <v>0.95</v>
      </c>
      <c r="BI39" s="23">
        <v>67</v>
      </c>
      <c r="BJ39" s="16">
        <v>714.9974642819576</v>
      </c>
      <c r="BK39" s="16">
        <v>31736.992556285513</v>
      </c>
      <c r="BL39" s="23">
        <v>1</v>
      </c>
      <c r="BM39" s="22">
        <f t="shared" si="9"/>
        <v>48.815128714661419</v>
      </c>
      <c r="BN39" s="22">
        <f t="shared" si="13"/>
        <v>48.815128714661419</v>
      </c>
      <c r="BO39" s="22">
        <f t="shared" si="10"/>
        <v>48.815128714661419</v>
      </c>
      <c r="BP39" s="22">
        <f t="shared" si="11"/>
        <v>0</v>
      </c>
      <c r="BQ39" s="22">
        <f t="shared" si="12"/>
        <v>0</v>
      </c>
    </row>
    <row r="40" spans="1:69" ht="12.75" customHeight="1" x14ac:dyDescent="0.25">
      <c r="A40" s="15">
        <v>19313031</v>
      </c>
      <c r="B40" s="16" t="s">
        <v>237</v>
      </c>
      <c r="C40" s="16" t="s">
        <v>110</v>
      </c>
      <c r="D40" s="16"/>
      <c r="E40" s="16"/>
      <c r="F40" s="16" t="s">
        <v>288</v>
      </c>
      <c r="G40" s="16" t="s">
        <v>111</v>
      </c>
      <c r="H40" s="16">
        <v>0</v>
      </c>
      <c r="I40" s="17"/>
      <c r="J40" s="17"/>
      <c r="K40" s="16">
        <v>0</v>
      </c>
      <c r="L40" s="16" t="s">
        <v>377</v>
      </c>
      <c r="M40" s="17">
        <v>1</v>
      </c>
      <c r="N40" s="17">
        <v>0</v>
      </c>
      <c r="O40" s="16" t="s">
        <v>3518</v>
      </c>
      <c r="P40" s="16" t="s">
        <v>3508</v>
      </c>
      <c r="Q40" s="18">
        <v>0.71424611885472777</v>
      </c>
      <c r="R40" s="16" t="s">
        <v>3509</v>
      </c>
      <c r="S40" s="16" t="s">
        <v>3510</v>
      </c>
      <c r="T40" s="16" t="s">
        <v>83</v>
      </c>
      <c r="U40" s="16" t="s">
        <v>106</v>
      </c>
      <c r="V40" s="16" t="s">
        <v>2174</v>
      </c>
      <c r="W40" s="16" t="s">
        <v>470</v>
      </c>
      <c r="X40" s="16"/>
      <c r="Y40" s="16" t="s">
        <v>3420</v>
      </c>
      <c r="Z40" s="16" t="s">
        <v>2716</v>
      </c>
      <c r="AA40" s="16"/>
      <c r="AB40" s="16" t="s">
        <v>473</v>
      </c>
      <c r="AC40" s="16" t="s">
        <v>117</v>
      </c>
      <c r="AD40" s="16"/>
      <c r="AE40" s="16"/>
      <c r="AF40" s="16" t="s">
        <v>91</v>
      </c>
      <c r="AG40" s="16" t="s">
        <v>92</v>
      </c>
      <c r="AH40" s="16" t="s">
        <v>3511</v>
      </c>
      <c r="AI40" s="17">
        <v>1</v>
      </c>
      <c r="AJ40" s="17">
        <v>0</v>
      </c>
      <c r="AK40" s="16" t="s">
        <v>119</v>
      </c>
      <c r="AL40" s="16">
        <v>1.85</v>
      </c>
      <c r="AM40" s="17"/>
      <c r="AN40" s="16" t="s">
        <v>120</v>
      </c>
      <c r="AO40" s="16"/>
      <c r="AP40" s="17">
        <v>0</v>
      </c>
      <c r="AQ40" s="17">
        <v>0</v>
      </c>
      <c r="AR40" s="17">
        <v>0</v>
      </c>
      <c r="AS40" s="16">
        <v>31112.441778600001</v>
      </c>
      <c r="AT40" s="19">
        <v>0</v>
      </c>
      <c r="AU40" s="19">
        <v>0</v>
      </c>
      <c r="AV40" s="19">
        <v>0</v>
      </c>
      <c r="AW40" s="19">
        <v>0</v>
      </c>
      <c r="AX40" s="20">
        <v>13</v>
      </c>
      <c r="AY40" s="19">
        <v>0.5</v>
      </c>
      <c r="AZ40" s="20">
        <v>60</v>
      </c>
      <c r="BA40" s="19">
        <v>0.05</v>
      </c>
      <c r="BB40" s="19">
        <v>0.5</v>
      </c>
      <c r="BC40" s="20">
        <v>30000</v>
      </c>
      <c r="BD40" s="16">
        <v>741.47115460228122</v>
      </c>
      <c r="BE40" s="16">
        <v>31112.436487192637</v>
      </c>
      <c r="BF40" s="21" t="s">
        <v>96</v>
      </c>
      <c r="BG40" s="22">
        <v>70</v>
      </c>
      <c r="BH40" s="23">
        <v>0.95</v>
      </c>
      <c r="BI40" s="23">
        <v>67</v>
      </c>
      <c r="BJ40" s="16">
        <v>741.47115460228122</v>
      </c>
      <c r="BK40" s="16">
        <v>31112.436487192637</v>
      </c>
      <c r="BL40" s="23">
        <v>0.2</v>
      </c>
      <c r="BM40" s="22">
        <v>47.854489963266758</v>
      </c>
      <c r="BN40" s="22">
        <f t="shared" si="13"/>
        <v>47.854489963266758</v>
      </c>
      <c r="BO40" s="22">
        <v>9.5708979926533519</v>
      </c>
      <c r="BP40" s="22">
        <v>3.8283591970613409</v>
      </c>
      <c r="BQ40" s="22">
        <v>34.455232773552069</v>
      </c>
    </row>
    <row r="41" spans="1:69" ht="12.75" customHeight="1" x14ac:dyDescent="0.25">
      <c r="A41" s="15">
        <v>14821007</v>
      </c>
      <c r="B41" s="16" t="s">
        <v>97</v>
      </c>
      <c r="C41" s="16"/>
      <c r="D41" s="16"/>
      <c r="E41" s="16"/>
      <c r="F41" s="16" t="s">
        <v>98</v>
      </c>
      <c r="G41" s="16" t="s">
        <v>738</v>
      </c>
      <c r="H41" s="16">
        <v>0.199980196</v>
      </c>
      <c r="I41" s="16"/>
      <c r="J41" s="16"/>
      <c r="K41" s="16">
        <v>0</v>
      </c>
      <c r="L41" s="16" t="s">
        <v>78</v>
      </c>
      <c r="M41" s="17">
        <v>1</v>
      </c>
      <c r="N41" s="17">
        <v>0</v>
      </c>
      <c r="O41" s="16" t="s">
        <v>79</v>
      </c>
      <c r="P41" s="16" t="s">
        <v>80</v>
      </c>
      <c r="Q41" s="18">
        <v>0.70792879560537514</v>
      </c>
      <c r="R41" s="16" t="s">
        <v>739</v>
      </c>
      <c r="S41" s="16" t="s">
        <v>732</v>
      </c>
      <c r="T41" s="16" t="s">
        <v>733</v>
      </c>
      <c r="U41" s="16" t="s">
        <v>734</v>
      </c>
      <c r="V41" s="16"/>
      <c r="W41" s="16" t="s">
        <v>102</v>
      </c>
      <c r="X41" s="16"/>
      <c r="Y41" s="16" t="s">
        <v>735</v>
      </c>
      <c r="Z41" s="16"/>
      <c r="AA41" s="16"/>
      <c r="AB41" s="16"/>
      <c r="AC41" s="16"/>
      <c r="AD41" s="16"/>
      <c r="AE41" s="16"/>
      <c r="AF41" s="16"/>
      <c r="AG41" s="16"/>
      <c r="AH41" s="16"/>
      <c r="AI41" s="17">
        <v>0</v>
      </c>
      <c r="AJ41" s="17">
        <v>0</v>
      </c>
      <c r="AK41" s="16" t="s">
        <v>107</v>
      </c>
      <c r="AL41" s="16">
        <v>2.35</v>
      </c>
      <c r="AM41" s="16"/>
      <c r="AN41" s="16" t="s">
        <v>108</v>
      </c>
      <c r="AO41" s="16"/>
      <c r="AP41" s="17">
        <v>0</v>
      </c>
      <c r="AQ41" s="17">
        <v>0</v>
      </c>
      <c r="AR41" s="17">
        <v>0</v>
      </c>
      <c r="AS41" s="16">
        <v>30837.371718099999</v>
      </c>
      <c r="AT41" s="19">
        <v>0</v>
      </c>
      <c r="AU41" s="19">
        <v>0</v>
      </c>
      <c r="AV41" s="19">
        <v>0</v>
      </c>
      <c r="AW41" s="19">
        <v>0</v>
      </c>
      <c r="AX41" s="20">
        <v>32</v>
      </c>
      <c r="AY41" s="19">
        <v>0.75</v>
      </c>
      <c r="AZ41" s="20">
        <v>100</v>
      </c>
      <c r="BA41" s="19">
        <v>0.1</v>
      </c>
      <c r="BB41" s="19">
        <v>0.5</v>
      </c>
      <c r="BC41" s="20">
        <v>50000</v>
      </c>
      <c r="BD41" s="16">
        <v>1718.087375094748</v>
      </c>
      <c r="BE41" s="16">
        <v>30837.254987180138</v>
      </c>
      <c r="BF41" s="21" t="s">
        <v>96</v>
      </c>
      <c r="BG41" s="23">
        <v>70</v>
      </c>
      <c r="BH41" s="23">
        <v>0.55000000000000004</v>
      </c>
      <c r="BI41" s="23">
        <v>39</v>
      </c>
      <c r="BJ41" s="16">
        <v>1718.087375094748</v>
      </c>
      <c r="BK41" s="16">
        <v>30837.254987180138</v>
      </c>
      <c r="BL41" s="23">
        <v>1</v>
      </c>
      <c r="BM41" s="22">
        <f>BI41*Q41</f>
        <v>27.60922302860963</v>
      </c>
      <c r="BN41" s="22">
        <f t="shared" si="13"/>
        <v>27.60922302860963</v>
      </c>
      <c r="BO41" s="22">
        <f>BN41*BL41</f>
        <v>27.60922302860963</v>
      </c>
      <c r="BP41" s="22">
        <f>(BN41-BO41)*0.1</f>
        <v>0</v>
      </c>
      <c r="BQ41" s="22">
        <f>(BN41-BO41)*0.9</f>
        <v>0</v>
      </c>
    </row>
    <row r="42" spans="1:69" ht="12.75" customHeight="1" x14ac:dyDescent="0.25">
      <c r="A42" s="15">
        <v>19314005</v>
      </c>
      <c r="B42" s="16" t="s">
        <v>237</v>
      </c>
      <c r="C42" s="16" t="s">
        <v>110</v>
      </c>
      <c r="D42" s="16"/>
      <c r="E42" s="16"/>
      <c r="F42" s="16" t="s">
        <v>1237</v>
      </c>
      <c r="G42" s="16" t="s">
        <v>111</v>
      </c>
      <c r="H42" s="16">
        <v>6.2594290999999996E-2</v>
      </c>
      <c r="I42" s="17">
        <v>1964</v>
      </c>
      <c r="J42" s="17">
        <v>1119</v>
      </c>
      <c r="K42" s="16">
        <v>3.6809211000000001E-2</v>
      </c>
      <c r="L42" s="16" t="s">
        <v>78</v>
      </c>
      <c r="M42" s="17">
        <v>1</v>
      </c>
      <c r="N42" s="17">
        <v>0</v>
      </c>
      <c r="O42" s="16" t="s">
        <v>79</v>
      </c>
      <c r="P42" s="16" t="s">
        <v>80</v>
      </c>
      <c r="Q42" s="18">
        <v>0.69804113160991121</v>
      </c>
      <c r="R42" s="16" t="s">
        <v>1251</v>
      </c>
      <c r="S42" s="16" t="s">
        <v>1252</v>
      </c>
      <c r="T42" s="16" t="s">
        <v>1253</v>
      </c>
      <c r="U42" s="16" t="s">
        <v>1254</v>
      </c>
      <c r="V42" s="16" t="s">
        <v>1255</v>
      </c>
      <c r="W42" s="16" t="s">
        <v>470</v>
      </c>
      <c r="X42" s="16"/>
      <c r="Y42" s="16" t="s">
        <v>1233</v>
      </c>
      <c r="Z42" s="16" t="s">
        <v>1256</v>
      </c>
      <c r="AA42" s="16"/>
      <c r="AB42" s="16" t="s">
        <v>473</v>
      </c>
      <c r="AC42" s="16" t="s">
        <v>117</v>
      </c>
      <c r="AD42" s="16"/>
      <c r="AE42" s="16"/>
      <c r="AF42" s="16" t="s">
        <v>91</v>
      </c>
      <c r="AG42" s="16" t="s">
        <v>92</v>
      </c>
      <c r="AH42" s="16" t="s">
        <v>106</v>
      </c>
      <c r="AI42" s="17">
        <v>1</v>
      </c>
      <c r="AJ42" s="17">
        <v>0</v>
      </c>
      <c r="AK42" s="16" t="s">
        <v>119</v>
      </c>
      <c r="AL42" s="16">
        <v>1.85</v>
      </c>
      <c r="AM42" s="16"/>
      <c r="AN42" s="16" t="s">
        <v>120</v>
      </c>
      <c r="AO42" s="16"/>
      <c r="AP42" s="17">
        <v>0</v>
      </c>
      <c r="AQ42" s="17">
        <v>1119</v>
      </c>
      <c r="AR42" s="17">
        <v>0</v>
      </c>
      <c r="AS42" s="16">
        <v>30406.599654000001</v>
      </c>
      <c r="AT42" s="19">
        <v>0</v>
      </c>
      <c r="AU42" s="19">
        <v>0</v>
      </c>
      <c r="AV42" s="19">
        <v>3.6801221206357253E-2</v>
      </c>
      <c r="AW42" s="19">
        <v>1603.0611957489218</v>
      </c>
      <c r="AX42" s="20">
        <v>13</v>
      </c>
      <c r="AY42" s="19">
        <v>0.5</v>
      </c>
      <c r="AZ42" s="20">
        <v>60</v>
      </c>
      <c r="BA42" s="19">
        <v>0.05</v>
      </c>
      <c r="BB42" s="19">
        <v>0.5</v>
      </c>
      <c r="BC42" s="20">
        <v>30000</v>
      </c>
      <c r="BD42" s="16">
        <v>821.11104841326653</v>
      </c>
      <c r="BE42" s="16">
        <v>30406.550066362579</v>
      </c>
      <c r="BF42" s="21" t="s">
        <v>96</v>
      </c>
      <c r="BG42" s="23">
        <v>70</v>
      </c>
      <c r="BH42" s="23">
        <v>0.95</v>
      </c>
      <c r="BI42" s="23">
        <v>67</v>
      </c>
      <c r="BJ42" s="16">
        <v>821.11104841326653</v>
      </c>
      <c r="BK42" s="16">
        <v>30406.550066362579</v>
      </c>
      <c r="BL42" s="23">
        <v>1</v>
      </c>
      <c r="BM42" s="22">
        <f>BI42*Q42</f>
        <v>46.768755817864054</v>
      </c>
      <c r="BN42" s="22">
        <f t="shared" si="13"/>
        <v>46.768755817864054</v>
      </c>
      <c r="BO42" s="22">
        <f>BN42*BL42</f>
        <v>46.768755817864054</v>
      </c>
      <c r="BP42" s="22">
        <f>(BN42-BO42)*0.1</f>
        <v>0</v>
      </c>
      <c r="BQ42" s="22">
        <f>(BN42-BO42)*0.9</f>
        <v>0</v>
      </c>
    </row>
    <row r="43" spans="1:69" ht="12.75" customHeight="1" x14ac:dyDescent="0.25">
      <c r="A43" s="15">
        <v>14815020</v>
      </c>
      <c r="B43" s="16" t="s">
        <v>97</v>
      </c>
      <c r="C43" s="16"/>
      <c r="D43" s="16" t="s">
        <v>3477</v>
      </c>
      <c r="E43" s="16"/>
      <c r="F43" s="16" t="s">
        <v>1237</v>
      </c>
      <c r="G43" s="16" t="s">
        <v>111</v>
      </c>
      <c r="H43" s="16">
        <v>0.20929600000000001</v>
      </c>
      <c r="I43" s="17"/>
      <c r="J43" s="17"/>
      <c r="K43" s="16">
        <v>6.3763E-2</v>
      </c>
      <c r="L43" s="16" t="s">
        <v>377</v>
      </c>
      <c r="M43" s="17">
        <v>1</v>
      </c>
      <c r="N43" s="17">
        <v>0</v>
      </c>
      <c r="O43" s="16" t="s">
        <v>3518</v>
      </c>
      <c r="P43" s="16" t="s">
        <v>3481</v>
      </c>
      <c r="Q43" s="18">
        <v>0.66118500000000002</v>
      </c>
      <c r="R43" s="16" t="s">
        <v>3485</v>
      </c>
      <c r="S43" s="16"/>
      <c r="T43" s="16"/>
      <c r="U43" s="16"/>
      <c r="V43" s="16"/>
      <c r="W43" s="16" t="s">
        <v>470</v>
      </c>
      <c r="X43" s="16">
        <v>61</v>
      </c>
      <c r="Y43" s="16"/>
      <c r="Z43" s="16">
        <v>334</v>
      </c>
      <c r="AA43" s="16"/>
      <c r="AB43" s="16"/>
      <c r="AC43" s="16" t="s">
        <v>481</v>
      </c>
      <c r="AD43" s="16" t="s">
        <v>90</v>
      </c>
      <c r="AE43" s="16"/>
      <c r="AF43" s="16" t="s">
        <v>91</v>
      </c>
      <c r="AG43" s="16" t="s">
        <v>92</v>
      </c>
      <c r="AH43" s="16" t="s">
        <v>3486</v>
      </c>
      <c r="AI43" s="17">
        <v>2</v>
      </c>
      <c r="AJ43" s="17">
        <v>1</v>
      </c>
      <c r="AK43" s="16" t="s">
        <v>119</v>
      </c>
      <c r="AL43" s="16">
        <v>1.85</v>
      </c>
      <c r="AM43" s="17"/>
      <c r="AN43" s="16" t="s">
        <v>120</v>
      </c>
      <c r="AO43" s="16"/>
      <c r="AP43" s="17"/>
      <c r="AQ43" s="17"/>
      <c r="AR43" s="17"/>
      <c r="AS43" s="16"/>
      <c r="AT43" s="19"/>
      <c r="AU43" s="19"/>
      <c r="AV43" s="19"/>
      <c r="AW43" s="19"/>
      <c r="AX43" s="20"/>
      <c r="AY43" s="19"/>
      <c r="AZ43" s="20"/>
      <c r="BA43" s="19"/>
      <c r="BB43" s="19"/>
      <c r="BC43" s="20"/>
      <c r="BD43" s="16"/>
      <c r="BE43" s="16"/>
      <c r="BF43" s="21"/>
      <c r="BG43" s="22">
        <v>70</v>
      </c>
      <c r="BH43" s="23">
        <v>0.95</v>
      </c>
      <c r="BI43" s="23">
        <v>67</v>
      </c>
      <c r="BJ43" s="16"/>
      <c r="BK43" s="16"/>
      <c r="BL43" s="23">
        <v>0.2</v>
      </c>
      <c r="BM43" s="22">
        <v>44.299395000000004</v>
      </c>
      <c r="BN43" s="22">
        <f t="shared" si="13"/>
        <v>43.299395000000004</v>
      </c>
      <c r="BO43" s="22">
        <v>8.8598790000000012</v>
      </c>
      <c r="BP43" s="22">
        <v>3.5439516000000006</v>
      </c>
      <c r="BQ43" s="22">
        <v>31.895564400000005</v>
      </c>
    </row>
    <row r="44" spans="1:69" ht="12.75" customHeight="1" x14ac:dyDescent="0.25">
      <c r="A44" s="15">
        <v>15437016</v>
      </c>
      <c r="B44" s="16" t="s">
        <v>97</v>
      </c>
      <c r="C44" s="16" t="s">
        <v>110</v>
      </c>
      <c r="D44" s="16"/>
      <c r="E44" s="16"/>
      <c r="F44" s="16" t="s">
        <v>781</v>
      </c>
      <c r="G44" s="16" t="s">
        <v>111</v>
      </c>
      <c r="H44" s="16">
        <v>0.317061863</v>
      </c>
      <c r="I44" s="17">
        <v>1951</v>
      </c>
      <c r="J44" s="17">
        <v>2150</v>
      </c>
      <c r="K44" s="16">
        <v>7.7199281999999994E-2</v>
      </c>
      <c r="L44" s="16" t="s">
        <v>78</v>
      </c>
      <c r="M44" s="17">
        <v>1</v>
      </c>
      <c r="N44" s="17">
        <v>0</v>
      </c>
      <c r="O44" s="16" t="s">
        <v>79</v>
      </c>
      <c r="P44" s="16" t="s">
        <v>80</v>
      </c>
      <c r="Q44" s="18">
        <v>0.63935527207240728</v>
      </c>
      <c r="R44" s="16" t="s">
        <v>1094</v>
      </c>
      <c r="S44" s="16" t="s">
        <v>1095</v>
      </c>
      <c r="T44" s="16" t="s">
        <v>1096</v>
      </c>
      <c r="U44" s="16" t="s">
        <v>326</v>
      </c>
      <c r="V44" s="16"/>
      <c r="W44" s="16" t="s">
        <v>507</v>
      </c>
      <c r="X44" s="16"/>
      <c r="Y44" s="16" t="s">
        <v>786</v>
      </c>
      <c r="Z44" s="16" t="s">
        <v>1097</v>
      </c>
      <c r="AA44" s="16"/>
      <c r="AB44" s="16" t="s">
        <v>473</v>
      </c>
      <c r="AC44" s="16" t="s">
        <v>117</v>
      </c>
      <c r="AD44" s="16"/>
      <c r="AE44" s="16"/>
      <c r="AF44" s="16" t="s">
        <v>91</v>
      </c>
      <c r="AG44" s="16" t="s">
        <v>92</v>
      </c>
      <c r="AH44" s="16" t="s">
        <v>1080</v>
      </c>
      <c r="AI44" s="17">
        <v>1</v>
      </c>
      <c r="AJ44" s="17">
        <v>0</v>
      </c>
      <c r="AK44" s="16" t="s">
        <v>119</v>
      </c>
      <c r="AL44" s="16">
        <v>1.85</v>
      </c>
      <c r="AM44" s="16"/>
      <c r="AN44" s="16" t="s">
        <v>120</v>
      </c>
      <c r="AO44" s="16"/>
      <c r="AP44" s="17">
        <v>0</v>
      </c>
      <c r="AQ44" s="17">
        <v>2150</v>
      </c>
      <c r="AR44" s="17">
        <v>0</v>
      </c>
      <c r="AS44" s="16">
        <v>27850.223138599998</v>
      </c>
      <c r="AT44" s="19">
        <v>0</v>
      </c>
      <c r="AU44" s="19">
        <v>0</v>
      </c>
      <c r="AV44" s="19">
        <v>7.7198663339258192E-2</v>
      </c>
      <c r="AW44" s="19">
        <v>3362.7737750580868</v>
      </c>
      <c r="AX44" s="20">
        <v>13</v>
      </c>
      <c r="AY44" s="19">
        <v>0.5</v>
      </c>
      <c r="AZ44" s="20">
        <v>60</v>
      </c>
      <c r="BA44" s="19">
        <v>0.05</v>
      </c>
      <c r="BB44" s="19">
        <v>0.5</v>
      </c>
      <c r="BC44" s="20">
        <v>30000</v>
      </c>
      <c r="BD44" s="16">
        <v>732.87975324221736</v>
      </c>
      <c r="BE44" s="16">
        <v>27850.204250322851</v>
      </c>
      <c r="BF44" s="21" t="s">
        <v>96</v>
      </c>
      <c r="BG44" s="23">
        <v>70</v>
      </c>
      <c r="BH44" s="23">
        <v>0.95</v>
      </c>
      <c r="BI44" s="23">
        <v>67</v>
      </c>
      <c r="BJ44" s="16">
        <v>732.87975324221736</v>
      </c>
      <c r="BK44" s="16">
        <v>27850.204250322851</v>
      </c>
      <c r="BL44" s="23">
        <v>1</v>
      </c>
      <c r="BM44" s="22">
        <f>BI44*Q44</f>
        <v>42.836803228851288</v>
      </c>
      <c r="BN44" s="22">
        <f t="shared" si="13"/>
        <v>42.836803228851288</v>
      </c>
      <c r="BO44" s="22">
        <f>BN44*BL44</f>
        <v>42.836803228851288</v>
      </c>
      <c r="BP44" s="22">
        <f>(BN44-BO44)*0.1</f>
        <v>0</v>
      </c>
      <c r="BQ44" s="22">
        <f>(BN44-BO44)*0.9</f>
        <v>0</v>
      </c>
    </row>
    <row r="45" spans="1:69" ht="12.75" customHeight="1" x14ac:dyDescent="0.25">
      <c r="A45" s="15">
        <v>15807026</v>
      </c>
      <c r="B45" s="16" t="s">
        <v>228</v>
      </c>
      <c r="C45" s="16" t="s">
        <v>110</v>
      </c>
      <c r="D45" s="16"/>
      <c r="E45" s="16"/>
      <c r="F45" s="16" t="s">
        <v>502</v>
      </c>
      <c r="G45" s="16" t="s">
        <v>581</v>
      </c>
      <c r="H45" s="16">
        <v>2.6921754999999999E-2</v>
      </c>
      <c r="I45" s="17">
        <v>1951</v>
      </c>
      <c r="J45" s="17">
        <v>4268</v>
      </c>
      <c r="K45" s="16">
        <v>0.15383506299999999</v>
      </c>
      <c r="L45" s="16" t="s">
        <v>78</v>
      </c>
      <c r="M45" s="17">
        <v>1</v>
      </c>
      <c r="N45" s="17">
        <v>0</v>
      </c>
      <c r="O45" s="16" t="s">
        <v>79</v>
      </c>
      <c r="P45" s="16" t="s">
        <v>80</v>
      </c>
      <c r="Q45" s="18">
        <v>0.63736295753275352</v>
      </c>
      <c r="R45" s="16" t="s">
        <v>582</v>
      </c>
      <c r="S45" s="16" t="s">
        <v>511</v>
      </c>
      <c r="T45" s="16" t="s">
        <v>512</v>
      </c>
      <c r="U45" s="16" t="s">
        <v>513</v>
      </c>
      <c r="V45" s="16"/>
      <c r="W45" s="16" t="s">
        <v>507</v>
      </c>
      <c r="X45" s="16"/>
      <c r="Y45" s="16" t="s">
        <v>509</v>
      </c>
      <c r="Z45" s="16" t="s">
        <v>583</v>
      </c>
      <c r="AA45" s="16"/>
      <c r="AB45" s="16" t="s">
        <v>473</v>
      </c>
      <c r="AC45" s="16" t="s">
        <v>117</v>
      </c>
      <c r="AD45" s="16"/>
      <c r="AE45" s="16"/>
      <c r="AF45" s="16" t="s">
        <v>91</v>
      </c>
      <c r="AG45" s="16" t="s">
        <v>92</v>
      </c>
      <c r="AH45" s="16" t="s">
        <v>515</v>
      </c>
      <c r="AI45" s="17">
        <v>3</v>
      </c>
      <c r="AJ45" s="17">
        <v>0</v>
      </c>
      <c r="AK45" s="16" t="s">
        <v>119</v>
      </c>
      <c r="AL45" s="16">
        <v>1.85</v>
      </c>
      <c r="AM45" s="16"/>
      <c r="AN45" s="16" t="s">
        <v>120</v>
      </c>
      <c r="AO45" s="16"/>
      <c r="AP45" s="17">
        <v>0</v>
      </c>
      <c r="AQ45" s="17">
        <v>0</v>
      </c>
      <c r="AR45" s="17">
        <v>4268</v>
      </c>
      <c r="AS45" s="16">
        <v>27763.3954524</v>
      </c>
      <c r="AT45" s="19">
        <v>0</v>
      </c>
      <c r="AU45" s="19">
        <v>0</v>
      </c>
      <c r="AV45" s="19">
        <v>0.15372759457024748</v>
      </c>
      <c r="AW45" s="19">
        <v>6696.3740194799802</v>
      </c>
      <c r="AX45" s="20">
        <v>13</v>
      </c>
      <c r="AY45" s="19">
        <v>0.5</v>
      </c>
      <c r="AZ45" s="20">
        <v>60</v>
      </c>
      <c r="BA45" s="19">
        <v>0.05</v>
      </c>
      <c r="BB45" s="19">
        <v>0.5</v>
      </c>
      <c r="BC45" s="20">
        <v>30000</v>
      </c>
      <c r="BD45" s="16">
        <v>668.42955777213535</v>
      </c>
      <c r="BE45" s="16">
        <v>27763.419376116071</v>
      </c>
      <c r="BF45" s="21" t="s">
        <v>96</v>
      </c>
      <c r="BG45" s="23">
        <v>70</v>
      </c>
      <c r="BH45" s="23">
        <v>0.95</v>
      </c>
      <c r="BI45" s="23">
        <v>67</v>
      </c>
      <c r="BJ45" s="16">
        <v>668.42955777213535</v>
      </c>
      <c r="BK45" s="16">
        <v>27763.419376116071</v>
      </c>
      <c r="BL45" s="23">
        <v>1</v>
      </c>
      <c r="BM45" s="22">
        <f>BI45*Q45</f>
        <v>42.703318154694486</v>
      </c>
      <c r="BN45" s="22">
        <f t="shared" si="13"/>
        <v>42.703318154694486</v>
      </c>
      <c r="BO45" s="22">
        <f>BN45*BL45</f>
        <v>42.703318154694486</v>
      </c>
      <c r="BP45" s="22">
        <f>(BN45-BO45)*0.1</f>
        <v>0</v>
      </c>
      <c r="BQ45" s="22">
        <f>(BN45-BO45)*0.9</f>
        <v>0</v>
      </c>
    </row>
    <row r="46" spans="1:69" ht="12.75" customHeight="1" x14ac:dyDescent="0.25">
      <c r="A46" s="15">
        <v>16110004</v>
      </c>
      <c r="B46" s="16" t="s">
        <v>109</v>
      </c>
      <c r="C46" s="16" t="s">
        <v>110</v>
      </c>
      <c r="D46" s="16"/>
      <c r="E46" s="16"/>
      <c r="F46" s="16" t="s">
        <v>781</v>
      </c>
      <c r="G46" s="16" t="s">
        <v>111</v>
      </c>
      <c r="H46" s="16">
        <v>0.62744385800000002</v>
      </c>
      <c r="I46" s="17">
        <v>1991</v>
      </c>
      <c r="J46" s="17">
        <v>5940</v>
      </c>
      <c r="K46" s="16">
        <v>0.220154924</v>
      </c>
      <c r="L46" s="16" t="s">
        <v>78</v>
      </c>
      <c r="M46" s="17">
        <v>1</v>
      </c>
      <c r="N46" s="17">
        <v>0</v>
      </c>
      <c r="O46" s="16" t="s">
        <v>79</v>
      </c>
      <c r="P46" s="16" t="s">
        <v>80</v>
      </c>
      <c r="Q46" s="18">
        <v>0.61953029918275182</v>
      </c>
      <c r="R46" s="16" t="s">
        <v>1004</v>
      </c>
      <c r="S46" s="16" t="s">
        <v>905</v>
      </c>
      <c r="T46" s="16" t="s">
        <v>114</v>
      </c>
      <c r="U46" s="16" t="s">
        <v>326</v>
      </c>
      <c r="V46" s="16" t="s">
        <v>906</v>
      </c>
      <c r="W46" s="16" t="s">
        <v>507</v>
      </c>
      <c r="X46" s="16"/>
      <c r="Y46" s="16" t="s">
        <v>786</v>
      </c>
      <c r="Z46" s="16" t="s">
        <v>1005</v>
      </c>
      <c r="AA46" s="16"/>
      <c r="AB46" s="16" t="s">
        <v>88</v>
      </c>
      <c r="AC46" s="16" t="s">
        <v>117</v>
      </c>
      <c r="AD46" s="16"/>
      <c r="AE46" s="16"/>
      <c r="AF46" s="16" t="s">
        <v>91</v>
      </c>
      <c r="AG46" s="16" t="s">
        <v>92</v>
      </c>
      <c r="AH46" s="16" t="s">
        <v>628</v>
      </c>
      <c r="AI46" s="17">
        <v>1</v>
      </c>
      <c r="AJ46" s="17">
        <v>0</v>
      </c>
      <c r="AK46" s="16" t="s">
        <v>119</v>
      </c>
      <c r="AL46" s="16">
        <v>1.85</v>
      </c>
      <c r="AM46" s="16"/>
      <c r="AN46" s="16" t="s">
        <v>120</v>
      </c>
      <c r="AO46" s="16"/>
      <c r="AP46" s="17">
        <v>0</v>
      </c>
      <c r="AQ46" s="17">
        <v>5940</v>
      </c>
      <c r="AR46" s="17">
        <v>0</v>
      </c>
      <c r="AS46" s="16">
        <v>26986.5977184</v>
      </c>
      <c r="AT46" s="19">
        <v>0</v>
      </c>
      <c r="AU46" s="19">
        <v>0</v>
      </c>
      <c r="AV46" s="19">
        <v>0.2201092580095782</v>
      </c>
      <c r="AW46" s="19">
        <v>9587.9592788972259</v>
      </c>
      <c r="AX46" s="20">
        <v>13</v>
      </c>
      <c r="AY46" s="19">
        <v>0.5</v>
      </c>
      <c r="AZ46" s="20">
        <v>60</v>
      </c>
      <c r="BA46" s="19">
        <v>0.05</v>
      </c>
      <c r="BB46" s="19">
        <v>0.5</v>
      </c>
      <c r="BC46" s="20">
        <v>30000</v>
      </c>
      <c r="BD46" s="16">
        <v>657.16695327472519</v>
      </c>
      <c r="BE46" s="16">
        <v>26986.631885549279</v>
      </c>
      <c r="BF46" s="21" t="s">
        <v>96</v>
      </c>
      <c r="BG46" s="23">
        <v>70</v>
      </c>
      <c r="BH46" s="23">
        <v>0.95</v>
      </c>
      <c r="BI46" s="23">
        <v>67</v>
      </c>
      <c r="BJ46" s="16">
        <v>657.16695327472519</v>
      </c>
      <c r="BK46" s="16">
        <v>26986.631885549279</v>
      </c>
      <c r="BL46" s="23">
        <v>1</v>
      </c>
      <c r="BM46" s="22">
        <f>BI46*Q46</f>
        <v>41.50853004524437</v>
      </c>
      <c r="BN46" s="22">
        <f t="shared" si="13"/>
        <v>41.50853004524437</v>
      </c>
      <c r="BO46" s="22">
        <f>BN46*BL46</f>
        <v>41.50853004524437</v>
      </c>
      <c r="BP46" s="22">
        <f>(BN46-BO46)*0.1</f>
        <v>0</v>
      </c>
      <c r="BQ46" s="22">
        <f>(BN46-BO46)*0.9</f>
        <v>0</v>
      </c>
    </row>
    <row r="47" spans="1:69" ht="12.75" customHeight="1" x14ac:dyDescent="0.25">
      <c r="A47" s="15">
        <v>14828005</v>
      </c>
      <c r="B47" s="16" t="s">
        <v>97</v>
      </c>
      <c r="C47" s="16" t="s">
        <v>110</v>
      </c>
      <c r="D47" s="16"/>
      <c r="E47" s="16"/>
      <c r="F47" s="16" t="s">
        <v>781</v>
      </c>
      <c r="G47" s="16" t="s">
        <v>111</v>
      </c>
      <c r="H47" s="16">
        <v>0.85471298699999998</v>
      </c>
      <c r="I47" s="17">
        <v>1984</v>
      </c>
      <c r="J47" s="17">
        <v>4464</v>
      </c>
      <c r="K47" s="16">
        <v>0.16715970799999999</v>
      </c>
      <c r="L47" s="16" t="s">
        <v>78</v>
      </c>
      <c r="M47" s="17">
        <v>1</v>
      </c>
      <c r="N47" s="17">
        <v>0</v>
      </c>
      <c r="O47" s="16" t="s">
        <v>79</v>
      </c>
      <c r="P47" s="16" t="s">
        <v>80</v>
      </c>
      <c r="Q47" s="18">
        <v>0.61308001211954688</v>
      </c>
      <c r="R47" s="16" t="s">
        <v>1053</v>
      </c>
      <c r="S47" s="16" t="s">
        <v>1054</v>
      </c>
      <c r="T47" s="16" t="s">
        <v>387</v>
      </c>
      <c r="U47" s="16" t="s">
        <v>1055</v>
      </c>
      <c r="V47" s="16"/>
      <c r="W47" s="16" t="s">
        <v>507</v>
      </c>
      <c r="X47" s="16"/>
      <c r="Y47" s="16" t="s">
        <v>786</v>
      </c>
      <c r="Z47" s="16" t="s">
        <v>1056</v>
      </c>
      <c r="AA47" s="16"/>
      <c r="AB47" s="16" t="s">
        <v>473</v>
      </c>
      <c r="AC47" s="16" t="s">
        <v>117</v>
      </c>
      <c r="AD47" s="16"/>
      <c r="AE47" s="16"/>
      <c r="AF47" s="16" t="s">
        <v>91</v>
      </c>
      <c r="AG47" s="16" t="s">
        <v>92</v>
      </c>
      <c r="AH47" s="16" t="s">
        <v>672</v>
      </c>
      <c r="AI47" s="17">
        <v>1</v>
      </c>
      <c r="AJ47" s="17">
        <v>0</v>
      </c>
      <c r="AK47" s="16" t="s">
        <v>119</v>
      </c>
      <c r="AL47" s="16">
        <v>1.85</v>
      </c>
      <c r="AM47" s="16"/>
      <c r="AN47" s="16" t="s">
        <v>120</v>
      </c>
      <c r="AO47" s="16"/>
      <c r="AP47" s="17">
        <v>0</v>
      </c>
      <c r="AQ47" s="17">
        <v>4464</v>
      </c>
      <c r="AR47" s="17">
        <v>0</v>
      </c>
      <c r="AS47" s="16">
        <v>26705.7139006</v>
      </c>
      <c r="AT47" s="19">
        <v>0</v>
      </c>
      <c r="AU47" s="19">
        <v>0</v>
      </c>
      <c r="AV47" s="19">
        <v>0.1671552393849208</v>
      </c>
      <c r="AW47" s="19">
        <v>7281.2822276071502</v>
      </c>
      <c r="AX47" s="20">
        <v>13</v>
      </c>
      <c r="AY47" s="19">
        <v>0.5</v>
      </c>
      <c r="AZ47" s="20">
        <v>60</v>
      </c>
      <c r="BA47" s="19">
        <v>0.05</v>
      </c>
      <c r="BB47" s="19">
        <v>0.5</v>
      </c>
      <c r="BC47" s="20">
        <v>30000</v>
      </c>
      <c r="BD47" s="16">
        <v>660.28835603670245</v>
      </c>
      <c r="BE47" s="16">
        <v>26705.658504972966</v>
      </c>
      <c r="BF47" s="21" t="s">
        <v>96</v>
      </c>
      <c r="BG47" s="23">
        <v>70</v>
      </c>
      <c r="BH47" s="23">
        <v>0.95</v>
      </c>
      <c r="BI47" s="23">
        <v>67</v>
      </c>
      <c r="BJ47" s="16">
        <v>660.28835603670245</v>
      </c>
      <c r="BK47" s="16">
        <v>26705.658504972966</v>
      </c>
      <c r="BL47" s="23">
        <v>1</v>
      </c>
      <c r="BM47" s="22">
        <f>BI47*Q47</f>
        <v>41.076360812009639</v>
      </c>
      <c r="BN47" s="22">
        <f t="shared" si="13"/>
        <v>41.076360812009639</v>
      </c>
      <c r="BO47" s="22">
        <f>BN47*BL47</f>
        <v>41.076360812009639</v>
      </c>
      <c r="BP47" s="22">
        <f>(BN47-BO47)*0.1</f>
        <v>0</v>
      </c>
      <c r="BQ47" s="22">
        <f>(BN47-BO47)*0.9</f>
        <v>0</v>
      </c>
    </row>
    <row r="48" spans="1:69" ht="12.75" customHeight="1" x14ac:dyDescent="0.25">
      <c r="A48" s="15">
        <v>19313033</v>
      </c>
      <c r="B48" s="16" t="s">
        <v>237</v>
      </c>
      <c r="C48" s="16" t="s">
        <v>110</v>
      </c>
      <c r="D48" s="16"/>
      <c r="E48" s="16"/>
      <c r="F48" s="16" t="s">
        <v>288</v>
      </c>
      <c r="G48" s="16" t="s">
        <v>111</v>
      </c>
      <c r="H48" s="16">
        <v>0</v>
      </c>
      <c r="I48" s="17"/>
      <c r="J48" s="17"/>
      <c r="K48" s="16">
        <v>0</v>
      </c>
      <c r="L48" s="16" t="s">
        <v>377</v>
      </c>
      <c r="M48" s="17">
        <v>1</v>
      </c>
      <c r="N48" s="17">
        <v>0</v>
      </c>
      <c r="O48" s="16" t="s">
        <v>3518</v>
      </c>
      <c r="P48" s="16" t="s">
        <v>3508</v>
      </c>
      <c r="Q48" s="18">
        <v>0.59439890402342865</v>
      </c>
      <c r="R48" s="16" t="s">
        <v>3509</v>
      </c>
      <c r="S48" s="16" t="s">
        <v>3510</v>
      </c>
      <c r="T48" s="16" t="s">
        <v>83</v>
      </c>
      <c r="U48" s="16" t="s">
        <v>106</v>
      </c>
      <c r="V48" s="16" t="s">
        <v>2174</v>
      </c>
      <c r="W48" s="16" t="s">
        <v>470</v>
      </c>
      <c r="X48" s="16"/>
      <c r="Y48" s="16" t="s">
        <v>3420</v>
      </c>
      <c r="Z48" s="16" t="s">
        <v>2716</v>
      </c>
      <c r="AA48" s="16"/>
      <c r="AB48" s="16" t="s">
        <v>473</v>
      </c>
      <c r="AC48" s="16" t="s">
        <v>117</v>
      </c>
      <c r="AD48" s="16"/>
      <c r="AE48" s="16"/>
      <c r="AF48" s="16" t="s">
        <v>91</v>
      </c>
      <c r="AG48" s="16" t="s">
        <v>92</v>
      </c>
      <c r="AH48" s="16" t="s">
        <v>106</v>
      </c>
      <c r="AI48" s="17">
        <v>2</v>
      </c>
      <c r="AJ48" s="17">
        <v>0</v>
      </c>
      <c r="AK48" s="16" t="s">
        <v>119</v>
      </c>
      <c r="AL48" s="16">
        <v>1.85</v>
      </c>
      <c r="AM48" s="17"/>
      <c r="AN48" s="16" t="s">
        <v>120</v>
      </c>
      <c r="AO48" s="16"/>
      <c r="AP48" s="17">
        <v>0</v>
      </c>
      <c r="AQ48" s="17">
        <v>0</v>
      </c>
      <c r="AR48" s="17">
        <v>0</v>
      </c>
      <c r="AS48" s="16">
        <v>25891.904780299999</v>
      </c>
      <c r="AT48" s="19">
        <v>0</v>
      </c>
      <c r="AU48" s="19">
        <v>0</v>
      </c>
      <c r="AV48" s="19">
        <v>0</v>
      </c>
      <c r="AW48" s="19">
        <v>0</v>
      </c>
      <c r="AX48" s="20">
        <v>13</v>
      </c>
      <c r="AY48" s="19">
        <v>0.5</v>
      </c>
      <c r="AZ48" s="20">
        <v>60</v>
      </c>
      <c r="BA48" s="19">
        <v>0.05</v>
      </c>
      <c r="BB48" s="19">
        <v>0.5</v>
      </c>
      <c r="BC48" s="20">
        <v>30000</v>
      </c>
      <c r="BD48" s="16">
        <v>697.18064829989589</v>
      </c>
      <c r="BE48" s="16">
        <v>25891.912691299076</v>
      </c>
      <c r="BF48" s="21" t="s">
        <v>96</v>
      </c>
      <c r="BG48" s="22">
        <v>70</v>
      </c>
      <c r="BH48" s="23">
        <v>0.95</v>
      </c>
      <c r="BI48" s="23">
        <v>67</v>
      </c>
      <c r="BJ48" s="16">
        <v>697.18064829989589</v>
      </c>
      <c r="BK48" s="16">
        <v>25891.912691299076</v>
      </c>
      <c r="BL48" s="23">
        <v>0.2</v>
      </c>
      <c r="BM48" s="22">
        <v>39.824726569569719</v>
      </c>
      <c r="BN48" s="22">
        <f t="shared" si="13"/>
        <v>39.824726569569719</v>
      </c>
      <c r="BO48" s="22">
        <v>7.9649453139139439</v>
      </c>
      <c r="BP48" s="22">
        <v>3.1859781255655779</v>
      </c>
      <c r="BQ48" s="22">
        <v>28.673803130090199</v>
      </c>
    </row>
    <row r="49" spans="1:69" ht="12.75" customHeight="1" x14ac:dyDescent="0.25">
      <c r="A49" s="15">
        <v>19742003</v>
      </c>
      <c r="B49" s="16" t="s">
        <v>109</v>
      </c>
      <c r="C49" s="16" t="s">
        <v>110</v>
      </c>
      <c r="D49" s="16"/>
      <c r="E49" s="16"/>
      <c r="F49" s="16" t="s">
        <v>1237</v>
      </c>
      <c r="G49" s="16" t="s">
        <v>111</v>
      </c>
      <c r="H49" s="16">
        <v>0</v>
      </c>
      <c r="I49" s="17">
        <v>1967</v>
      </c>
      <c r="J49" s="17">
        <v>1610</v>
      </c>
      <c r="K49" s="16">
        <v>6.3258810999999998E-2</v>
      </c>
      <c r="L49" s="16" t="s">
        <v>78</v>
      </c>
      <c r="M49" s="17">
        <v>1</v>
      </c>
      <c r="N49" s="17">
        <v>0</v>
      </c>
      <c r="O49" s="16" t="s">
        <v>79</v>
      </c>
      <c r="P49" s="16" t="s">
        <v>80</v>
      </c>
      <c r="Q49" s="18">
        <v>0.58440568176827612</v>
      </c>
      <c r="R49" s="16" t="s">
        <v>1250</v>
      </c>
      <c r="S49" s="16" t="s">
        <v>113</v>
      </c>
      <c r="T49" s="16" t="s">
        <v>114</v>
      </c>
      <c r="U49" s="16" t="s">
        <v>115</v>
      </c>
      <c r="V49" s="16"/>
      <c r="W49" s="16" t="s">
        <v>470</v>
      </c>
      <c r="X49" s="16"/>
      <c r="Y49" s="16" t="s">
        <v>1233</v>
      </c>
      <c r="Z49" s="16" t="s">
        <v>193</v>
      </c>
      <c r="AA49" s="16"/>
      <c r="AB49" s="16" t="s">
        <v>88</v>
      </c>
      <c r="AC49" s="16" t="s">
        <v>117</v>
      </c>
      <c r="AD49" s="16"/>
      <c r="AE49" s="16"/>
      <c r="AF49" s="16" t="s">
        <v>91</v>
      </c>
      <c r="AG49" s="16" t="s">
        <v>92</v>
      </c>
      <c r="AH49" s="16" t="s">
        <v>118</v>
      </c>
      <c r="AI49" s="17">
        <v>1</v>
      </c>
      <c r="AJ49" s="17">
        <v>0</v>
      </c>
      <c r="AK49" s="16" t="s">
        <v>119</v>
      </c>
      <c r="AL49" s="16">
        <v>1.85</v>
      </c>
      <c r="AM49" s="16"/>
      <c r="AN49" s="16" t="s">
        <v>120</v>
      </c>
      <c r="AO49" s="16"/>
      <c r="AP49" s="17">
        <v>0</v>
      </c>
      <c r="AQ49" s="17">
        <v>1610</v>
      </c>
      <c r="AR49" s="17">
        <v>0</v>
      </c>
      <c r="AS49" s="16">
        <v>25456.633513500001</v>
      </c>
      <c r="AT49" s="19">
        <v>0</v>
      </c>
      <c r="AU49" s="19">
        <v>0</v>
      </c>
      <c r="AV49" s="19">
        <v>6.3244811971944162E-2</v>
      </c>
      <c r="AW49" s="19">
        <v>2754.9440094978877</v>
      </c>
      <c r="AX49" s="20">
        <v>13</v>
      </c>
      <c r="AY49" s="19">
        <v>0.5</v>
      </c>
      <c r="AZ49" s="20">
        <v>60</v>
      </c>
      <c r="BA49" s="19">
        <v>0.05</v>
      </c>
      <c r="BB49" s="19">
        <v>0.5</v>
      </c>
      <c r="BC49" s="20">
        <v>30000</v>
      </c>
      <c r="BD49" s="16">
        <v>629.10273406367196</v>
      </c>
      <c r="BE49" s="16">
        <v>25456.609671081937</v>
      </c>
      <c r="BF49" s="21" t="s">
        <v>96</v>
      </c>
      <c r="BG49" s="23">
        <v>70</v>
      </c>
      <c r="BH49" s="23">
        <v>0.95</v>
      </c>
      <c r="BI49" s="23">
        <v>67</v>
      </c>
      <c r="BJ49" s="16">
        <v>629.10273406367196</v>
      </c>
      <c r="BK49" s="16">
        <v>25456.609671081937</v>
      </c>
      <c r="BL49" s="23">
        <v>1</v>
      </c>
      <c r="BM49" s="22">
        <f>BI49*Q49</f>
        <v>39.155180678474501</v>
      </c>
      <c r="BN49" s="22">
        <f t="shared" si="13"/>
        <v>39.155180678474501</v>
      </c>
      <c r="BO49" s="22">
        <f>BN49*BL49</f>
        <v>39.155180678474501</v>
      </c>
      <c r="BP49" s="22">
        <f>(BN49-BO49)*0.1</f>
        <v>0</v>
      </c>
      <c r="BQ49" s="22">
        <f>(BN49-BO49)*0.9</f>
        <v>0</v>
      </c>
    </row>
    <row r="50" spans="1:69" ht="12.75" customHeight="1" x14ac:dyDescent="0.25">
      <c r="A50" s="15">
        <v>19313032</v>
      </c>
      <c r="B50" s="16" t="s">
        <v>237</v>
      </c>
      <c r="C50" s="16" t="s">
        <v>110</v>
      </c>
      <c r="D50" s="16"/>
      <c r="E50" s="16"/>
      <c r="F50" s="16" t="s">
        <v>288</v>
      </c>
      <c r="G50" s="16" t="s">
        <v>111</v>
      </c>
      <c r="H50" s="16">
        <v>0</v>
      </c>
      <c r="I50" s="17"/>
      <c r="J50" s="17"/>
      <c r="K50" s="16">
        <v>0</v>
      </c>
      <c r="L50" s="16" t="s">
        <v>377</v>
      </c>
      <c r="M50" s="17">
        <v>1</v>
      </c>
      <c r="N50" s="17">
        <v>0</v>
      </c>
      <c r="O50" s="16" t="s">
        <v>3518</v>
      </c>
      <c r="P50" s="16" t="s">
        <v>3508</v>
      </c>
      <c r="Q50" s="18">
        <v>0.57373061069256559</v>
      </c>
      <c r="R50" s="16" t="s">
        <v>3509</v>
      </c>
      <c r="S50" s="16" t="s">
        <v>3510</v>
      </c>
      <c r="T50" s="16" t="s">
        <v>83</v>
      </c>
      <c r="U50" s="16" t="s">
        <v>106</v>
      </c>
      <c r="V50" s="16" t="s">
        <v>2174</v>
      </c>
      <c r="W50" s="16" t="s">
        <v>470</v>
      </c>
      <c r="X50" s="16"/>
      <c r="Y50" s="16" t="s">
        <v>3420</v>
      </c>
      <c r="Z50" s="16"/>
      <c r="AA50" s="16"/>
      <c r="AB50" s="16" t="s">
        <v>473</v>
      </c>
      <c r="AC50" s="16" t="s">
        <v>117</v>
      </c>
      <c r="AD50" s="16"/>
      <c r="AE50" s="16"/>
      <c r="AF50" s="16" t="s">
        <v>91</v>
      </c>
      <c r="AG50" s="16" t="s">
        <v>92</v>
      </c>
      <c r="AH50" s="16" t="s">
        <v>873</v>
      </c>
      <c r="AI50" s="17">
        <v>1</v>
      </c>
      <c r="AJ50" s="17">
        <v>0</v>
      </c>
      <c r="AK50" s="16" t="s">
        <v>119</v>
      </c>
      <c r="AL50" s="16">
        <v>1.85</v>
      </c>
      <c r="AM50" s="17"/>
      <c r="AN50" s="16" t="s">
        <v>120</v>
      </c>
      <c r="AO50" s="16"/>
      <c r="AP50" s="17">
        <v>0</v>
      </c>
      <c r="AQ50" s="17">
        <v>0</v>
      </c>
      <c r="AR50" s="17">
        <v>0</v>
      </c>
      <c r="AS50" s="16">
        <v>24991.5970676</v>
      </c>
      <c r="AT50" s="19">
        <v>0</v>
      </c>
      <c r="AU50" s="19">
        <v>0</v>
      </c>
      <c r="AV50" s="19">
        <v>0</v>
      </c>
      <c r="AW50" s="19">
        <v>0</v>
      </c>
      <c r="AX50" s="20">
        <v>13</v>
      </c>
      <c r="AY50" s="19">
        <v>0.5</v>
      </c>
      <c r="AZ50" s="20">
        <v>60</v>
      </c>
      <c r="BA50" s="19">
        <v>0.05</v>
      </c>
      <c r="BB50" s="19">
        <v>0.5</v>
      </c>
      <c r="BC50" s="20">
        <v>30000</v>
      </c>
      <c r="BD50" s="16">
        <v>689.50612436758001</v>
      </c>
      <c r="BE50" s="16">
        <v>24991.605435046509</v>
      </c>
      <c r="BF50" s="21" t="s">
        <v>96</v>
      </c>
      <c r="BG50" s="22">
        <v>70</v>
      </c>
      <c r="BH50" s="23">
        <v>0.95</v>
      </c>
      <c r="BI50" s="23">
        <v>67</v>
      </c>
      <c r="BJ50" s="16">
        <v>689.50612436758001</v>
      </c>
      <c r="BK50" s="16">
        <v>24991.605435046509</v>
      </c>
      <c r="BL50" s="23">
        <v>0.2</v>
      </c>
      <c r="BM50" s="22">
        <v>38.439950916401898</v>
      </c>
      <c r="BN50" s="22">
        <f t="shared" si="13"/>
        <v>38.439950916401898</v>
      </c>
      <c r="BO50" s="22">
        <v>7.6879901832803803</v>
      </c>
      <c r="BP50" s="22">
        <v>3.0751960733121519</v>
      </c>
      <c r="BQ50" s="22">
        <v>27.676764659809365</v>
      </c>
    </row>
    <row r="51" spans="1:69" ht="12.75" customHeight="1" x14ac:dyDescent="0.25">
      <c r="A51" s="15">
        <v>15437007</v>
      </c>
      <c r="B51" s="16" t="s">
        <v>97</v>
      </c>
      <c r="C51" s="16" t="s">
        <v>110</v>
      </c>
      <c r="D51" s="16"/>
      <c r="E51" s="16"/>
      <c r="F51" s="16" t="s">
        <v>781</v>
      </c>
      <c r="G51" s="16" t="s">
        <v>111</v>
      </c>
      <c r="H51" s="16">
        <v>3.3000000000000003E-5</v>
      </c>
      <c r="I51" s="17">
        <v>1958</v>
      </c>
      <c r="J51" s="17">
        <v>1034</v>
      </c>
      <c r="K51" s="16">
        <v>4.2750238000000003E-2</v>
      </c>
      <c r="L51" s="16" t="s">
        <v>78</v>
      </c>
      <c r="M51" s="17">
        <v>1</v>
      </c>
      <c r="N51" s="17">
        <v>0</v>
      </c>
      <c r="O51" s="16" t="s">
        <v>79</v>
      </c>
      <c r="P51" s="16" t="s">
        <v>80</v>
      </c>
      <c r="Q51" s="18">
        <v>0.55526320836173138</v>
      </c>
      <c r="R51" s="16" t="s">
        <v>1076</v>
      </c>
      <c r="S51" s="16" t="s">
        <v>1077</v>
      </c>
      <c r="T51" s="16" t="s">
        <v>347</v>
      </c>
      <c r="U51" s="16" t="s">
        <v>348</v>
      </c>
      <c r="V51" s="16" t="s">
        <v>1078</v>
      </c>
      <c r="W51" s="16" t="s">
        <v>507</v>
      </c>
      <c r="X51" s="16"/>
      <c r="Y51" s="16" t="s">
        <v>786</v>
      </c>
      <c r="Z51" s="16" t="s">
        <v>1079</v>
      </c>
      <c r="AA51" s="16"/>
      <c r="AB51" s="16" t="s">
        <v>473</v>
      </c>
      <c r="AC51" s="16" t="s">
        <v>117</v>
      </c>
      <c r="AD51" s="16"/>
      <c r="AE51" s="16"/>
      <c r="AF51" s="16" t="s">
        <v>91</v>
      </c>
      <c r="AG51" s="16" t="s">
        <v>92</v>
      </c>
      <c r="AH51" s="16" t="s">
        <v>1080</v>
      </c>
      <c r="AI51" s="17">
        <v>1</v>
      </c>
      <c r="AJ51" s="17">
        <v>0</v>
      </c>
      <c r="AK51" s="16" t="s">
        <v>119</v>
      </c>
      <c r="AL51" s="16">
        <v>1.85</v>
      </c>
      <c r="AM51" s="16"/>
      <c r="AN51" s="16" t="s">
        <v>120</v>
      </c>
      <c r="AO51" s="16"/>
      <c r="AP51" s="17">
        <v>0</v>
      </c>
      <c r="AQ51" s="17">
        <v>1034</v>
      </c>
      <c r="AR51" s="17">
        <v>0</v>
      </c>
      <c r="AS51" s="16">
        <v>24187.2050843</v>
      </c>
      <c r="AT51" s="19">
        <v>0</v>
      </c>
      <c r="AU51" s="19">
        <v>0</v>
      </c>
      <c r="AV51" s="19">
        <v>4.2749875250000381E-2</v>
      </c>
      <c r="AW51" s="19">
        <v>1862.1845658900165</v>
      </c>
      <c r="AX51" s="20">
        <v>13</v>
      </c>
      <c r="AY51" s="19">
        <v>0.5</v>
      </c>
      <c r="AZ51" s="20">
        <v>60</v>
      </c>
      <c r="BA51" s="19">
        <v>0.05</v>
      </c>
      <c r="BB51" s="19">
        <v>0.5</v>
      </c>
      <c r="BC51" s="20">
        <v>30000</v>
      </c>
      <c r="BD51" s="16">
        <v>635.42681312044874</v>
      </c>
      <c r="BE51" s="16">
        <v>24187.168607272335</v>
      </c>
      <c r="BF51" s="21" t="s">
        <v>96</v>
      </c>
      <c r="BG51" s="23">
        <v>70</v>
      </c>
      <c r="BH51" s="23">
        <v>0.95</v>
      </c>
      <c r="BI51" s="23">
        <v>67</v>
      </c>
      <c r="BJ51" s="16">
        <v>635.42681312044874</v>
      </c>
      <c r="BK51" s="16">
        <v>24187.168607272335</v>
      </c>
      <c r="BL51" s="23">
        <v>1</v>
      </c>
      <c r="BM51" s="22">
        <f>BI51*Q51</f>
        <v>37.202634960236004</v>
      </c>
      <c r="BN51" s="22">
        <f t="shared" si="13"/>
        <v>37.202634960236004</v>
      </c>
      <c r="BO51" s="22">
        <f>BN51*BL51</f>
        <v>37.202634960236004</v>
      </c>
      <c r="BP51" s="22">
        <f>(BN51-BO51)*0.1</f>
        <v>0</v>
      </c>
      <c r="BQ51" s="22">
        <f>(BN51-BO51)*0.9</f>
        <v>0</v>
      </c>
    </row>
    <row r="52" spans="1:69" ht="12.75" customHeight="1" x14ac:dyDescent="0.25">
      <c r="A52" s="15">
        <v>16028004</v>
      </c>
      <c r="B52" s="16" t="s">
        <v>75</v>
      </c>
      <c r="C52" s="16"/>
      <c r="D52" s="16"/>
      <c r="E52" s="16"/>
      <c r="F52" s="16" t="s">
        <v>781</v>
      </c>
      <c r="G52" s="16" t="s">
        <v>929</v>
      </c>
      <c r="H52" s="16">
        <v>0.224598731</v>
      </c>
      <c r="I52" s="17">
        <v>1984</v>
      </c>
      <c r="J52" s="17">
        <v>3888</v>
      </c>
      <c r="K52" s="16">
        <v>0.161354582</v>
      </c>
      <c r="L52" s="16" t="s">
        <v>78</v>
      </c>
      <c r="M52" s="17">
        <v>1</v>
      </c>
      <c r="N52" s="17">
        <v>0</v>
      </c>
      <c r="O52" s="16" t="s">
        <v>79</v>
      </c>
      <c r="P52" s="16" t="s">
        <v>80</v>
      </c>
      <c r="Q52" s="18">
        <v>0.55317938528332333</v>
      </c>
      <c r="R52" s="16" t="s">
        <v>930</v>
      </c>
      <c r="S52" s="16" t="s">
        <v>931</v>
      </c>
      <c r="T52" s="16" t="s">
        <v>114</v>
      </c>
      <c r="U52" s="16" t="s">
        <v>115</v>
      </c>
      <c r="V52" s="16"/>
      <c r="W52" s="16" t="s">
        <v>507</v>
      </c>
      <c r="X52" s="16"/>
      <c r="Y52" s="16" t="s">
        <v>786</v>
      </c>
      <c r="Z52" s="16" t="s">
        <v>968</v>
      </c>
      <c r="AA52" s="16"/>
      <c r="AB52" s="16" t="s">
        <v>88</v>
      </c>
      <c r="AC52" s="16" t="s">
        <v>89</v>
      </c>
      <c r="AD52" s="16" t="s">
        <v>90</v>
      </c>
      <c r="AE52" s="16"/>
      <c r="AF52" s="16" t="s">
        <v>91</v>
      </c>
      <c r="AG52" s="16" t="s">
        <v>92</v>
      </c>
      <c r="AH52" s="16" t="s">
        <v>969</v>
      </c>
      <c r="AI52" s="17">
        <v>1</v>
      </c>
      <c r="AJ52" s="17">
        <v>0</v>
      </c>
      <c r="AK52" s="16" t="s">
        <v>871</v>
      </c>
      <c r="AL52" s="16">
        <v>1.35</v>
      </c>
      <c r="AM52" s="16"/>
      <c r="AN52" s="16" t="s">
        <v>872</v>
      </c>
      <c r="AO52" s="16"/>
      <c r="AP52" s="17">
        <v>0</v>
      </c>
      <c r="AQ52" s="17">
        <v>3888</v>
      </c>
      <c r="AR52" s="17">
        <v>0</v>
      </c>
      <c r="AS52" s="16">
        <v>24096.408325299999</v>
      </c>
      <c r="AT52" s="19">
        <v>0</v>
      </c>
      <c r="AU52" s="19">
        <v>0</v>
      </c>
      <c r="AV52" s="19">
        <v>0.16135184744183631</v>
      </c>
      <c r="AW52" s="19">
        <v>7028.4864745663899</v>
      </c>
      <c r="AX52" s="20">
        <v>14</v>
      </c>
      <c r="AY52" s="19">
        <v>0.35</v>
      </c>
      <c r="AZ52" s="20">
        <v>43</v>
      </c>
      <c r="BA52" s="19">
        <v>0</v>
      </c>
      <c r="BB52" s="19">
        <v>0.5</v>
      </c>
      <c r="BC52" s="20">
        <v>21500</v>
      </c>
      <c r="BD52" s="16">
        <v>623.87211187544165</v>
      </c>
      <c r="BE52" s="16">
        <v>24096.397637061851</v>
      </c>
      <c r="BF52" s="21" t="s">
        <v>96</v>
      </c>
      <c r="BG52" s="22">
        <v>43</v>
      </c>
      <c r="BH52" s="23">
        <v>0.8</v>
      </c>
      <c r="BI52" s="23">
        <v>34.4</v>
      </c>
      <c r="BJ52" s="16">
        <v>623.87211187544165</v>
      </c>
      <c r="BK52" s="16">
        <v>24096.397637061851</v>
      </c>
      <c r="BL52" s="23">
        <v>1</v>
      </c>
      <c r="BM52" s="22">
        <f>BI52*Q52</f>
        <v>19.029370853746322</v>
      </c>
      <c r="BN52" s="22">
        <f t="shared" si="13"/>
        <v>19.029370853746322</v>
      </c>
      <c r="BO52" s="22">
        <f>BN52*BL52</f>
        <v>19.029370853746322</v>
      </c>
      <c r="BP52" s="22">
        <f>(BN52-BO52)*0.1</f>
        <v>0</v>
      </c>
      <c r="BQ52" s="22">
        <f>(BN52-BO52)*0.9</f>
        <v>0</v>
      </c>
    </row>
    <row r="53" spans="1:69" ht="12.75" customHeight="1" x14ac:dyDescent="0.25">
      <c r="A53" s="15">
        <v>15824061</v>
      </c>
      <c r="B53" s="16" t="s">
        <v>228</v>
      </c>
      <c r="C53" s="16"/>
      <c r="D53" s="16"/>
      <c r="E53" s="16" t="s">
        <v>358</v>
      </c>
      <c r="F53" s="16" t="s">
        <v>502</v>
      </c>
      <c r="G53" s="16" t="s">
        <v>359</v>
      </c>
      <c r="H53" s="16">
        <v>0.37498753299999998</v>
      </c>
      <c r="I53" s="17">
        <v>1959</v>
      </c>
      <c r="J53" s="17">
        <v>8056</v>
      </c>
      <c r="K53" s="16">
        <v>0.347271316</v>
      </c>
      <c r="L53" s="16" t="s">
        <v>78</v>
      </c>
      <c r="M53" s="17">
        <v>1</v>
      </c>
      <c r="N53" s="17">
        <v>0</v>
      </c>
      <c r="O53" s="16" t="s">
        <v>79</v>
      </c>
      <c r="P53" s="16" t="s">
        <v>80</v>
      </c>
      <c r="Q53" s="18">
        <v>0.53284297139030723</v>
      </c>
      <c r="R53" s="16" t="s">
        <v>634</v>
      </c>
      <c r="S53" s="16" t="s">
        <v>635</v>
      </c>
      <c r="T53" s="16" t="s">
        <v>636</v>
      </c>
      <c r="U53" s="16" t="s">
        <v>637</v>
      </c>
      <c r="V53" s="16"/>
      <c r="W53" s="16" t="s">
        <v>507</v>
      </c>
      <c r="X53" s="16"/>
      <c r="Y53" s="16" t="s">
        <v>509</v>
      </c>
      <c r="Z53" s="16" t="s">
        <v>638</v>
      </c>
      <c r="AA53" s="16"/>
      <c r="AB53" s="16"/>
      <c r="AC53" s="16" t="s">
        <v>547</v>
      </c>
      <c r="AD53" s="16" t="s">
        <v>105</v>
      </c>
      <c r="AE53" s="16"/>
      <c r="AF53" s="16" t="s">
        <v>91</v>
      </c>
      <c r="AG53" s="16" t="s">
        <v>92</v>
      </c>
      <c r="AH53" s="16" t="s">
        <v>548</v>
      </c>
      <c r="AI53" s="17">
        <v>4</v>
      </c>
      <c r="AJ53" s="17">
        <v>0</v>
      </c>
      <c r="AK53" s="16" t="s">
        <v>523</v>
      </c>
      <c r="AL53" s="16"/>
      <c r="AM53" s="17">
        <v>50</v>
      </c>
      <c r="AN53" s="16" t="s">
        <v>524</v>
      </c>
      <c r="AO53" s="16"/>
      <c r="AP53" s="17">
        <v>0</v>
      </c>
      <c r="AQ53" s="17">
        <v>8056</v>
      </c>
      <c r="AR53" s="17">
        <v>0</v>
      </c>
      <c r="AS53" s="16">
        <v>23210.548342599999</v>
      </c>
      <c r="AT53" s="19">
        <v>0</v>
      </c>
      <c r="AU53" s="19">
        <v>0</v>
      </c>
      <c r="AV53" s="19">
        <v>0.34708357084413383</v>
      </c>
      <c r="AW53" s="19">
        <v>15118.96034597047</v>
      </c>
      <c r="AX53" s="20">
        <v>9</v>
      </c>
      <c r="AY53" s="19">
        <v>3</v>
      </c>
      <c r="AZ53" s="20">
        <v>0</v>
      </c>
      <c r="BA53" s="19">
        <v>0.1</v>
      </c>
      <c r="BB53" s="19">
        <v>0</v>
      </c>
      <c r="BC53" s="20">
        <v>130680</v>
      </c>
      <c r="BD53" s="16">
        <v>744.45545259597702</v>
      </c>
      <c r="BE53" s="16">
        <v>23210.546991295287</v>
      </c>
      <c r="BF53" s="21" t="s">
        <v>96</v>
      </c>
      <c r="BG53" s="23">
        <v>50</v>
      </c>
      <c r="BH53" s="23">
        <v>0.5</v>
      </c>
      <c r="BI53" s="23">
        <f>BG53*BH53</f>
        <v>25</v>
      </c>
      <c r="BJ53" s="16">
        <v>744.45545259597702</v>
      </c>
      <c r="BK53" s="16">
        <v>23210.546991295287</v>
      </c>
      <c r="BL53" s="23">
        <v>1</v>
      </c>
      <c r="BM53" s="22">
        <f>BI53*Q53</f>
        <v>13.32107428475768</v>
      </c>
      <c r="BN53" s="22">
        <f t="shared" si="13"/>
        <v>13.32107428475768</v>
      </c>
      <c r="BO53" s="22">
        <f>BN53*BL53</f>
        <v>13.32107428475768</v>
      </c>
      <c r="BP53" s="22">
        <f>(BN53-BO53)*0.1</f>
        <v>0</v>
      </c>
      <c r="BQ53" s="22">
        <f>(BN53-BO53)*0.9</f>
        <v>0</v>
      </c>
    </row>
    <row r="54" spans="1:69" ht="12.75" customHeight="1" x14ac:dyDescent="0.25">
      <c r="A54" s="15">
        <v>15430015</v>
      </c>
      <c r="B54" s="16" t="s">
        <v>228</v>
      </c>
      <c r="C54" s="16" t="s">
        <v>110</v>
      </c>
      <c r="D54" s="16"/>
      <c r="E54" s="16"/>
      <c r="F54" s="16" t="s">
        <v>781</v>
      </c>
      <c r="G54" s="16" t="s">
        <v>111</v>
      </c>
      <c r="H54" s="16">
        <v>0.52704600099999999</v>
      </c>
      <c r="I54" s="17">
        <v>1975</v>
      </c>
      <c r="J54" s="17">
        <v>6660</v>
      </c>
      <c r="K54" s="16">
        <v>0.29088050300000001</v>
      </c>
      <c r="L54" s="16" t="s">
        <v>78</v>
      </c>
      <c r="M54" s="17">
        <v>1</v>
      </c>
      <c r="N54" s="17">
        <v>0</v>
      </c>
      <c r="O54" s="16" t="s">
        <v>79</v>
      </c>
      <c r="P54" s="16" t="s">
        <v>80</v>
      </c>
      <c r="Q54" s="18">
        <v>0.52569539272915455</v>
      </c>
      <c r="R54" s="16" t="s">
        <v>888</v>
      </c>
      <c r="S54" s="16" t="s">
        <v>889</v>
      </c>
      <c r="T54" s="16" t="s">
        <v>347</v>
      </c>
      <c r="U54" s="16" t="s">
        <v>348</v>
      </c>
      <c r="V54" s="16" t="s">
        <v>890</v>
      </c>
      <c r="W54" s="16" t="s">
        <v>507</v>
      </c>
      <c r="X54" s="16"/>
      <c r="Y54" s="16" t="s">
        <v>786</v>
      </c>
      <c r="Z54" s="16" t="s">
        <v>891</v>
      </c>
      <c r="AA54" s="16"/>
      <c r="AB54" s="16" t="s">
        <v>473</v>
      </c>
      <c r="AC54" s="16" t="s">
        <v>117</v>
      </c>
      <c r="AD54" s="16"/>
      <c r="AE54" s="16"/>
      <c r="AF54" s="16" t="s">
        <v>91</v>
      </c>
      <c r="AG54" s="16" t="s">
        <v>92</v>
      </c>
      <c r="AH54" s="16" t="s">
        <v>578</v>
      </c>
      <c r="AI54" s="17">
        <v>1</v>
      </c>
      <c r="AJ54" s="17">
        <v>0</v>
      </c>
      <c r="AK54" s="16" t="s">
        <v>119</v>
      </c>
      <c r="AL54" s="16">
        <v>1.35</v>
      </c>
      <c r="AM54" s="16"/>
      <c r="AN54" s="16" t="s">
        <v>579</v>
      </c>
      <c r="AO54" s="16" t="s">
        <v>580</v>
      </c>
      <c r="AP54" s="17">
        <v>0</v>
      </c>
      <c r="AQ54" s="17">
        <v>6449</v>
      </c>
      <c r="AR54" s="17">
        <v>0</v>
      </c>
      <c r="AS54" s="16">
        <v>22899.210091000001</v>
      </c>
      <c r="AT54" s="19">
        <v>0</v>
      </c>
      <c r="AU54" s="19">
        <v>0</v>
      </c>
      <c r="AV54" s="19">
        <v>0.28162543486749481</v>
      </c>
      <c r="AW54" s="19">
        <v>12267.603942828075</v>
      </c>
      <c r="AX54" s="20">
        <v>13</v>
      </c>
      <c r="AY54" s="19">
        <v>0.5</v>
      </c>
      <c r="AZ54" s="20">
        <v>60</v>
      </c>
      <c r="BA54" s="19">
        <v>0.05</v>
      </c>
      <c r="BB54" s="19">
        <v>0.5</v>
      </c>
      <c r="BC54" s="20">
        <v>30000</v>
      </c>
      <c r="BD54" s="16">
        <v>636.97642098046788</v>
      </c>
      <c r="BE54" s="16">
        <v>22899.199710208337</v>
      </c>
      <c r="BF54" s="21" t="s">
        <v>96</v>
      </c>
      <c r="BG54" s="23">
        <v>43</v>
      </c>
      <c r="BH54" s="23">
        <v>0.8</v>
      </c>
      <c r="BI54" s="23">
        <v>34</v>
      </c>
      <c r="BJ54" s="16">
        <v>636.97642098046788</v>
      </c>
      <c r="BK54" s="16">
        <v>22899.199710208337</v>
      </c>
      <c r="BL54" s="23">
        <v>1</v>
      </c>
      <c r="BM54" s="22">
        <f>BI54*Q54</f>
        <v>17.873643352791255</v>
      </c>
      <c r="BN54" s="22">
        <f t="shared" si="13"/>
        <v>17.873643352791255</v>
      </c>
      <c r="BO54" s="22">
        <f>BN54*BL54</f>
        <v>17.873643352791255</v>
      </c>
      <c r="BP54" s="22">
        <f>(BN54-BO54)*0.1</f>
        <v>0</v>
      </c>
      <c r="BQ54" s="22">
        <f>(BN54-BO54)*0.9</f>
        <v>0</v>
      </c>
    </row>
    <row r="55" spans="1:69" ht="12.75" customHeight="1" x14ac:dyDescent="0.25">
      <c r="A55" s="15">
        <v>15437018</v>
      </c>
      <c r="B55" s="16" t="s">
        <v>97</v>
      </c>
      <c r="C55" s="16" t="s">
        <v>110</v>
      </c>
      <c r="D55" s="16"/>
      <c r="E55" s="16"/>
      <c r="F55" s="16" t="s">
        <v>288</v>
      </c>
      <c r="G55" s="16" t="s">
        <v>111</v>
      </c>
      <c r="H55" s="16">
        <v>0</v>
      </c>
      <c r="I55" s="17"/>
      <c r="J55" s="17"/>
      <c r="K55" s="16">
        <v>0</v>
      </c>
      <c r="L55" s="16" t="s">
        <v>377</v>
      </c>
      <c r="M55" s="17">
        <v>1</v>
      </c>
      <c r="N55" s="17">
        <v>0</v>
      </c>
      <c r="O55" s="16" t="s">
        <v>3518</v>
      </c>
      <c r="P55" s="16" t="s">
        <v>3481</v>
      </c>
      <c r="Q55" s="18">
        <v>0.52244882206779597</v>
      </c>
      <c r="R55" s="16" t="s">
        <v>3503</v>
      </c>
      <c r="S55" s="16" t="s">
        <v>3504</v>
      </c>
      <c r="T55" s="16" t="s">
        <v>3505</v>
      </c>
      <c r="U55" s="16" t="s">
        <v>3506</v>
      </c>
      <c r="V55" s="16"/>
      <c r="W55" s="16" t="s">
        <v>470</v>
      </c>
      <c r="X55" s="16"/>
      <c r="Y55" s="16" t="s">
        <v>3420</v>
      </c>
      <c r="Z55" s="16" t="s">
        <v>3507</v>
      </c>
      <c r="AA55" s="16"/>
      <c r="AB55" s="16" t="s">
        <v>473</v>
      </c>
      <c r="AC55" s="16" t="s">
        <v>117</v>
      </c>
      <c r="AD55" s="16"/>
      <c r="AE55" s="16"/>
      <c r="AF55" s="16" t="s">
        <v>91</v>
      </c>
      <c r="AG55" s="16" t="s">
        <v>92</v>
      </c>
      <c r="AH55" s="16" t="s">
        <v>1080</v>
      </c>
      <c r="AI55" s="17">
        <v>1</v>
      </c>
      <c r="AJ55" s="17">
        <v>0</v>
      </c>
      <c r="AK55" s="16" t="s">
        <v>119</v>
      </c>
      <c r="AL55" s="16">
        <v>1.85</v>
      </c>
      <c r="AM55" s="17"/>
      <c r="AN55" s="16" t="s">
        <v>120</v>
      </c>
      <c r="AO55" s="16"/>
      <c r="AP55" s="17">
        <v>0</v>
      </c>
      <c r="AQ55" s="17">
        <v>3918</v>
      </c>
      <c r="AR55" s="17">
        <v>0</v>
      </c>
      <c r="AS55" s="16">
        <v>22757.7771115</v>
      </c>
      <c r="AT55" s="19">
        <v>0</v>
      </c>
      <c r="AU55" s="19">
        <v>0</v>
      </c>
      <c r="AV55" s="19">
        <v>0.17216092682532466</v>
      </c>
      <c r="AW55" s="19">
        <v>7499.3299725111419</v>
      </c>
      <c r="AX55" s="20">
        <v>13</v>
      </c>
      <c r="AY55" s="19">
        <v>0.5</v>
      </c>
      <c r="AZ55" s="20">
        <v>60</v>
      </c>
      <c r="BA55" s="19">
        <v>0.05</v>
      </c>
      <c r="BB55" s="19">
        <v>0.5</v>
      </c>
      <c r="BC55" s="20">
        <v>30000</v>
      </c>
      <c r="BD55" s="16">
        <v>904.49951464639992</v>
      </c>
      <c r="BE55" s="16">
        <v>22757.779657881463</v>
      </c>
      <c r="BF55" s="21" t="s">
        <v>96</v>
      </c>
      <c r="BG55" s="22">
        <v>70</v>
      </c>
      <c r="BH55" s="23">
        <v>0.95</v>
      </c>
      <c r="BI55" s="23">
        <v>67</v>
      </c>
      <c r="BJ55" s="16">
        <v>904.49951464639992</v>
      </c>
      <c r="BK55" s="16">
        <v>22757.779657881463</v>
      </c>
      <c r="BL55" s="23">
        <v>0.2</v>
      </c>
      <c r="BM55" s="22">
        <v>35.004071078542331</v>
      </c>
      <c r="BN55" s="22">
        <f t="shared" si="13"/>
        <v>35.004071078542331</v>
      </c>
      <c r="BO55" s="22">
        <v>7.0008142157084663</v>
      </c>
      <c r="BP55" s="22">
        <v>2.8003256862833865</v>
      </c>
      <c r="BQ55" s="22">
        <v>25.202931176550479</v>
      </c>
    </row>
    <row r="56" spans="1:69" ht="12.75" customHeight="1" x14ac:dyDescent="0.25">
      <c r="A56" s="15">
        <v>19807002</v>
      </c>
      <c r="B56" s="16" t="s">
        <v>109</v>
      </c>
      <c r="C56" s="16" t="s">
        <v>110</v>
      </c>
      <c r="D56" s="16"/>
      <c r="E56" s="16"/>
      <c r="F56" s="16" t="s">
        <v>781</v>
      </c>
      <c r="G56" s="16" t="s">
        <v>111</v>
      </c>
      <c r="H56" s="16">
        <v>0.64178560299999998</v>
      </c>
      <c r="I56" s="17">
        <v>1990</v>
      </c>
      <c r="J56" s="17">
        <v>5580</v>
      </c>
      <c r="K56" s="16">
        <v>0.24671707100000001</v>
      </c>
      <c r="L56" s="16" t="s">
        <v>78</v>
      </c>
      <c r="M56" s="17">
        <v>1</v>
      </c>
      <c r="N56" s="17">
        <v>0</v>
      </c>
      <c r="O56" s="16" t="s">
        <v>79</v>
      </c>
      <c r="P56" s="16" t="s">
        <v>80</v>
      </c>
      <c r="Q56" s="18">
        <v>0.51928238822986494</v>
      </c>
      <c r="R56" s="16" t="s">
        <v>1047</v>
      </c>
      <c r="S56" s="16" t="s">
        <v>1048</v>
      </c>
      <c r="T56" s="16" t="s">
        <v>269</v>
      </c>
      <c r="U56" s="16" t="s">
        <v>1049</v>
      </c>
      <c r="V56" s="16"/>
      <c r="W56" s="16" t="s">
        <v>507</v>
      </c>
      <c r="X56" s="16"/>
      <c r="Y56" s="16" t="s">
        <v>786</v>
      </c>
      <c r="Z56" s="16" t="s">
        <v>903</v>
      </c>
      <c r="AA56" s="16"/>
      <c r="AB56" s="16" t="s">
        <v>88</v>
      </c>
      <c r="AC56" s="16" t="s">
        <v>117</v>
      </c>
      <c r="AD56" s="16"/>
      <c r="AE56" s="16"/>
      <c r="AF56" s="16" t="s">
        <v>91</v>
      </c>
      <c r="AG56" s="16" t="s">
        <v>92</v>
      </c>
      <c r="AH56" s="16" t="s">
        <v>999</v>
      </c>
      <c r="AI56" s="17">
        <v>1</v>
      </c>
      <c r="AJ56" s="17">
        <v>0</v>
      </c>
      <c r="AK56" s="16" t="s">
        <v>119</v>
      </c>
      <c r="AL56" s="16">
        <v>1.85</v>
      </c>
      <c r="AM56" s="16"/>
      <c r="AN56" s="16" t="s">
        <v>120</v>
      </c>
      <c r="AO56" s="16"/>
      <c r="AP56" s="17">
        <v>0</v>
      </c>
      <c r="AQ56" s="17">
        <v>5580</v>
      </c>
      <c r="AR56" s="17">
        <v>0</v>
      </c>
      <c r="AS56" s="16">
        <v>22619.823639400001</v>
      </c>
      <c r="AT56" s="19">
        <v>0</v>
      </c>
      <c r="AU56" s="19">
        <v>0</v>
      </c>
      <c r="AV56" s="19">
        <v>0.2466862734632714</v>
      </c>
      <c r="AW56" s="19">
        <v>10745.654072060102</v>
      </c>
      <c r="AX56" s="20">
        <v>13</v>
      </c>
      <c r="AY56" s="19">
        <v>0.5</v>
      </c>
      <c r="AZ56" s="20">
        <v>60</v>
      </c>
      <c r="BA56" s="19">
        <v>0.05</v>
      </c>
      <c r="BB56" s="19">
        <v>0.5</v>
      </c>
      <c r="BC56" s="20">
        <v>30000</v>
      </c>
      <c r="BD56" s="16">
        <v>593.49509379855499</v>
      </c>
      <c r="BE56" s="16">
        <v>22619.850351620065</v>
      </c>
      <c r="BF56" s="21" t="s">
        <v>96</v>
      </c>
      <c r="BG56" s="23">
        <v>70</v>
      </c>
      <c r="BH56" s="23">
        <v>0.95</v>
      </c>
      <c r="BI56" s="23">
        <v>67</v>
      </c>
      <c r="BJ56" s="16">
        <v>593.49509379855499</v>
      </c>
      <c r="BK56" s="16">
        <v>22619.850351620065</v>
      </c>
      <c r="BL56" s="23">
        <v>1</v>
      </c>
      <c r="BM56" s="22">
        <f t="shared" ref="BM56:BM61" si="14">BI56*Q56</f>
        <v>34.791920011400954</v>
      </c>
      <c r="BN56" s="22">
        <f t="shared" si="13"/>
        <v>34.791920011400954</v>
      </c>
      <c r="BO56" s="22">
        <f t="shared" ref="BO56:BO61" si="15">BN56*BL56</f>
        <v>34.791920011400954</v>
      </c>
      <c r="BP56" s="22">
        <f t="shared" ref="BP56:BP61" si="16">(BN56-BO56)*0.1</f>
        <v>0</v>
      </c>
      <c r="BQ56" s="22">
        <f t="shared" ref="BQ56:BQ61" si="17">(BN56-BO56)*0.9</f>
        <v>0</v>
      </c>
    </row>
    <row r="57" spans="1:69" ht="12.75" customHeight="1" x14ac:dyDescent="0.25">
      <c r="A57" s="15">
        <v>14711029</v>
      </c>
      <c r="B57" s="16" t="s">
        <v>154</v>
      </c>
      <c r="C57" s="16"/>
      <c r="D57" s="16"/>
      <c r="E57" s="16"/>
      <c r="F57" s="16" t="s">
        <v>724</v>
      </c>
      <c r="G57" s="16" t="s">
        <v>111</v>
      </c>
      <c r="H57" s="16">
        <v>0.22387933300000001</v>
      </c>
      <c r="I57" s="17">
        <v>1963</v>
      </c>
      <c r="J57" s="17">
        <v>8184</v>
      </c>
      <c r="K57" s="16">
        <v>0.37354511800000001</v>
      </c>
      <c r="L57" s="16" t="s">
        <v>78</v>
      </c>
      <c r="M57" s="17">
        <v>1</v>
      </c>
      <c r="N57" s="17">
        <v>0</v>
      </c>
      <c r="O57" s="16" t="s">
        <v>79</v>
      </c>
      <c r="P57" s="16" t="s">
        <v>80</v>
      </c>
      <c r="Q57" s="18">
        <v>0.50297053472460196</v>
      </c>
      <c r="R57" s="16" t="s">
        <v>725</v>
      </c>
      <c r="S57" s="16" t="s">
        <v>726</v>
      </c>
      <c r="T57" s="16" t="s">
        <v>114</v>
      </c>
      <c r="U57" s="16" t="s">
        <v>115</v>
      </c>
      <c r="V57" s="16"/>
      <c r="W57" s="16" t="s">
        <v>399</v>
      </c>
      <c r="X57" s="16" t="s">
        <v>727</v>
      </c>
      <c r="Y57" s="16" t="s">
        <v>728</v>
      </c>
      <c r="Z57" s="16" t="s">
        <v>729</v>
      </c>
      <c r="AA57" s="16"/>
      <c r="AB57" s="16"/>
      <c r="AC57" s="16" t="s">
        <v>620</v>
      </c>
      <c r="AD57" s="16" t="s">
        <v>382</v>
      </c>
      <c r="AE57" s="16"/>
      <c r="AF57" s="16" t="s">
        <v>91</v>
      </c>
      <c r="AG57" s="16" t="s">
        <v>92</v>
      </c>
      <c r="AH57" s="16" t="s">
        <v>621</v>
      </c>
      <c r="AI57" s="17">
        <v>1</v>
      </c>
      <c r="AJ57" s="17">
        <v>0</v>
      </c>
      <c r="AK57" s="16" t="s">
        <v>572</v>
      </c>
      <c r="AL57" s="16"/>
      <c r="AM57" s="17">
        <v>43</v>
      </c>
      <c r="AN57" s="16" t="s">
        <v>573</v>
      </c>
      <c r="AO57" s="16" t="s">
        <v>574</v>
      </c>
      <c r="AP57" s="16"/>
      <c r="AQ57" s="16"/>
      <c r="AR57" s="16"/>
      <c r="AS57" s="16"/>
      <c r="AT57" s="19"/>
      <c r="AU57" s="19"/>
      <c r="AV57" s="19"/>
      <c r="AW57" s="19"/>
      <c r="AX57" s="19"/>
      <c r="AY57" s="19"/>
      <c r="AZ57" s="19"/>
      <c r="BA57" s="19"/>
      <c r="BB57" s="19"/>
      <c r="BC57" s="19"/>
      <c r="BD57" s="16">
        <v>752.3001615509512</v>
      </c>
      <c r="BE57" s="16">
        <v>21909.308855105322</v>
      </c>
      <c r="BF57" s="21"/>
      <c r="BG57" s="22">
        <v>43</v>
      </c>
      <c r="BH57" s="23">
        <v>0.95</v>
      </c>
      <c r="BI57" s="23">
        <v>41</v>
      </c>
      <c r="BJ57" s="16">
        <v>752.3001615509512</v>
      </c>
      <c r="BK57" s="16">
        <v>21909.308855105322</v>
      </c>
      <c r="BL57" s="23">
        <v>1</v>
      </c>
      <c r="BM57" s="22">
        <f t="shared" si="14"/>
        <v>20.621791923708681</v>
      </c>
      <c r="BN57" s="22">
        <f t="shared" si="13"/>
        <v>20.621791923708681</v>
      </c>
      <c r="BO57" s="22">
        <f t="shared" si="15"/>
        <v>20.621791923708681</v>
      </c>
      <c r="BP57" s="22">
        <f t="shared" si="16"/>
        <v>0</v>
      </c>
      <c r="BQ57" s="22">
        <f t="shared" si="17"/>
        <v>0</v>
      </c>
    </row>
    <row r="58" spans="1:69" ht="12.75" customHeight="1" x14ac:dyDescent="0.25">
      <c r="A58" s="15">
        <v>14816015</v>
      </c>
      <c r="B58" s="16" t="s">
        <v>97</v>
      </c>
      <c r="C58" s="16" t="s">
        <v>110</v>
      </c>
      <c r="D58" s="16"/>
      <c r="E58" s="16"/>
      <c r="F58" s="16" t="s">
        <v>502</v>
      </c>
      <c r="G58" s="16" t="s">
        <v>111</v>
      </c>
      <c r="H58" s="16">
        <v>0.92307531499999995</v>
      </c>
      <c r="I58" s="17">
        <v>1972</v>
      </c>
      <c r="J58" s="17">
        <v>4140</v>
      </c>
      <c r="K58" s="16">
        <v>0.190458665</v>
      </c>
      <c r="L58" s="16" t="s">
        <v>78</v>
      </c>
      <c r="M58" s="17">
        <v>1</v>
      </c>
      <c r="N58" s="17">
        <v>0</v>
      </c>
      <c r="O58" s="16" t="s">
        <v>79</v>
      </c>
      <c r="P58" s="16" t="s">
        <v>80</v>
      </c>
      <c r="Q58" s="18">
        <v>0.4991253923609601</v>
      </c>
      <c r="R58" s="16" t="s">
        <v>673</v>
      </c>
      <c r="S58" s="16" t="s">
        <v>674</v>
      </c>
      <c r="T58" s="16" t="s">
        <v>675</v>
      </c>
      <c r="U58" s="16" t="s">
        <v>676</v>
      </c>
      <c r="V58" s="16"/>
      <c r="W58" s="16" t="s">
        <v>507</v>
      </c>
      <c r="X58" s="16"/>
      <c r="Y58" s="16" t="s">
        <v>509</v>
      </c>
      <c r="Z58" s="16" t="s">
        <v>677</v>
      </c>
      <c r="AA58" s="16"/>
      <c r="AB58" s="16" t="s">
        <v>473</v>
      </c>
      <c r="AC58" s="16" t="s">
        <v>117</v>
      </c>
      <c r="AD58" s="16"/>
      <c r="AE58" s="16"/>
      <c r="AF58" s="16" t="s">
        <v>91</v>
      </c>
      <c r="AG58" s="16" t="s">
        <v>92</v>
      </c>
      <c r="AH58" s="16" t="s">
        <v>487</v>
      </c>
      <c r="AI58" s="17">
        <v>1</v>
      </c>
      <c r="AJ58" s="17">
        <v>0</v>
      </c>
      <c r="AK58" s="16" t="s">
        <v>119</v>
      </c>
      <c r="AL58" s="16">
        <v>1.85</v>
      </c>
      <c r="AM58" s="16"/>
      <c r="AN58" s="16" t="s">
        <v>120</v>
      </c>
      <c r="AO58" s="16"/>
      <c r="AP58" s="17">
        <v>0</v>
      </c>
      <c r="AQ58" s="17">
        <v>4140</v>
      </c>
      <c r="AR58" s="17">
        <v>0</v>
      </c>
      <c r="AS58" s="16">
        <v>21741.828307</v>
      </c>
      <c r="AT58" s="19">
        <v>0</v>
      </c>
      <c r="AU58" s="19">
        <v>0</v>
      </c>
      <c r="AV58" s="19">
        <v>0.19041636892455294</v>
      </c>
      <c r="AW58" s="19">
        <v>8294.5370303535256</v>
      </c>
      <c r="AX58" s="20">
        <v>13</v>
      </c>
      <c r="AY58" s="19">
        <v>0.5</v>
      </c>
      <c r="AZ58" s="20">
        <v>60</v>
      </c>
      <c r="BA58" s="19">
        <v>0.05</v>
      </c>
      <c r="BB58" s="19">
        <v>0.5</v>
      </c>
      <c r="BC58" s="20">
        <v>30000</v>
      </c>
      <c r="BD58" s="16">
        <v>612.62837239858709</v>
      </c>
      <c r="BE58" s="16">
        <v>21741.815123722019</v>
      </c>
      <c r="BF58" s="21" t="s">
        <v>96</v>
      </c>
      <c r="BG58" s="23">
        <v>70</v>
      </c>
      <c r="BH58" s="23">
        <v>0.95</v>
      </c>
      <c r="BI58" s="23">
        <v>67</v>
      </c>
      <c r="BJ58" s="16">
        <v>612.62837239858709</v>
      </c>
      <c r="BK58" s="16">
        <v>21741.815123722019</v>
      </c>
      <c r="BL58" s="23">
        <v>1</v>
      </c>
      <c r="BM58" s="22">
        <f t="shared" si="14"/>
        <v>33.441401288184323</v>
      </c>
      <c r="BN58" s="22">
        <f t="shared" si="13"/>
        <v>33.441401288184323</v>
      </c>
      <c r="BO58" s="22">
        <f t="shared" si="15"/>
        <v>33.441401288184323</v>
      </c>
      <c r="BP58" s="22">
        <f t="shared" si="16"/>
        <v>0</v>
      </c>
      <c r="BQ58" s="22">
        <f t="shared" si="17"/>
        <v>0</v>
      </c>
    </row>
    <row r="59" spans="1:69" ht="12.75" customHeight="1" x14ac:dyDescent="0.25">
      <c r="A59" s="15">
        <v>15805118</v>
      </c>
      <c r="B59" s="16" t="s">
        <v>228</v>
      </c>
      <c r="C59" s="16" t="s">
        <v>110</v>
      </c>
      <c r="D59" s="16"/>
      <c r="E59" s="16"/>
      <c r="F59" s="16" t="s">
        <v>781</v>
      </c>
      <c r="G59" s="16" t="s">
        <v>111</v>
      </c>
      <c r="H59" s="16">
        <v>0.45449015999999998</v>
      </c>
      <c r="I59" s="17">
        <v>1990</v>
      </c>
      <c r="J59" s="17">
        <v>4988</v>
      </c>
      <c r="K59" s="16">
        <v>0.23057366100000001</v>
      </c>
      <c r="L59" s="16" t="s">
        <v>78</v>
      </c>
      <c r="M59" s="17">
        <v>1</v>
      </c>
      <c r="N59" s="17">
        <v>0</v>
      </c>
      <c r="O59" s="16" t="s">
        <v>79</v>
      </c>
      <c r="P59" s="16" t="s">
        <v>80</v>
      </c>
      <c r="Q59" s="18">
        <v>0.49780686544476949</v>
      </c>
      <c r="R59" s="16" t="s">
        <v>803</v>
      </c>
      <c r="S59" s="16" t="s">
        <v>858</v>
      </c>
      <c r="T59" s="16" t="s">
        <v>114</v>
      </c>
      <c r="U59" s="16" t="s">
        <v>326</v>
      </c>
      <c r="V59" s="16"/>
      <c r="W59" s="16" t="s">
        <v>507</v>
      </c>
      <c r="X59" s="16"/>
      <c r="Y59" s="16" t="s">
        <v>786</v>
      </c>
      <c r="Z59" s="16" t="s">
        <v>557</v>
      </c>
      <c r="AA59" s="16"/>
      <c r="AB59" s="16" t="s">
        <v>473</v>
      </c>
      <c r="AC59" s="16" t="s">
        <v>117</v>
      </c>
      <c r="AD59" s="16"/>
      <c r="AE59" s="16"/>
      <c r="AF59" s="16" t="s">
        <v>91</v>
      </c>
      <c r="AG59" s="16" t="s">
        <v>92</v>
      </c>
      <c r="AH59" s="16" t="s">
        <v>859</v>
      </c>
      <c r="AI59" s="17">
        <v>1</v>
      </c>
      <c r="AJ59" s="17">
        <v>0</v>
      </c>
      <c r="AK59" s="16" t="s">
        <v>119</v>
      </c>
      <c r="AL59" s="16">
        <v>1.35</v>
      </c>
      <c r="AM59" s="16"/>
      <c r="AN59" s="16" t="s">
        <v>579</v>
      </c>
      <c r="AO59" s="16" t="s">
        <v>580</v>
      </c>
      <c r="AP59" s="17">
        <v>0</v>
      </c>
      <c r="AQ59" s="17">
        <v>0</v>
      </c>
      <c r="AR59" s="17">
        <v>4988</v>
      </c>
      <c r="AS59" s="16">
        <v>21684.388452899999</v>
      </c>
      <c r="AT59" s="19">
        <v>0</v>
      </c>
      <c r="AU59" s="19">
        <v>0</v>
      </c>
      <c r="AV59" s="19">
        <v>0.23002723875908621</v>
      </c>
      <c r="AW59" s="19">
        <v>10019.986520345796</v>
      </c>
      <c r="AX59" s="20">
        <v>13</v>
      </c>
      <c r="AY59" s="19">
        <v>0.5</v>
      </c>
      <c r="AZ59" s="20">
        <v>60</v>
      </c>
      <c r="BA59" s="19">
        <v>0.05</v>
      </c>
      <c r="BB59" s="19">
        <v>0.5</v>
      </c>
      <c r="BC59" s="20">
        <v>30000</v>
      </c>
      <c r="BD59" s="16">
        <v>673.0593837678623</v>
      </c>
      <c r="BE59" s="16">
        <v>21684.380320992655</v>
      </c>
      <c r="BF59" s="21" t="s">
        <v>96</v>
      </c>
      <c r="BG59" s="23">
        <v>43</v>
      </c>
      <c r="BH59" s="23">
        <v>0.8</v>
      </c>
      <c r="BI59" s="23">
        <v>34</v>
      </c>
      <c r="BJ59" s="16">
        <v>673.0593837678623</v>
      </c>
      <c r="BK59" s="16">
        <v>21684.380320992655</v>
      </c>
      <c r="BL59" s="23">
        <v>1</v>
      </c>
      <c r="BM59" s="22">
        <f t="shared" si="14"/>
        <v>16.925433425122161</v>
      </c>
      <c r="BN59" s="22">
        <f t="shared" si="13"/>
        <v>16.925433425122161</v>
      </c>
      <c r="BO59" s="22">
        <f t="shared" si="15"/>
        <v>16.925433425122161</v>
      </c>
      <c r="BP59" s="22">
        <f t="shared" si="16"/>
        <v>0</v>
      </c>
      <c r="BQ59" s="22">
        <f t="shared" si="17"/>
        <v>0</v>
      </c>
    </row>
    <row r="60" spans="1:69" ht="12.75" customHeight="1" x14ac:dyDescent="0.25">
      <c r="A60" s="15">
        <v>18933037</v>
      </c>
      <c r="B60" s="16" t="s">
        <v>237</v>
      </c>
      <c r="C60" s="16" t="s">
        <v>110</v>
      </c>
      <c r="D60" s="16"/>
      <c r="E60" s="16"/>
      <c r="F60" s="16" t="s">
        <v>475</v>
      </c>
      <c r="G60" s="16" t="s">
        <v>492</v>
      </c>
      <c r="H60" s="16">
        <v>0.73420713699999995</v>
      </c>
      <c r="I60" s="17">
        <v>1995</v>
      </c>
      <c r="J60" s="17">
        <v>4527</v>
      </c>
      <c r="K60" s="16">
        <v>0.20809965999999999</v>
      </c>
      <c r="L60" s="16" t="s">
        <v>78</v>
      </c>
      <c r="M60" s="17">
        <v>1</v>
      </c>
      <c r="N60" s="17">
        <v>0</v>
      </c>
      <c r="O60" s="16" t="s">
        <v>79</v>
      </c>
      <c r="P60" s="16" t="s">
        <v>80</v>
      </c>
      <c r="Q60" s="18">
        <v>0.49776717734498704</v>
      </c>
      <c r="R60" s="16" t="s">
        <v>493</v>
      </c>
      <c r="S60" s="16" t="s">
        <v>494</v>
      </c>
      <c r="T60" s="16" t="s">
        <v>274</v>
      </c>
      <c r="U60" s="16" t="s">
        <v>275</v>
      </c>
      <c r="V60" s="16"/>
      <c r="W60" s="16" t="s">
        <v>102</v>
      </c>
      <c r="X60" s="16"/>
      <c r="Y60" s="16" t="s">
        <v>479</v>
      </c>
      <c r="Z60" s="16" t="s">
        <v>495</v>
      </c>
      <c r="AA60" s="16"/>
      <c r="AB60" s="16"/>
      <c r="AC60" s="16" t="s">
        <v>496</v>
      </c>
      <c r="AD60" s="16" t="s">
        <v>152</v>
      </c>
      <c r="AE60" s="16"/>
      <c r="AF60" s="16" t="s">
        <v>91</v>
      </c>
      <c r="AG60" s="16" t="s">
        <v>92</v>
      </c>
      <c r="AH60" s="16" t="s">
        <v>497</v>
      </c>
      <c r="AI60" s="17">
        <v>1</v>
      </c>
      <c r="AJ60" s="17">
        <v>0</v>
      </c>
      <c r="AK60" s="16" t="s">
        <v>119</v>
      </c>
      <c r="AL60" s="16">
        <v>1.85</v>
      </c>
      <c r="AM60" s="16"/>
      <c r="AN60" s="16" t="s">
        <v>120</v>
      </c>
      <c r="AO60" s="16"/>
      <c r="AP60" s="17">
        <v>0</v>
      </c>
      <c r="AQ60" s="17">
        <v>4527</v>
      </c>
      <c r="AR60" s="17">
        <v>0</v>
      </c>
      <c r="AS60" s="16">
        <v>21682.673590300001</v>
      </c>
      <c r="AT60" s="19">
        <v>0</v>
      </c>
      <c r="AU60" s="19">
        <v>0</v>
      </c>
      <c r="AV60" s="19">
        <v>0.2087842157078455</v>
      </c>
      <c r="AW60" s="19">
        <v>9094.6404362337507</v>
      </c>
      <c r="AX60" s="20">
        <v>13</v>
      </c>
      <c r="AY60" s="19">
        <v>0.5</v>
      </c>
      <c r="AZ60" s="20">
        <v>60</v>
      </c>
      <c r="BA60" s="19">
        <v>0.05</v>
      </c>
      <c r="BB60" s="19">
        <v>0.5</v>
      </c>
      <c r="BC60" s="20">
        <v>30000</v>
      </c>
      <c r="BD60" s="16">
        <v>597.34749649511252</v>
      </c>
      <c r="BE60" s="16">
        <v>21682.651514281381</v>
      </c>
      <c r="BF60" s="21" t="s">
        <v>96</v>
      </c>
      <c r="BG60" s="23">
        <v>70</v>
      </c>
      <c r="BH60" s="23">
        <v>0.95</v>
      </c>
      <c r="BI60" s="23">
        <v>67</v>
      </c>
      <c r="BJ60" s="16">
        <v>597.34749649511252</v>
      </c>
      <c r="BK60" s="16">
        <v>21682.651514281381</v>
      </c>
      <c r="BL60" s="23">
        <v>1</v>
      </c>
      <c r="BM60" s="22">
        <f t="shared" si="14"/>
        <v>33.35040088211413</v>
      </c>
      <c r="BN60" s="22">
        <f t="shared" si="13"/>
        <v>33.35040088211413</v>
      </c>
      <c r="BO60" s="22">
        <f t="shared" si="15"/>
        <v>33.35040088211413</v>
      </c>
      <c r="BP60" s="22">
        <f t="shared" si="16"/>
        <v>0</v>
      </c>
      <c r="BQ60" s="22">
        <f t="shared" si="17"/>
        <v>0</v>
      </c>
    </row>
    <row r="61" spans="1:69" ht="12.75" customHeight="1" x14ac:dyDescent="0.25">
      <c r="A61" s="15">
        <v>16028003</v>
      </c>
      <c r="B61" s="16" t="s">
        <v>75</v>
      </c>
      <c r="C61" s="16"/>
      <c r="D61" s="16"/>
      <c r="E61" s="16"/>
      <c r="F61" s="16" t="s">
        <v>781</v>
      </c>
      <c r="G61" s="16" t="s">
        <v>929</v>
      </c>
      <c r="H61" s="16">
        <v>0</v>
      </c>
      <c r="I61" s="16"/>
      <c r="J61" s="16"/>
      <c r="K61" s="16">
        <v>0</v>
      </c>
      <c r="L61" s="16" t="s">
        <v>78</v>
      </c>
      <c r="M61" s="17">
        <v>1</v>
      </c>
      <c r="N61" s="17">
        <v>0</v>
      </c>
      <c r="O61" s="16" t="s">
        <v>79</v>
      </c>
      <c r="P61" s="16" t="s">
        <v>80</v>
      </c>
      <c r="Q61" s="18">
        <v>0.49741957756916505</v>
      </c>
      <c r="R61" s="16" t="s">
        <v>930</v>
      </c>
      <c r="S61" s="16" t="s">
        <v>931</v>
      </c>
      <c r="T61" s="16" t="s">
        <v>114</v>
      </c>
      <c r="U61" s="16" t="s">
        <v>115</v>
      </c>
      <c r="V61" s="16"/>
      <c r="W61" s="16" t="s">
        <v>507</v>
      </c>
      <c r="X61" s="16"/>
      <c r="Y61" s="16" t="s">
        <v>786</v>
      </c>
      <c r="Z61" s="16"/>
      <c r="AA61" s="16"/>
      <c r="AB61" s="16" t="s">
        <v>133</v>
      </c>
      <c r="AC61" s="16" t="s">
        <v>134</v>
      </c>
      <c r="AD61" s="16" t="s">
        <v>90</v>
      </c>
      <c r="AE61" s="16"/>
      <c r="AF61" s="16" t="s">
        <v>91</v>
      </c>
      <c r="AG61" s="16" t="s">
        <v>92</v>
      </c>
      <c r="AH61" s="16" t="s">
        <v>84</v>
      </c>
      <c r="AI61" s="17">
        <v>1</v>
      </c>
      <c r="AJ61" s="17">
        <v>0</v>
      </c>
      <c r="AK61" s="16" t="s">
        <v>871</v>
      </c>
      <c r="AL61" s="16">
        <v>1.35</v>
      </c>
      <c r="AM61" s="16"/>
      <c r="AN61" s="16" t="s">
        <v>872</v>
      </c>
      <c r="AO61" s="16"/>
      <c r="AP61" s="17">
        <v>0</v>
      </c>
      <c r="AQ61" s="17">
        <v>0</v>
      </c>
      <c r="AR61" s="17">
        <v>0</v>
      </c>
      <c r="AS61" s="16">
        <v>21667.492460500001</v>
      </c>
      <c r="AT61" s="19">
        <v>0</v>
      </c>
      <c r="AU61" s="19">
        <v>0</v>
      </c>
      <c r="AV61" s="19">
        <v>0</v>
      </c>
      <c r="AW61" s="19">
        <v>0</v>
      </c>
      <c r="AX61" s="20">
        <v>14</v>
      </c>
      <c r="AY61" s="19">
        <v>0.35</v>
      </c>
      <c r="AZ61" s="20">
        <v>43</v>
      </c>
      <c r="BA61" s="19">
        <v>0</v>
      </c>
      <c r="BB61" s="19">
        <v>0.5</v>
      </c>
      <c r="BC61" s="20">
        <v>21500</v>
      </c>
      <c r="BD61" s="16">
        <v>664.08462573647682</v>
      </c>
      <c r="BE61" s="16">
        <v>21667.510128612299</v>
      </c>
      <c r="BF61" s="21" t="s">
        <v>96</v>
      </c>
      <c r="BG61" s="22">
        <v>43</v>
      </c>
      <c r="BH61" s="23">
        <v>0.8</v>
      </c>
      <c r="BI61" s="23">
        <v>34.4</v>
      </c>
      <c r="BJ61" s="16">
        <v>664.08462573647682</v>
      </c>
      <c r="BK61" s="16">
        <v>21667.510128612299</v>
      </c>
      <c r="BL61" s="23">
        <v>1</v>
      </c>
      <c r="BM61" s="22">
        <f t="shared" si="14"/>
        <v>17.111233468379275</v>
      </c>
      <c r="BN61" s="22">
        <f t="shared" si="13"/>
        <v>17.111233468379275</v>
      </c>
      <c r="BO61" s="22">
        <f t="shared" si="15"/>
        <v>17.111233468379275</v>
      </c>
      <c r="BP61" s="22">
        <f t="shared" si="16"/>
        <v>0</v>
      </c>
      <c r="BQ61" s="22">
        <f t="shared" si="17"/>
        <v>0</v>
      </c>
    </row>
    <row r="57742" spans="17:69" x14ac:dyDescent="0.25">
      <c r="Q57742" s="3">
        <f>SUBTOTAL(9,Q1:Q57741)</f>
        <v>90.107362015355335</v>
      </c>
      <c r="BP57742" s="24"/>
      <c r="BQ57742" s="24"/>
    </row>
    <row r="57744" spans="17:69" x14ac:dyDescent="0.25">
      <c r="BP57744" s="24"/>
      <c r="BQ57744" s="24"/>
    </row>
  </sheetData>
  <autoFilter ref="A2:BQ61" xr:uid="{00000000-0009-0000-0000-000006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Density Assump</vt:lpstr>
      <vt:lpstr>Sum by NBHD</vt:lpstr>
      <vt:lpstr>Sum by PP</vt:lpstr>
      <vt:lpstr>Table A</vt:lpstr>
      <vt:lpstr>1 Opp Sites Tier I</vt:lpstr>
      <vt:lpstr>3 REMOVED Sites</vt:lpstr>
      <vt:lpstr>Sites with IL 1.0 and above</vt:lpstr>
      <vt:lpstr>Med-MH-H Density_less than .5</vt:lpstr>
      <vt:lpstr>M-MH-H_greater than .5</vt:lpstr>
      <vt:lpstr>Pipeline Project 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Shannon Wages</dc:creator>
  <cp:lastModifiedBy>Beverly Choi</cp:lastModifiedBy>
  <cp:lastPrinted>2022-06-28T18:11:58Z</cp:lastPrinted>
  <dcterms:created xsi:type="dcterms:W3CDTF">2021-12-01T06:22:27Z</dcterms:created>
  <dcterms:modified xsi:type="dcterms:W3CDTF">2022-12-01T23:52:11Z</dcterms:modified>
</cp:coreProperties>
</file>