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52" activeTab="1"/>
  </bookViews>
  <sheets>
    <sheet name="Capital Estimate (Inspired)" sheetId="2" r:id="rId1"/>
    <sheet name="Capital Estimate (DIY)" sheetId="3" r:id="rId2"/>
    <sheet name="Supplier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<sst xmlns="http://schemas.openxmlformats.org/spreadsheetml/2006/main" count="206" uniqueCount="125">
  <si>
    <t>Quantity</t>
  </si>
  <si>
    <t>Price Per Piece</t>
  </si>
  <si>
    <t>Subtotal</t>
  </si>
  <si>
    <t>Remarks</t>
  </si>
  <si>
    <t>Buy Price</t>
  </si>
  <si>
    <t>Equipment</t>
  </si>
  <si>
    <t>Heat Gun</t>
  </si>
  <si>
    <t>Lazada</t>
  </si>
  <si>
    <t>Ship Fee</t>
  </si>
  <si>
    <t>Glass Beaker 100 mL</t>
  </si>
  <si>
    <t>Glass Beaker 200 mL</t>
  </si>
  <si>
    <t>Glass Stirring Rod 20 cm</t>
  </si>
  <si>
    <t>Glass Measuring Cylinder 25 mL</t>
  </si>
  <si>
    <t>Glass Measuring Cylinder 50 mL</t>
  </si>
  <si>
    <t xml:space="preserve">Portable Label Printer </t>
  </si>
  <si>
    <t>Plastic Pipettes 3mL x100</t>
  </si>
  <si>
    <t>Shopee</t>
  </si>
  <si>
    <t>Small Plastic Funnel 3cm x10</t>
  </si>
  <si>
    <t>Perfume Tester Pouch 30 Slots</t>
  </si>
  <si>
    <t>SUBTOTAL:</t>
  </si>
  <si>
    <t>Consumables</t>
  </si>
  <si>
    <t>Customized Perfume Box 30mL Thick Matte</t>
  </si>
  <si>
    <t>Shrink Wrap 10x15 x100</t>
  </si>
  <si>
    <t>100mL FO - FW Spavenue</t>
  </si>
  <si>
    <t>Fahrenheit 32, Sauvage Elixir, Blanche, Wild MV, Hugo Iced, CK Euphoria, Sweet Lime&amp;C, HB Bottled Int</t>
  </si>
  <si>
    <t>30mL Clear Glass Bottle Black-White Cap x10</t>
  </si>
  <si>
    <t>250mL Amber Glass Bottles</t>
  </si>
  <si>
    <t>3D Transfer Sticker 1.5"</t>
  </si>
  <si>
    <t>120mL FO - KC Collection</t>
  </si>
  <si>
    <t>Cool Water W, CK2, BR540, TF Neroli P</t>
  </si>
  <si>
    <t>Perfume Sampler 3mL x5</t>
  </si>
  <si>
    <t>120mL FO - Jack Unlmtd Supplies</t>
  </si>
  <si>
    <t>Angel's Share</t>
  </si>
  <si>
    <t xml:space="preserve">1L 98% Triple Deodorized Alcohol </t>
  </si>
  <si>
    <t>1L Dipropylene Glycol</t>
  </si>
  <si>
    <t>500mL Fixative</t>
  </si>
  <si>
    <t>TOTAL:</t>
  </si>
  <si>
    <t>Vinyl-Matte Kiss Cut Stickers 1.5"</t>
  </si>
  <si>
    <t>Customized Perfume Box 30mL Thick Glossy</t>
  </si>
  <si>
    <t>Silver-White 30mL Bottle</t>
  </si>
  <si>
    <t>Shoppe</t>
  </si>
  <si>
    <t>JM Blackberry &amp; Bay</t>
  </si>
  <si>
    <t>White Label Sticker 3 Rolls</t>
  </si>
  <si>
    <t>Silver-White 30mL Bottle x10</t>
  </si>
  <si>
    <t>Gypsy Water</t>
  </si>
  <si>
    <t>30mL Amber Glass Bottles</t>
  </si>
  <si>
    <t>125mL FO - Parfum Aromatics Co.</t>
  </si>
  <si>
    <t>Dear Polly</t>
  </si>
  <si>
    <t>Qty</t>
  </si>
  <si>
    <t>Perfume Testing Strip x100</t>
  </si>
  <si>
    <t>Amber Glass Bottles - 250mL</t>
  </si>
  <si>
    <t>Amber Glass Bottles - 30mL</t>
  </si>
  <si>
    <t>Subtotal:</t>
  </si>
  <si>
    <t>Frosted 50mL Bottle Matte Gold Cap x10</t>
  </si>
  <si>
    <t>Pack_now</t>
  </si>
  <si>
    <t>Propylene Glycol - 1kg</t>
  </si>
  <si>
    <t>Medium Thick Wall Perfume Box</t>
  </si>
  <si>
    <t>Essential Oils (30mL)</t>
  </si>
  <si>
    <t>Carrot Seed</t>
  </si>
  <si>
    <t>Neroli</t>
  </si>
  <si>
    <t>Cypress</t>
  </si>
  <si>
    <t>fir needle</t>
  </si>
  <si>
    <t>magnolia</t>
  </si>
  <si>
    <t>sandalwood</t>
  </si>
  <si>
    <t>vanilla</t>
  </si>
  <si>
    <t>geranium</t>
  </si>
  <si>
    <t>pine</t>
  </si>
  <si>
    <t>rosewood</t>
  </si>
  <si>
    <t>jasmine</t>
  </si>
  <si>
    <t>rosemary</t>
  </si>
  <si>
    <t>wintergreen</t>
  </si>
  <si>
    <t>verbena</t>
  </si>
  <si>
    <t>tarragon</t>
  </si>
  <si>
    <t>fennel</t>
  </si>
  <si>
    <t>gardenia</t>
  </si>
  <si>
    <t>juniper berry</t>
  </si>
  <si>
    <t>patchouli</t>
  </si>
  <si>
    <t>copaiba</t>
  </si>
  <si>
    <t>tea tree</t>
  </si>
  <si>
    <t xml:space="preserve">rose </t>
  </si>
  <si>
    <t>ylang-ylang</t>
  </si>
  <si>
    <t>basil</t>
  </si>
  <si>
    <t>bergamot</t>
  </si>
  <si>
    <t>ginger</t>
  </si>
  <si>
    <t>cedarwood</t>
  </si>
  <si>
    <t>myrrh</t>
  </si>
  <si>
    <t>lavender</t>
  </si>
  <si>
    <t>eucalyptus</t>
  </si>
  <si>
    <t>cinnamon</t>
  </si>
  <si>
    <t>turmeric</t>
  </si>
  <si>
    <t>spearmint</t>
  </si>
  <si>
    <t>vetiver</t>
  </si>
  <si>
    <t>eco love philippines</t>
  </si>
  <si>
    <t xml:space="preserve">TOTAL: </t>
  </si>
  <si>
    <t>Supplier</t>
  </si>
  <si>
    <t>Supply</t>
  </si>
  <si>
    <t>Emirald Aroma</t>
  </si>
  <si>
    <t>Fragrance Oil</t>
  </si>
  <si>
    <t>FW Spavenue</t>
  </si>
  <si>
    <t>Perfume Bottle</t>
  </si>
  <si>
    <t>Amber Bottle</t>
  </si>
  <si>
    <t>Jack Unlimitd Supplies</t>
  </si>
  <si>
    <t>KC Collection</t>
  </si>
  <si>
    <t>PGA</t>
  </si>
  <si>
    <t>Perfume Tester</t>
  </si>
  <si>
    <t>MG Fragrance Distribution Corp</t>
  </si>
  <si>
    <t>Asteria Apothecary</t>
  </si>
  <si>
    <t>DPG</t>
  </si>
  <si>
    <t>Fixative</t>
  </si>
  <si>
    <t>Parfum Aromatics Co.</t>
  </si>
  <si>
    <t>Scents Of Smell</t>
  </si>
  <si>
    <t>The Frag Depot</t>
  </si>
  <si>
    <t>compactcreatives</t>
  </si>
  <si>
    <t>Bottle Sticker</t>
  </si>
  <si>
    <t>cardboardco</t>
  </si>
  <si>
    <t>Perfume Box</t>
  </si>
  <si>
    <t>Bopack</t>
  </si>
  <si>
    <t>Shrink Wrap</t>
  </si>
  <si>
    <t>superquality</t>
  </si>
  <si>
    <t>WestOcean (Laz)</t>
  </si>
  <si>
    <t>Printer &amp; Label</t>
  </si>
  <si>
    <t>Waybill Online</t>
  </si>
  <si>
    <t>Plastic Sealer</t>
  </si>
  <si>
    <t>phph13</t>
  </si>
  <si>
    <t>Black Kraft Bag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</si>
</sst>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4" formatCode="_-&quot;₱&quot;* #,##0.00_-;\-&quot;₱&quot;* #,##0.00_-;_-&quot;₱&quot;* &quot;-&quot;??_-;_-@_-"/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[$₱-464]#,##0.00_);[Red]\([$₱-464]#,##0.00\)"/>
    <numFmt numFmtId="181" formatCode="[$₱-3409]#,##0.00_);[Red]\([$₱-3409]#,##0.00\)"/>
    <numFmt numFmtId="182" formatCode="_-[$₱-3409]* #,##0.00_-;\-[$₱-3409]* #,##0.00_-;_-[$₱-3409]* &quot;-&quot;??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BE5D5"/>
        <bgColor rgb="FFFBE5D5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58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right" vertical="center"/>
    </xf>
    <xf numFmtId="180" fontId="1" fillId="4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0" fontId="4" fillId="5" borderId="0" xfId="0" applyFont="1" applyFill="1" applyAlignment="1">
      <alignment horizontal="right" vertical="center"/>
    </xf>
    <xf numFmtId="0" fontId="0" fillId="0" borderId="0" xfId="0" applyFont="1" applyAlignment="1">
      <alignment horizontal="center" vertical="center" wrapText="1"/>
    </xf>
    <xf numFmtId="0" fontId="0" fillId="5" borderId="0" xfId="0" applyFont="1" applyFill="1" applyAlignment="1">
      <alignment horizontal="right" vertical="center"/>
    </xf>
    <xf numFmtId="44" fontId="0" fillId="0" borderId="0" xfId="2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44" fontId="0" fillId="0" borderId="2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right" vertical="center"/>
    </xf>
    <xf numFmtId="44" fontId="0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right" vertical="center"/>
    </xf>
    <xf numFmtId="44" fontId="0" fillId="0" borderId="1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81" fontId="3" fillId="6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81" fontId="3" fillId="0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4" fontId="0" fillId="0" borderId="3" xfId="0" applyNumberFormat="1" applyFont="1" applyBorder="1" applyAlignment="1">
      <alignment horizontal="center" vertical="center"/>
    </xf>
    <xf numFmtId="44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ont="1" applyFill="1" applyAlignment="1">
      <alignment vertical="center"/>
    </xf>
    <xf numFmtId="0" fontId="0" fillId="7" borderId="0" xfId="0" applyFont="1" applyFill="1" applyAlignment="1">
      <alignment horizontal="center" vertical="center"/>
    </xf>
    <xf numFmtId="182" fontId="0" fillId="0" borderId="0" xfId="2" applyNumberFormat="1" applyFont="1" applyAlignment="1">
      <alignment horizontal="center" vertical="center"/>
    </xf>
    <xf numFmtId="0" fontId="0" fillId="7" borderId="0" xfId="0" applyFont="1" applyFill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2"/>
  <sheetViews>
    <sheetView zoomScale="82" zoomScaleNormal="82" topLeftCell="A39" workbookViewId="0">
      <selection activeCell="H68" sqref="H68"/>
    </sheetView>
  </sheetViews>
  <sheetFormatPr defaultColWidth="14.4298245614035" defaultRowHeight="15" customHeight="1" outlineLevelCol="6"/>
  <cols>
    <col min="1" max="1" width="38.4298245614035" customWidth="1"/>
    <col min="2" max="2" width="8.8421052631579" style="5" customWidth="1"/>
    <col min="3" max="3" width="13.6052631578947" style="5" customWidth="1"/>
    <col min="4" max="4" width="12.4473684210526" customWidth="1"/>
    <col min="5" max="5" width="24.7105263157895" customWidth="1"/>
    <col min="6" max="6" width="17.7719298245614" customWidth="1"/>
    <col min="7" max="7" width="16.8157894736842" customWidth="1"/>
    <col min="8" max="26" width="8.85964912280702" customWidth="1"/>
  </cols>
  <sheetData>
    <row r="1" ht="14.25" customHeight="1" spans="2:6">
      <c r="B1" s="3" t="s">
        <v>0</v>
      </c>
      <c r="C1" s="3" t="s">
        <v>1</v>
      </c>
      <c r="D1" s="3" t="s">
        <v>2</v>
      </c>
      <c r="E1" s="1" t="s">
        <v>3</v>
      </c>
      <c r="F1" s="1" t="s">
        <v>4</v>
      </c>
    </row>
    <row r="2" ht="14.25" customHeight="1" spans="1:4">
      <c r="A2" s="3" t="s">
        <v>5</v>
      </c>
      <c r="C2" s="4"/>
      <c r="D2" s="4"/>
    </row>
    <row r="3" ht="14.25" customHeight="1" spans="1:6">
      <c r="A3" s="17" t="s">
        <v>6</v>
      </c>
      <c r="B3" s="18">
        <v>1</v>
      </c>
      <c r="C3" s="18">
        <v>137</v>
      </c>
      <c r="D3" s="18">
        <v>0</v>
      </c>
      <c r="E3" s="5" t="s">
        <v>7</v>
      </c>
      <c r="F3" s="19">
        <v>157.89</v>
      </c>
    </row>
    <row r="4" ht="14.25" customHeight="1" spans="1:6">
      <c r="A4" s="20" t="s">
        <v>8</v>
      </c>
      <c r="B4" s="18">
        <v>1</v>
      </c>
      <c r="C4" s="18">
        <v>58</v>
      </c>
      <c r="D4" s="18">
        <v>0</v>
      </c>
      <c r="E4" s="5"/>
      <c r="F4" s="19"/>
    </row>
    <row r="5" ht="14.25" customHeight="1" spans="1:6">
      <c r="A5" s="17" t="s">
        <v>9</v>
      </c>
      <c r="B5" s="18">
        <v>1</v>
      </c>
      <c r="C5" s="18">
        <v>56.89</v>
      </c>
      <c r="D5" s="18">
        <v>0</v>
      </c>
      <c r="E5" s="5" t="s">
        <v>7</v>
      </c>
      <c r="F5" s="19">
        <v>330.34</v>
      </c>
    </row>
    <row r="6" ht="14.25" customHeight="1" spans="1:6">
      <c r="A6" s="17" t="s">
        <v>10</v>
      </c>
      <c r="B6" s="18">
        <v>1</v>
      </c>
      <c r="C6" s="18">
        <v>66.55</v>
      </c>
      <c r="D6" s="18">
        <v>0</v>
      </c>
      <c r="E6" s="5"/>
      <c r="F6" s="19"/>
    </row>
    <row r="7" ht="14.25" customHeight="1" spans="1:6">
      <c r="A7" s="17" t="s">
        <v>11</v>
      </c>
      <c r="B7" s="18">
        <v>1</v>
      </c>
      <c r="C7" s="18">
        <v>24.85</v>
      </c>
      <c r="D7" s="18">
        <v>0</v>
      </c>
      <c r="E7" s="5"/>
      <c r="F7" s="19"/>
    </row>
    <row r="8" ht="14.25" customHeight="1" spans="1:6">
      <c r="A8" s="17" t="s">
        <v>12</v>
      </c>
      <c r="B8" s="18">
        <v>1</v>
      </c>
      <c r="C8" s="18">
        <v>84.63</v>
      </c>
      <c r="D8" s="18">
        <v>0</v>
      </c>
      <c r="E8" s="5"/>
      <c r="F8" s="19"/>
    </row>
    <row r="9" ht="14.25" customHeight="1" spans="1:6">
      <c r="A9" s="17" t="s">
        <v>13</v>
      </c>
      <c r="B9" s="18">
        <v>1</v>
      </c>
      <c r="C9" s="18">
        <v>97.42</v>
      </c>
      <c r="D9" s="18">
        <v>0</v>
      </c>
      <c r="E9" s="5"/>
      <c r="F9" s="19"/>
    </row>
    <row r="10" ht="14.25" customHeight="1" spans="1:6">
      <c r="A10" s="20" t="s">
        <v>8</v>
      </c>
      <c r="B10" s="18">
        <v>1</v>
      </c>
      <c r="C10" s="18">
        <v>0</v>
      </c>
      <c r="D10" s="18">
        <v>0</v>
      </c>
      <c r="E10" s="5"/>
      <c r="F10" s="19"/>
    </row>
    <row r="11" ht="14.25" customHeight="1" spans="1:6">
      <c r="A11" s="17" t="s">
        <v>14</v>
      </c>
      <c r="B11" s="18">
        <v>1</v>
      </c>
      <c r="C11" s="18">
        <v>708.31</v>
      </c>
      <c r="D11" s="18">
        <v>0</v>
      </c>
      <c r="E11" s="21" t="s">
        <v>7</v>
      </c>
      <c r="F11" s="19">
        <v>708.31</v>
      </c>
    </row>
    <row r="12" ht="14.25" customHeight="1" spans="1:6">
      <c r="A12" s="20" t="s">
        <v>8</v>
      </c>
      <c r="B12" s="18">
        <v>1</v>
      </c>
      <c r="C12" s="18">
        <v>0</v>
      </c>
      <c r="D12" s="18">
        <v>0</v>
      </c>
      <c r="E12" s="21"/>
      <c r="F12" s="19"/>
    </row>
    <row r="13" ht="14.25" customHeight="1" spans="1:6">
      <c r="A13" s="17" t="s">
        <v>15</v>
      </c>
      <c r="B13" s="18">
        <v>1</v>
      </c>
      <c r="C13" s="18">
        <v>118</v>
      </c>
      <c r="D13" s="18">
        <v>0</v>
      </c>
      <c r="E13" s="5" t="s">
        <v>16</v>
      </c>
      <c r="F13" s="19">
        <v>129</v>
      </c>
    </row>
    <row r="14" ht="14.25" customHeight="1" spans="1:6">
      <c r="A14" s="22" t="s">
        <v>8</v>
      </c>
      <c r="B14" s="18">
        <v>1</v>
      </c>
      <c r="C14" s="18">
        <v>8</v>
      </c>
      <c r="D14" s="18">
        <v>0</v>
      </c>
      <c r="E14" s="5"/>
      <c r="F14" s="19"/>
    </row>
    <row r="15" ht="14.25" customHeight="1" spans="1:6">
      <c r="A15" s="17" t="s">
        <v>17</v>
      </c>
      <c r="B15" s="18">
        <v>3</v>
      </c>
      <c r="C15" s="18">
        <v>25</v>
      </c>
      <c r="D15" s="18">
        <v>0</v>
      </c>
      <c r="E15" s="5" t="s">
        <v>7</v>
      </c>
      <c r="F15" s="19">
        <v>132.5</v>
      </c>
    </row>
    <row r="16" ht="14.25" customHeight="1" spans="1:6">
      <c r="A16" s="20" t="s">
        <v>8</v>
      </c>
      <c r="B16" s="18">
        <v>1</v>
      </c>
      <c r="C16" s="18">
        <v>65</v>
      </c>
      <c r="D16" s="18">
        <v>0</v>
      </c>
      <c r="E16" s="5"/>
      <c r="F16" s="19"/>
    </row>
    <row r="17" ht="14.25" customHeight="1" spans="1:6">
      <c r="A17" s="17" t="s">
        <v>18</v>
      </c>
      <c r="B17" s="18">
        <v>1</v>
      </c>
      <c r="C17" s="18">
        <v>139</v>
      </c>
      <c r="D17" s="18">
        <v>0</v>
      </c>
      <c r="E17" s="5" t="s">
        <v>7</v>
      </c>
      <c r="F17" s="23">
        <v>204</v>
      </c>
    </row>
    <row r="18" ht="14.25" customHeight="1" spans="1:6">
      <c r="A18" s="20" t="s">
        <v>8</v>
      </c>
      <c r="B18" s="18">
        <v>1</v>
      </c>
      <c r="C18" s="18">
        <v>65</v>
      </c>
      <c r="D18" s="18">
        <v>0</v>
      </c>
      <c r="E18" s="5"/>
      <c r="F18" s="23"/>
    </row>
    <row r="19" ht="14.25" customHeight="1" spans="2:4">
      <c r="B19" s="4"/>
      <c r="C19" s="3" t="s">
        <v>19</v>
      </c>
      <c r="D19" s="24">
        <f>SUM(F3:F18)</f>
        <v>1662.04</v>
      </c>
    </row>
    <row r="20" ht="14.25" customHeight="1"/>
    <row r="21" ht="14.25" customHeight="1" spans="1:4">
      <c r="A21" s="3" t="s">
        <v>20</v>
      </c>
      <c r="B21" s="4"/>
      <c r="C21" s="4"/>
      <c r="D21" s="4"/>
    </row>
    <row r="22" ht="14.25" customHeight="1" spans="1:6">
      <c r="A22" s="17" t="s">
        <v>21</v>
      </c>
      <c r="B22" s="18">
        <v>78</v>
      </c>
      <c r="C22" s="18">
        <v>19</v>
      </c>
      <c r="D22" s="18">
        <v>0</v>
      </c>
      <c r="E22" s="5" t="s">
        <v>16</v>
      </c>
      <c r="F22" s="19">
        <v>1577</v>
      </c>
    </row>
    <row r="23" ht="14.25" customHeight="1" spans="1:6">
      <c r="A23" s="20" t="s">
        <v>8</v>
      </c>
      <c r="B23" s="18">
        <v>1</v>
      </c>
      <c r="C23" s="18">
        <v>95</v>
      </c>
      <c r="D23" s="18">
        <v>0</v>
      </c>
      <c r="E23" s="5"/>
      <c r="F23" s="19"/>
    </row>
    <row r="24" ht="14.25" customHeight="1" spans="1:6">
      <c r="A24" s="17" t="s">
        <v>22</v>
      </c>
      <c r="B24" s="18">
        <v>2</v>
      </c>
      <c r="C24" s="18">
        <v>0</v>
      </c>
      <c r="D24" s="18">
        <v>0</v>
      </c>
      <c r="E24" s="5" t="s">
        <v>16</v>
      </c>
      <c r="F24" s="19">
        <v>220</v>
      </c>
    </row>
    <row r="25" ht="14.25" customHeight="1" spans="1:6">
      <c r="A25" s="20" t="s">
        <v>8</v>
      </c>
      <c r="B25" s="18">
        <v>1</v>
      </c>
      <c r="C25" s="18">
        <v>0</v>
      </c>
      <c r="D25" s="18">
        <v>0</v>
      </c>
      <c r="E25" s="5"/>
      <c r="F25" s="19"/>
    </row>
    <row r="26" ht="32" customHeight="1" spans="1:7">
      <c r="A26" s="25" t="s">
        <v>23</v>
      </c>
      <c r="B26" s="26">
        <v>1</v>
      </c>
      <c r="C26" s="26">
        <f>520+590+520+650+520+460+720+590</f>
        <v>4570</v>
      </c>
      <c r="D26" s="26">
        <v>0</v>
      </c>
      <c r="E26" s="5" t="s">
        <v>16</v>
      </c>
      <c r="F26" s="27">
        <v>4378</v>
      </c>
      <c r="G26" s="28" t="s">
        <v>24</v>
      </c>
    </row>
    <row r="27" customHeight="1" spans="1:7">
      <c r="A27" s="29" t="s">
        <v>8</v>
      </c>
      <c r="B27" s="26">
        <v>1</v>
      </c>
      <c r="C27" s="26">
        <v>-192</v>
      </c>
      <c r="D27" s="26">
        <v>0</v>
      </c>
      <c r="E27" s="5"/>
      <c r="F27" s="30"/>
      <c r="G27" s="28"/>
    </row>
    <row r="28" ht="14.25" customHeight="1" spans="1:6">
      <c r="A28" s="25" t="s">
        <v>25</v>
      </c>
      <c r="B28" s="26">
        <v>8</v>
      </c>
      <c r="C28" s="26">
        <v>230</v>
      </c>
      <c r="D28" s="26">
        <v>0</v>
      </c>
      <c r="E28" s="31" t="s">
        <v>16</v>
      </c>
      <c r="F28" s="32">
        <v>2480</v>
      </c>
    </row>
    <row r="29" ht="14.25" customHeight="1" spans="1:6">
      <c r="A29" s="33" t="s">
        <v>26</v>
      </c>
      <c r="B29" s="26">
        <v>15</v>
      </c>
      <c r="C29" s="26">
        <v>35</v>
      </c>
      <c r="D29" s="26">
        <v>0</v>
      </c>
      <c r="E29" s="31"/>
      <c r="F29" s="32"/>
    </row>
    <row r="30" ht="14.25" customHeight="1" spans="1:6">
      <c r="A30" s="34" t="s">
        <v>8</v>
      </c>
      <c r="B30" s="26">
        <v>1</v>
      </c>
      <c r="C30" s="26">
        <v>365</v>
      </c>
      <c r="D30" s="26">
        <v>0</v>
      </c>
      <c r="E30" s="31"/>
      <c r="F30" s="32"/>
    </row>
    <row r="31" ht="14.25" customHeight="1" spans="1:6">
      <c r="A31" s="33" t="s">
        <v>27</v>
      </c>
      <c r="B31" s="26">
        <v>91</v>
      </c>
      <c r="C31" s="26">
        <v>12</v>
      </c>
      <c r="D31" s="26">
        <v>0</v>
      </c>
      <c r="E31" s="5" t="s">
        <v>16</v>
      </c>
      <c r="F31" s="35">
        <v>1034</v>
      </c>
    </row>
    <row r="32" ht="14.25" customHeight="1" spans="1:6">
      <c r="A32" s="34" t="s">
        <v>8</v>
      </c>
      <c r="B32" s="26">
        <v>1</v>
      </c>
      <c r="C32" s="26">
        <v>-30</v>
      </c>
      <c r="D32" s="26">
        <v>0</v>
      </c>
      <c r="E32" s="5"/>
      <c r="F32" s="35"/>
    </row>
    <row r="33" ht="14.25" customHeight="1" spans="1:7">
      <c r="A33" s="33" t="s">
        <v>28</v>
      </c>
      <c r="B33" s="26">
        <v>1</v>
      </c>
      <c r="C33" s="26">
        <f>575+595+645+595</f>
        <v>2410</v>
      </c>
      <c r="D33" s="26">
        <v>0</v>
      </c>
      <c r="E33" s="5" t="s">
        <v>16</v>
      </c>
      <c r="F33" s="32">
        <v>2674</v>
      </c>
      <c r="G33" s="36" t="s">
        <v>29</v>
      </c>
    </row>
    <row r="34" ht="14.25" customHeight="1" spans="1:7">
      <c r="A34" s="33" t="s">
        <v>30</v>
      </c>
      <c r="B34" s="26">
        <v>6</v>
      </c>
      <c r="C34" s="26">
        <v>44</v>
      </c>
      <c r="D34" s="26">
        <v>0</v>
      </c>
      <c r="E34" s="5"/>
      <c r="F34" s="32"/>
      <c r="G34" s="36"/>
    </row>
    <row r="35" ht="14.25" customHeight="1" spans="1:7">
      <c r="A35" s="34" t="s">
        <v>8</v>
      </c>
      <c r="B35" s="26">
        <v>1</v>
      </c>
      <c r="C35" s="26">
        <v>8</v>
      </c>
      <c r="D35" s="26">
        <v>0</v>
      </c>
      <c r="E35" s="5"/>
      <c r="F35" s="32"/>
      <c r="G35" s="36"/>
    </row>
    <row r="36" ht="14.25" customHeight="1" spans="1:7">
      <c r="A36" s="33" t="s">
        <v>31</v>
      </c>
      <c r="B36" s="37">
        <v>1</v>
      </c>
      <c r="C36" s="26">
        <v>473</v>
      </c>
      <c r="D36" s="26">
        <v>0</v>
      </c>
      <c r="E36" s="5" t="s">
        <v>16</v>
      </c>
      <c r="F36" s="32">
        <v>481</v>
      </c>
      <c r="G36" s="36" t="s">
        <v>32</v>
      </c>
    </row>
    <row r="37" ht="14.25" customHeight="1" spans="1:7">
      <c r="A37" s="29" t="s">
        <v>8</v>
      </c>
      <c r="B37" s="37">
        <v>1</v>
      </c>
      <c r="C37" s="26">
        <v>8</v>
      </c>
      <c r="D37" s="26">
        <v>0</v>
      </c>
      <c r="E37" s="5"/>
      <c r="F37" s="32"/>
      <c r="G37" s="36"/>
    </row>
    <row r="38" ht="14.25" customHeight="1" spans="1:6">
      <c r="A38" s="33" t="s">
        <v>33</v>
      </c>
      <c r="B38" s="37">
        <v>6</v>
      </c>
      <c r="C38" s="26">
        <v>175</v>
      </c>
      <c r="D38" s="26">
        <v>0</v>
      </c>
      <c r="E38" s="38" t="s">
        <v>16</v>
      </c>
      <c r="F38" s="32">
        <v>1717</v>
      </c>
    </row>
    <row r="39" ht="14.25" customHeight="1" spans="1:6">
      <c r="A39" s="25" t="s">
        <v>34</v>
      </c>
      <c r="B39" s="37">
        <v>1</v>
      </c>
      <c r="C39" s="26">
        <v>380</v>
      </c>
      <c r="D39" s="26">
        <v>0</v>
      </c>
      <c r="E39" s="38"/>
      <c r="F39" s="32"/>
    </row>
    <row r="40" ht="14.25" customHeight="1" spans="1:6">
      <c r="A40" s="33" t="s">
        <v>35</v>
      </c>
      <c r="B40" s="37">
        <v>1</v>
      </c>
      <c r="C40" s="26">
        <v>247</v>
      </c>
      <c r="D40" s="26">
        <v>0</v>
      </c>
      <c r="E40" s="38"/>
      <c r="F40" s="32"/>
    </row>
    <row r="41" ht="14.25" customHeight="1" spans="1:6">
      <c r="A41" s="29" t="s">
        <v>8</v>
      </c>
      <c r="B41" s="37">
        <v>1</v>
      </c>
      <c r="C41" s="26">
        <v>40</v>
      </c>
      <c r="D41" s="26">
        <v>0</v>
      </c>
      <c r="E41" s="38"/>
      <c r="F41" s="32"/>
    </row>
    <row r="42" ht="14.25" customHeight="1" spans="3:4">
      <c r="C42" s="3" t="s">
        <v>19</v>
      </c>
      <c r="D42" s="24">
        <f>SUM(F22:F41)</f>
        <v>14561</v>
      </c>
    </row>
    <row r="43" ht="14.25" customHeight="1" spans="3:4">
      <c r="C43" s="39" t="s">
        <v>36</v>
      </c>
      <c r="D43" s="40">
        <f>SUM(D19,D42)</f>
        <v>16223.04</v>
      </c>
    </row>
    <row r="44" ht="14.25" customHeight="1" spans="2:4">
      <c r="B44" s="38"/>
      <c r="C44" s="41"/>
      <c r="D44" s="42"/>
    </row>
    <row r="45" ht="14.25" customHeight="1" spans="1:4">
      <c r="A45" s="1" t="s">
        <v>20</v>
      </c>
      <c r="B45" s="1" t="s">
        <v>0</v>
      </c>
      <c r="C45" s="1" t="s">
        <v>1</v>
      </c>
      <c r="D45" s="1" t="s">
        <v>2</v>
      </c>
    </row>
    <row r="46" ht="14.25" customHeight="1" spans="1:6">
      <c r="A46" s="43" t="s">
        <v>37</v>
      </c>
      <c r="B46" s="44">
        <v>14</v>
      </c>
      <c r="C46" s="44">
        <v>46</v>
      </c>
      <c r="D46" s="44">
        <f t="shared" ref="D46:D55" si="0">B46*C46</f>
        <v>644</v>
      </c>
      <c r="E46" s="45" t="s">
        <v>16</v>
      </c>
      <c r="F46" s="46">
        <f>644+8+13</f>
        <v>665</v>
      </c>
    </row>
    <row r="47" ht="14.25" customHeight="1" spans="1:6">
      <c r="A47" s="22" t="s">
        <v>8</v>
      </c>
      <c r="B47" s="44">
        <v>1</v>
      </c>
      <c r="C47" s="44">
        <v>58</v>
      </c>
      <c r="D47" s="44">
        <f t="shared" si="0"/>
        <v>58</v>
      </c>
      <c r="E47" s="45"/>
      <c r="F47" s="47"/>
    </row>
    <row r="48" ht="14.25" customHeight="1" spans="1:6">
      <c r="A48" s="17" t="s">
        <v>38</v>
      </c>
      <c r="B48" s="44">
        <v>30</v>
      </c>
      <c r="C48" s="44">
        <v>20</v>
      </c>
      <c r="D48" s="44">
        <f t="shared" si="0"/>
        <v>600</v>
      </c>
      <c r="E48" s="45" t="s">
        <v>16</v>
      </c>
      <c r="F48" s="46">
        <f>600+58+13</f>
        <v>671</v>
      </c>
    </row>
    <row r="49" ht="14.25" customHeight="1" spans="1:6">
      <c r="A49" s="22" t="s">
        <v>8</v>
      </c>
      <c r="B49" s="44">
        <v>1</v>
      </c>
      <c r="C49" s="44">
        <v>105</v>
      </c>
      <c r="D49" s="44">
        <f t="shared" si="0"/>
        <v>105</v>
      </c>
      <c r="E49" s="45"/>
      <c r="F49" s="47"/>
    </row>
    <row r="50" ht="14.25" customHeight="1" spans="1:6">
      <c r="A50" s="17" t="s">
        <v>39</v>
      </c>
      <c r="B50" s="44">
        <v>3</v>
      </c>
      <c r="C50" s="44">
        <v>230</v>
      </c>
      <c r="D50" s="44">
        <f t="shared" si="0"/>
        <v>690</v>
      </c>
      <c r="E50" s="45" t="s">
        <v>16</v>
      </c>
      <c r="F50" s="46">
        <f>573+0</f>
        <v>573</v>
      </c>
    </row>
    <row r="51" ht="14.25" customHeight="1" spans="1:6">
      <c r="A51" s="22" t="s">
        <v>8</v>
      </c>
      <c r="B51" s="44">
        <v>1</v>
      </c>
      <c r="C51" s="44">
        <v>105</v>
      </c>
      <c r="D51" s="44">
        <f t="shared" si="0"/>
        <v>105</v>
      </c>
      <c r="E51" s="45"/>
      <c r="F51" s="47"/>
    </row>
    <row r="52" ht="14.25" customHeight="1" spans="1:7">
      <c r="A52" s="17" t="s">
        <v>31</v>
      </c>
      <c r="B52" s="44">
        <v>1</v>
      </c>
      <c r="C52" s="44">
        <f>488</f>
        <v>488</v>
      </c>
      <c r="D52" s="44">
        <f t="shared" si="0"/>
        <v>488</v>
      </c>
      <c r="E52" s="48" t="s">
        <v>40</v>
      </c>
      <c r="F52" s="46">
        <f>488+10</f>
        <v>498</v>
      </c>
      <c r="G52" s="8" t="s">
        <v>41</v>
      </c>
    </row>
    <row r="53" ht="14.25" customHeight="1" spans="1:7">
      <c r="A53" s="22" t="s">
        <v>8</v>
      </c>
      <c r="B53" s="44">
        <v>1</v>
      </c>
      <c r="C53" s="44">
        <v>58</v>
      </c>
      <c r="D53" s="44">
        <f t="shared" si="0"/>
        <v>58</v>
      </c>
      <c r="E53" s="48"/>
      <c r="F53" s="47"/>
      <c r="G53" s="8"/>
    </row>
    <row r="54" ht="14.25" customHeight="1" spans="1:6">
      <c r="A54" s="17" t="s">
        <v>42</v>
      </c>
      <c r="B54" s="44">
        <v>1</v>
      </c>
      <c r="C54" s="44">
        <v>559.48</v>
      </c>
      <c r="D54" s="44">
        <f t="shared" si="0"/>
        <v>559.48</v>
      </c>
      <c r="E54" s="48" t="s">
        <v>7</v>
      </c>
      <c r="F54" s="46">
        <v>450.42</v>
      </c>
    </row>
    <row r="55" ht="14.25" customHeight="1" spans="1:6">
      <c r="A55" s="22" t="s">
        <v>8</v>
      </c>
      <c r="B55" s="44">
        <v>1</v>
      </c>
      <c r="C55" s="44">
        <v>65</v>
      </c>
      <c r="D55" s="44">
        <f t="shared" si="0"/>
        <v>65</v>
      </c>
      <c r="E55" s="48"/>
      <c r="F55" s="47"/>
    </row>
    <row r="56" ht="14.25" customHeight="1"/>
    <row r="57" ht="14.25" customHeight="1" spans="1:6">
      <c r="A57" s="49" t="s">
        <v>38</v>
      </c>
      <c r="B57" s="50">
        <v>50</v>
      </c>
      <c r="C57" s="50">
        <v>20</v>
      </c>
      <c r="D57" s="49">
        <f t="shared" ref="D57:D66" si="1">B57*C57</f>
        <v>1000</v>
      </c>
      <c r="E57" s="5" t="s">
        <v>16</v>
      </c>
      <c r="F57" s="51">
        <f>996+105+22</f>
        <v>1123</v>
      </c>
    </row>
    <row r="58" ht="14.25" customHeight="1" spans="1:6">
      <c r="A58" s="52" t="s">
        <v>8</v>
      </c>
      <c r="B58" s="50">
        <v>1</v>
      </c>
      <c r="C58" s="50">
        <v>105</v>
      </c>
      <c r="D58" s="49">
        <f t="shared" si="1"/>
        <v>105</v>
      </c>
      <c r="E58" s="5"/>
      <c r="F58" s="51"/>
    </row>
    <row r="59" ht="14.25" customHeight="1" spans="1:6">
      <c r="A59" s="49" t="s">
        <v>37</v>
      </c>
      <c r="B59" s="50">
        <v>2</v>
      </c>
      <c r="C59" s="50">
        <v>46</v>
      </c>
      <c r="D59" s="49">
        <f t="shared" si="1"/>
        <v>92</v>
      </c>
      <c r="E59" s="5" t="s">
        <v>16</v>
      </c>
      <c r="F59" s="51">
        <f>92+58+3</f>
        <v>153</v>
      </c>
    </row>
    <row r="60" ht="14.25" customHeight="1" spans="1:6">
      <c r="A60" s="52" t="s">
        <v>8</v>
      </c>
      <c r="B60" s="50">
        <v>1</v>
      </c>
      <c r="C60" s="50">
        <v>58</v>
      </c>
      <c r="D60" s="49">
        <f t="shared" si="1"/>
        <v>58</v>
      </c>
      <c r="E60" s="5"/>
      <c r="F60" s="51"/>
    </row>
    <row r="61" ht="14.25" customHeight="1" spans="1:6">
      <c r="A61" s="49" t="s">
        <v>43</v>
      </c>
      <c r="B61" s="50">
        <v>3</v>
      </c>
      <c r="C61" s="50">
        <v>230</v>
      </c>
      <c r="D61" s="49">
        <f t="shared" si="1"/>
        <v>690</v>
      </c>
      <c r="E61" s="5" t="s">
        <v>16</v>
      </c>
      <c r="F61" s="51">
        <f>690+45+15</f>
        <v>750</v>
      </c>
    </row>
    <row r="62" ht="14.25" customHeight="1" spans="1:6">
      <c r="A62" s="52" t="s">
        <v>8</v>
      </c>
      <c r="B62" s="50">
        <v>1</v>
      </c>
      <c r="C62" s="50">
        <v>125</v>
      </c>
      <c r="D62" s="49">
        <f t="shared" si="1"/>
        <v>125</v>
      </c>
      <c r="E62" s="5"/>
      <c r="F62" s="51"/>
    </row>
    <row r="63" ht="14.25" customHeight="1" spans="1:7">
      <c r="A63" t="s">
        <v>23</v>
      </c>
      <c r="B63" s="5">
        <v>1</v>
      </c>
      <c r="C63" s="5">
        <v>520</v>
      </c>
      <c r="D63" s="53">
        <f t="shared" si="1"/>
        <v>520</v>
      </c>
      <c r="E63" s="5" t="s">
        <v>16</v>
      </c>
      <c r="F63" s="5"/>
      <c r="G63" s="54" t="s">
        <v>44</v>
      </c>
    </row>
    <row r="64" ht="14.25" customHeight="1" spans="1:7">
      <c r="A64" t="s">
        <v>26</v>
      </c>
      <c r="B64" s="5">
        <v>5</v>
      </c>
      <c r="C64" s="5">
        <v>35</v>
      </c>
      <c r="D64" s="53">
        <f>B64*C64</f>
        <v>175</v>
      </c>
      <c r="E64" s="5"/>
      <c r="F64" s="5"/>
      <c r="G64" s="55"/>
    </row>
    <row r="65" ht="14.25" customHeight="1" spans="1:7">
      <c r="A65" t="s">
        <v>45</v>
      </c>
      <c r="B65" s="5">
        <v>15</v>
      </c>
      <c r="C65" s="5">
        <v>15</v>
      </c>
      <c r="D65" s="53">
        <f>B65*C65</f>
        <v>225</v>
      </c>
      <c r="E65" s="5"/>
      <c r="F65" s="5"/>
      <c r="G65" s="55"/>
    </row>
    <row r="66" ht="14.25" customHeight="1" spans="1:7">
      <c r="A66" s="6" t="s">
        <v>8</v>
      </c>
      <c r="B66" s="5">
        <v>1</v>
      </c>
      <c r="C66" s="5">
        <v>58</v>
      </c>
      <c r="D66" s="53">
        <f>B66*C66</f>
        <v>58</v>
      </c>
      <c r="E66" s="5"/>
      <c r="F66" s="5"/>
      <c r="G66" s="56"/>
    </row>
    <row r="67" ht="14.25" customHeight="1" spans="1:7">
      <c r="A67" t="s">
        <v>46</v>
      </c>
      <c r="B67" s="5">
        <v>1</v>
      </c>
      <c r="C67" s="5">
        <v>813</v>
      </c>
      <c r="D67" s="53">
        <f>B67*C67</f>
        <v>813</v>
      </c>
      <c r="E67" s="5" t="s">
        <v>16</v>
      </c>
      <c r="F67" s="5"/>
      <c r="G67" s="57" t="s">
        <v>47</v>
      </c>
    </row>
    <row r="68" ht="14.25" customHeight="1" spans="1:7">
      <c r="A68" s="6" t="s">
        <v>8</v>
      </c>
      <c r="B68" s="5">
        <v>1</v>
      </c>
      <c r="C68" s="5">
        <v>58</v>
      </c>
      <c r="D68" s="53">
        <f>B68*C68</f>
        <v>58</v>
      </c>
      <c r="E68" s="5"/>
      <c r="F68" s="5"/>
      <c r="G68" s="36"/>
    </row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mergeCells count="53">
    <mergeCell ref="E3:E4"/>
    <mergeCell ref="E5:E10"/>
    <mergeCell ref="E11:E12"/>
    <mergeCell ref="E13:E14"/>
    <mergeCell ref="E15:E16"/>
    <mergeCell ref="E17:E18"/>
    <mergeCell ref="E22:E23"/>
    <mergeCell ref="E24:E25"/>
    <mergeCell ref="E26:E27"/>
    <mergeCell ref="E28:E30"/>
    <mergeCell ref="E31:E32"/>
    <mergeCell ref="E33:E35"/>
    <mergeCell ref="E36:E37"/>
    <mergeCell ref="E38:E41"/>
    <mergeCell ref="E46:E47"/>
    <mergeCell ref="E48:E49"/>
    <mergeCell ref="E50:E51"/>
    <mergeCell ref="E52:E53"/>
    <mergeCell ref="E54:E55"/>
    <mergeCell ref="E57:E58"/>
    <mergeCell ref="E59:E60"/>
    <mergeCell ref="E61:E62"/>
    <mergeCell ref="E63:E66"/>
    <mergeCell ref="E67:E68"/>
    <mergeCell ref="F3:F4"/>
    <mergeCell ref="F5:F10"/>
    <mergeCell ref="F11:F12"/>
    <mergeCell ref="F13:F14"/>
    <mergeCell ref="F15:F16"/>
    <mergeCell ref="F17:F18"/>
    <mergeCell ref="F22:F23"/>
    <mergeCell ref="F24:F25"/>
    <mergeCell ref="F26:F27"/>
    <mergeCell ref="F28:F30"/>
    <mergeCell ref="F31:F32"/>
    <mergeCell ref="F33:F35"/>
    <mergeCell ref="F36:F37"/>
    <mergeCell ref="F38:F41"/>
    <mergeCell ref="F46:F47"/>
    <mergeCell ref="F48:F49"/>
    <mergeCell ref="F50:F51"/>
    <mergeCell ref="F52:F53"/>
    <mergeCell ref="F54:F55"/>
    <mergeCell ref="F57:F58"/>
    <mergeCell ref="F59:F60"/>
    <mergeCell ref="F61:F62"/>
    <mergeCell ref="F63:F66"/>
    <mergeCell ref="F67:F68"/>
    <mergeCell ref="G26:G27"/>
    <mergeCell ref="G33:G35"/>
    <mergeCell ref="G36:G37"/>
    <mergeCell ref="G52:G53"/>
    <mergeCell ref="G67:G68"/>
  </mergeCells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6"/>
  <sheetViews>
    <sheetView tabSelected="1" topLeftCell="A4" workbookViewId="0">
      <selection activeCell="F5" sqref="F5"/>
    </sheetView>
  </sheetViews>
  <sheetFormatPr defaultColWidth="8.8421052631579" defaultRowHeight="14.4" outlineLevelCol="4"/>
  <cols>
    <col min="1" max="1" width="35.2105263157895" customWidth="1"/>
    <col min="2" max="2" width="5.21052631578947" customWidth="1"/>
    <col min="3" max="3" width="13.0877192982456" customWidth="1"/>
    <col min="4" max="4" width="12" customWidth="1"/>
    <col min="5" max="5" width="8.8421052631579" style="2"/>
  </cols>
  <sheetData>
    <row r="1" spans="2:4">
      <c r="B1" s="1" t="s">
        <v>48</v>
      </c>
      <c r="C1" s="1" t="s">
        <v>1</v>
      </c>
      <c r="D1" s="1" t="s">
        <v>2</v>
      </c>
    </row>
    <row r="2" spans="1:4">
      <c r="A2" s="3" t="s">
        <v>5</v>
      </c>
      <c r="C2" s="4"/>
      <c r="D2" s="4"/>
    </row>
    <row r="3" spans="1:4">
      <c r="A3" t="s">
        <v>49</v>
      </c>
      <c r="B3" s="4">
        <v>3</v>
      </c>
      <c r="C3" s="5">
        <v>109</v>
      </c>
      <c r="D3" s="4">
        <f>PRODUCT(B3:C3)</f>
        <v>327</v>
      </c>
    </row>
    <row r="4" spans="1:4">
      <c r="A4" s="6" t="s">
        <v>8</v>
      </c>
      <c r="B4" s="4">
        <v>1</v>
      </c>
      <c r="C4" s="5">
        <v>85</v>
      </c>
      <c r="D4" s="4">
        <f>PRODUCT(B4:C4)</f>
        <v>85</v>
      </c>
    </row>
    <row r="5" spans="1:5">
      <c r="A5" s="7" t="s">
        <v>23</v>
      </c>
      <c r="B5" s="4">
        <v>1</v>
      </c>
      <c r="C5" s="5">
        <v>520</v>
      </c>
      <c r="D5" s="4">
        <f>PRODUCT(B5:C5)</f>
        <v>520</v>
      </c>
      <c r="E5" s="8" t="s">
        <v>44</v>
      </c>
    </row>
    <row r="6" spans="1:4">
      <c r="A6" s="7" t="s">
        <v>50</v>
      </c>
      <c r="B6" s="4">
        <v>5</v>
      </c>
      <c r="C6" s="5">
        <v>35</v>
      </c>
      <c r="D6" s="4">
        <f>PRODUCT(B6:C6)</f>
        <v>175</v>
      </c>
    </row>
    <row r="7" spans="1:4">
      <c r="A7" s="7" t="s">
        <v>51</v>
      </c>
      <c r="B7" s="4">
        <v>15</v>
      </c>
      <c r="C7" s="5">
        <v>15</v>
      </c>
      <c r="D7" s="4">
        <f>PRODUCT(B7:C7)</f>
        <v>225</v>
      </c>
    </row>
    <row r="8" spans="1:4">
      <c r="A8" s="6" t="s">
        <v>8</v>
      </c>
      <c r="B8" s="4">
        <v>1</v>
      </c>
      <c r="C8" s="5">
        <v>95</v>
      </c>
      <c r="D8" s="4">
        <f>PRODUCT(B8:C8)</f>
        <v>95</v>
      </c>
    </row>
    <row r="9" spans="2:4">
      <c r="B9" s="4"/>
      <c r="C9" s="9" t="s">
        <v>52</v>
      </c>
      <c r="D9" s="10">
        <f>SUM(D3:D8)</f>
        <v>1427</v>
      </c>
    </row>
    <row r="10" spans="2:2">
      <c r="B10" s="4"/>
    </row>
    <row r="11" spans="1:4">
      <c r="A11" s="3" t="s">
        <v>20</v>
      </c>
      <c r="B11" s="4"/>
      <c r="C11" s="4"/>
      <c r="D11" s="4"/>
    </row>
    <row r="12" spans="1:5">
      <c r="A12" t="s">
        <v>53</v>
      </c>
      <c r="B12" s="5">
        <v>3</v>
      </c>
      <c r="C12" s="5">
        <v>405</v>
      </c>
      <c r="D12" s="4">
        <f>PRODUCT(B12:C12)</f>
        <v>1215</v>
      </c>
      <c r="E12" s="8" t="s">
        <v>54</v>
      </c>
    </row>
    <row r="13" spans="1:4">
      <c r="A13" s="6" t="s">
        <v>8</v>
      </c>
      <c r="B13" s="5">
        <v>1</v>
      </c>
      <c r="C13" s="5">
        <v>95</v>
      </c>
      <c r="D13" s="4">
        <f>PRODUCT(B13:C13)</f>
        <v>95</v>
      </c>
    </row>
    <row r="14" spans="1:4">
      <c r="A14" s="7" t="s">
        <v>55</v>
      </c>
      <c r="B14" s="5">
        <v>1</v>
      </c>
      <c r="C14" s="5">
        <v>280</v>
      </c>
      <c r="D14" s="4">
        <f>PRODUCT(B14:C14)</f>
        <v>280</v>
      </c>
    </row>
    <row r="15" spans="1:4">
      <c r="A15" s="7" t="s">
        <v>56</v>
      </c>
      <c r="B15" s="5">
        <v>30</v>
      </c>
      <c r="C15" s="5">
        <v>37</v>
      </c>
      <c r="D15" s="4">
        <f>PRODUCT(B15:C15)</f>
        <v>1110</v>
      </c>
    </row>
    <row r="16" spans="1:4">
      <c r="A16" s="1"/>
      <c r="C16" s="9" t="s">
        <v>52</v>
      </c>
      <c r="D16" s="11">
        <f>SUM(D12:D15)</f>
        <v>2700</v>
      </c>
    </row>
    <row r="17" spans="1:1">
      <c r="A17" s="1" t="s">
        <v>57</v>
      </c>
    </row>
    <row r="18" spans="1:4">
      <c r="A18" t="s">
        <v>58</v>
      </c>
      <c r="B18" s="5">
        <v>1</v>
      </c>
      <c r="C18" s="5">
        <v>295</v>
      </c>
      <c r="D18" s="5">
        <f t="shared" ref="D18:D54" si="0">C18*B18</f>
        <v>295</v>
      </c>
    </row>
    <row r="19" spans="1:4">
      <c r="A19" t="s">
        <v>59</v>
      </c>
      <c r="B19" s="5">
        <v>1</v>
      </c>
      <c r="C19" s="5">
        <v>329</v>
      </c>
      <c r="D19" s="5">
        <f t="shared" si="0"/>
        <v>329</v>
      </c>
    </row>
    <row r="20" spans="1:4">
      <c r="A20" t="s">
        <v>60</v>
      </c>
      <c r="B20" s="5">
        <v>1</v>
      </c>
      <c r="C20" s="5">
        <v>195</v>
      </c>
      <c r="D20" s="5">
        <f t="shared" si="0"/>
        <v>195</v>
      </c>
    </row>
    <row r="21" spans="1:4">
      <c r="A21" t="s">
        <v>61</v>
      </c>
      <c r="B21" s="5">
        <v>1</v>
      </c>
      <c r="C21" s="5">
        <v>195</v>
      </c>
      <c r="D21" s="5">
        <f t="shared" si="0"/>
        <v>195</v>
      </c>
    </row>
    <row r="22" spans="1:4">
      <c r="A22" t="s">
        <v>62</v>
      </c>
      <c r="B22" s="5">
        <v>1</v>
      </c>
      <c r="C22" s="5">
        <v>294</v>
      </c>
      <c r="D22" s="5">
        <f t="shared" si="0"/>
        <v>294</v>
      </c>
    </row>
    <row r="23" spans="1:4">
      <c r="A23" t="s">
        <v>63</v>
      </c>
      <c r="B23" s="5">
        <v>1</v>
      </c>
      <c r="C23" s="5">
        <v>345</v>
      </c>
      <c r="D23" s="5">
        <f t="shared" si="0"/>
        <v>345</v>
      </c>
    </row>
    <row r="24" spans="1:4">
      <c r="A24" t="s">
        <v>64</v>
      </c>
      <c r="B24" s="5">
        <v>1</v>
      </c>
      <c r="C24" s="5">
        <v>494</v>
      </c>
      <c r="D24" s="5">
        <f t="shared" si="0"/>
        <v>494</v>
      </c>
    </row>
    <row r="25" spans="1:4">
      <c r="A25" t="s">
        <v>65</v>
      </c>
      <c r="B25" s="5">
        <v>1</v>
      </c>
      <c r="C25" s="5">
        <v>395</v>
      </c>
      <c r="D25" s="5">
        <f t="shared" si="0"/>
        <v>395</v>
      </c>
    </row>
    <row r="26" spans="1:4">
      <c r="A26" t="s">
        <v>66</v>
      </c>
      <c r="B26" s="5">
        <v>1</v>
      </c>
      <c r="C26" s="5">
        <v>180</v>
      </c>
      <c r="D26" s="5">
        <f t="shared" si="0"/>
        <v>180</v>
      </c>
    </row>
    <row r="27" spans="1:4">
      <c r="A27" t="s">
        <v>67</v>
      </c>
      <c r="B27" s="5">
        <v>1</v>
      </c>
      <c r="C27" s="5">
        <v>255</v>
      </c>
      <c r="D27" s="5">
        <f t="shared" si="0"/>
        <v>255</v>
      </c>
    </row>
    <row r="28" spans="1:4">
      <c r="A28" t="s">
        <v>68</v>
      </c>
      <c r="B28" s="5">
        <v>1</v>
      </c>
      <c r="C28" s="5">
        <v>375</v>
      </c>
      <c r="D28" s="5">
        <f t="shared" si="0"/>
        <v>375</v>
      </c>
    </row>
    <row r="29" spans="1:4">
      <c r="A29" t="s">
        <v>69</v>
      </c>
      <c r="B29" s="5">
        <v>1</v>
      </c>
      <c r="C29" s="5">
        <v>254</v>
      </c>
      <c r="D29" s="5">
        <f t="shared" si="0"/>
        <v>254</v>
      </c>
    </row>
    <row r="30" spans="1:4">
      <c r="A30" s="7" t="s">
        <v>70</v>
      </c>
      <c r="B30" s="5">
        <v>1</v>
      </c>
      <c r="C30" s="5">
        <v>195</v>
      </c>
      <c r="D30" s="5">
        <f t="shared" si="0"/>
        <v>195</v>
      </c>
    </row>
    <row r="31" spans="1:4">
      <c r="A31" t="s">
        <v>71</v>
      </c>
      <c r="B31" s="5">
        <v>1</v>
      </c>
      <c r="C31" s="5">
        <v>395</v>
      </c>
      <c r="D31" s="5">
        <f t="shared" si="0"/>
        <v>395</v>
      </c>
    </row>
    <row r="32" spans="1:4">
      <c r="A32" t="s">
        <v>72</v>
      </c>
      <c r="B32" s="5">
        <v>1</v>
      </c>
      <c r="C32" s="5">
        <v>275</v>
      </c>
      <c r="D32" s="5">
        <f t="shared" si="0"/>
        <v>275</v>
      </c>
    </row>
    <row r="33" spans="1:4">
      <c r="A33" t="s">
        <v>73</v>
      </c>
      <c r="B33" s="5">
        <v>1</v>
      </c>
      <c r="C33" s="5">
        <v>215</v>
      </c>
      <c r="D33" s="5">
        <f t="shared" si="0"/>
        <v>215</v>
      </c>
    </row>
    <row r="34" spans="1:4">
      <c r="A34" t="s">
        <v>74</v>
      </c>
      <c r="B34" s="5">
        <v>1</v>
      </c>
      <c r="C34" s="5">
        <v>285</v>
      </c>
      <c r="D34" s="5">
        <f t="shared" si="0"/>
        <v>285</v>
      </c>
    </row>
    <row r="35" spans="1:4">
      <c r="A35" t="s">
        <v>75</v>
      </c>
      <c r="B35" s="5">
        <v>1</v>
      </c>
      <c r="C35" s="5">
        <v>245</v>
      </c>
      <c r="D35" s="5">
        <f t="shared" si="0"/>
        <v>245</v>
      </c>
    </row>
    <row r="36" spans="1:4">
      <c r="A36" t="s">
        <v>76</v>
      </c>
      <c r="B36" s="5">
        <v>1</v>
      </c>
      <c r="C36" s="5">
        <v>308</v>
      </c>
      <c r="D36" s="5">
        <f t="shared" si="0"/>
        <v>308</v>
      </c>
    </row>
    <row r="37" spans="1:4">
      <c r="A37" t="s">
        <v>77</v>
      </c>
      <c r="B37" s="5">
        <v>1</v>
      </c>
      <c r="C37" s="5">
        <v>315</v>
      </c>
      <c r="D37" s="5">
        <f t="shared" si="0"/>
        <v>315</v>
      </c>
    </row>
    <row r="38" spans="1:4">
      <c r="A38" s="6" t="s">
        <v>8</v>
      </c>
      <c r="B38" s="5">
        <v>1</v>
      </c>
      <c r="C38" s="5">
        <v>95</v>
      </c>
      <c r="D38" s="5">
        <f t="shared" si="0"/>
        <v>95</v>
      </c>
    </row>
    <row r="39" spans="1:5">
      <c r="A39" t="s">
        <v>78</v>
      </c>
      <c r="B39" s="5">
        <v>1</v>
      </c>
      <c r="C39" s="5">
        <v>203</v>
      </c>
      <c r="D39" s="5">
        <f t="shared" si="0"/>
        <v>203</v>
      </c>
      <c r="E39" s="12"/>
    </row>
    <row r="40" spans="1:5">
      <c r="A40" t="s">
        <v>79</v>
      </c>
      <c r="B40" s="5">
        <v>1</v>
      </c>
      <c r="C40" s="5">
        <v>255</v>
      </c>
      <c r="D40" s="5">
        <f t="shared" si="0"/>
        <v>255</v>
      </c>
      <c r="E40" s="12"/>
    </row>
    <row r="41" spans="1:5">
      <c r="A41" t="s">
        <v>80</v>
      </c>
      <c r="B41" s="5">
        <v>1</v>
      </c>
      <c r="C41" s="5">
        <v>359</v>
      </c>
      <c r="D41" s="5">
        <f t="shared" si="0"/>
        <v>359</v>
      </c>
      <c r="E41" s="12"/>
    </row>
    <row r="42" spans="1:5">
      <c r="A42" t="s">
        <v>81</v>
      </c>
      <c r="B42" s="5">
        <v>1</v>
      </c>
      <c r="C42" s="5">
        <v>219</v>
      </c>
      <c r="D42" s="5">
        <f t="shared" si="0"/>
        <v>219</v>
      </c>
      <c r="E42" s="12"/>
    </row>
    <row r="43" spans="1:5">
      <c r="A43" t="s">
        <v>82</v>
      </c>
      <c r="B43" s="5">
        <v>1</v>
      </c>
      <c r="C43" s="5">
        <v>247</v>
      </c>
      <c r="D43" s="5">
        <f t="shared" si="0"/>
        <v>247</v>
      </c>
      <c r="E43" s="12"/>
    </row>
    <row r="44" spans="1:5">
      <c r="A44" t="s">
        <v>83</v>
      </c>
      <c r="B44" s="5">
        <v>1</v>
      </c>
      <c r="C44" s="5">
        <v>280</v>
      </c>
      <c r="D44" s="5">
        <f t="shared" si="0"/>
        <v>280</v>
      </c>
      <c r="E44" s="12"/>
    </row>
    <row r="45" spans="1:5">
      <c r="A45" t="s">
        <v>84</v>
      </c>
      <c r="B45" s="5">
        <v>1</v>
      </c>
      <c r="C45" s="5">
        <v>194</v>
      </c>
      <c r="D45" s="5">
        <f t="shared" si="0"/>
        <v>194</v>
      </c>
      <c r="E45" s="12"/>
    </row>
    <row r="46" spans="1:5">
      <c r="A46" t="s">
        <v>85</v>
      </c>
      <c r="B46" s="5">
        <v>1</v>
      </c>
      <c r="C46" s="5">
        <v>384</v>
      </c>
      <c r="D46" s="5">
        <f t="shared" si="0"/>
        <v>384</v>
      </c>
      <c r="E46" s="12"/>
    </row>
    <row r="47" spans="1:5">
      <c r="A47" t="s">
        <v>86</v>
      </c>
      <c r="B47" s="5">
        <v>1</v>
      </c>
      <c r="C47" s="5">
        <v>233</v>
      </c>
      <c r="D47" s="5">
        <f t="shared" si="0"/>
        <v>233</v>
      </c>
      <c r="E47" s="12"/>
    </row>
    <row r="48" spans="1:5">
      <c r="A48" t="s">
        <v>87</v>
      </c>
      <c r="B48" s="5">
        <v>1</v>
      </c>
      <c r="C48" s="5">
        <v>233</v>
      </c>
      <c r="D48" s="5">
        <f t="shared" si="0"/>
        <v>233</v>
      </c>
      <c r="E48" s="12"/>
    </row>
    <row r="49" spans="1:5">
      <c r="A49" t="s">
        <v>88</v>
      </c>
      <c r="B49" s="5">
        <v>1</v>
      </c>
      <c r="C49" s="5">
        <v>181</v>
      </c>
      <c r="D49" s="5">
        <f t="shared" si="0"/>
        <v>181</v>
      </c>
      <c r="E49" s="12"/>
    </row>
    <row r="50" spans="1:5">
      <c r="A50" t="s">
        <v>89</v>
      </c>
      <c r="B50" s="5">
        <v>1</v>
      </c>
      <c r="C50" s="5">
        <v>212</v>
      </c>
      <c r="D50" s="5">
        <f t="shared" si="0"/>
        <v>212</v>
      </c>
      <c r="E50" s="12"/>
    </row>
    <row r="51" spans="1:5">
      <c r="A51" s="7" t="s">
        <v>90</v>
      </c>
      <c r="B51" s="5">
        <v>1</v>
      </c>
      <c r="C51" s="5">
        <v>268</v>
      </c>
      <c r="D51" s="5">
        <f t="shared" si="0"/>
        <v>268</v>
      </c>
      <c r="E51" s="12"/>
    </row>
    <row r="52" spans="1:5">
      <c r="A52" s="6" t="s">
        <v>8</v>
      </c>
      <c r="B52" s="5">
        <v>1</v>
      </c>
      <c r="C52" s="5">
        <v>195</v>
      </c>
      <c r="D52" s="5">
        <f t="shared" si="0"/>
        <v>195</v>
      </c>
      <c r="E52" s="13"/>
    </row>
    <row r="53" ht="15.6" spans="1:5">
      <c r="A53" s="7" t="s">
        <v>91</v>
      </c>
      <c r="B53" s="5">
        <v>1</v>
      </c>
      <c r="C53" s="5">
        <v>319</v>
      </c>
      <c r="D53" s="5">
        <f t="shared" si="0"/>
        <v>319</v>
      </c>
      <c r="E53" s="14" t="s">
        <v>92</v>
      </c>
    </row>
    <row r="54" spans="1:4">
      <c r="A54" s="6" t="s">
        <v>8</v>
      </c>
      <c r="B54" s="5">
        <v>1</v>
      </c>
      <c r="C54" s="5">
        <v>85</v>
      </c>
      <c r="D54" s="5">
        <f t="shared" si="0"/>
        <v>85</v>
      </c>
    </row>
    <row r="55" spans="3:4">
      <c r="C55" s="9" t="s">
        <v>52</v>
      </c>
      <c r="D55" s="11">
        <f>SUM(D18:D54)</f>
        <v>9801</v>
      </c>
    </row>
    <row r="56" spans="3:4">
      <c r="C56" s="15" t="s">
        <v>93</v>
      </c>
      <c r="D56" s="16">
        <f>D55+D16+D9</f>
        <v>13928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D22" sqref="D22"/>
    </sheetView>
  </sheetViews>
  <sheetFormatPr defaultColWidth="8.8421052631579" defaultRowHeight="14.4" outlineLevelCol="1"/>
  <cols>
    <col min="1" max="1" width="26.7894736842105" customWidth="1"/>
    <col min="2" max="2" width="15" customWidth="1"/>
  </cols>
  <sheetData>
    <row r="1" spans="1:2">
      <c r="A1" s="1" t="s">
        <v>94</v>
      </c>
      <c r="B1" s="1" t="s">
        <v>95</v>
      </c>
    </row>
    <row r="2" spans="1:2">
      <c r="A2" t="s">
        <v>96</v>
      </c>
      <c r="B2" t="s">
        <v>97</v>
      </c>
    </row>
    <row r="3" spans="1:2">
      <c r="A3" t="s">
        <v>98</v>
      </c>
      <c r="B3" t="s">
        <v>97</v>
      </c>
    </row>
    <row r="4" spans="1:2">
      <c r="A4" t="s">
        <v>98</v>
      </c>
      <c r="B4" t="s">
        <v>99</v>
      </c>
    </row>
    <row r="5" spans="1:2">
      <c r="A5" t="s">
        <v>98</v>
      </c>
      <c r="B5" t="s">
        <v>100</v>
      </c>
    </row>
    <row r="6" spans="1:2">
      <c r="A6" t="s">
        <v>101</v>
      </c>
      <c r="B6" t="s">
        <v>97</v>
      </c>
    </row>
    <row r="7" spans="1:2">
      <c r="A7" t="s">
        <v>102</v>
      </c>
      <c r="B7" t="s">
        <v>97</v>
      </c>
    </row>
    <row r="8" spans="1:2">
      <c r="A8" t="s">
        <v>102</v>
      </c>
      <c r="B8" t="s">
        <v>103</v>
      </c>
    </row>
    <row r="9" spans="1:2">
      <c r="A9" t="s">
        <v>102</v>
      </c>
      <c r="B9" t="s">
        <v>104</v>
      </c>
    </row>
    <row r="10" spans="1:2">
      <c r="A10" t="s">
        <v>105</v>
      </c>
      <c r="B10" t="s">
        <v>97</v>
      </c>
    </row>
    <row r="11" spans="1:2">
      <c r="A11" t="s">
        <v>106</v>
      </c>
      <c r="B11" t="s">
        <v>107</v>
      </c>
    </row>
    <row r="12" spans="1:2">
      <c r="A12" t="s">
        <v>106</v>
      </c>
      <c r="B12" t="s">
        <v>108</v>
      </c>
    </row>
    <row r="13" spans="1:2">
      <c r="A13" t="s">
        <v>109</v>
      </c>
      <c r="B13" t="s">
        <v>97</v>
      </c>
    </row>
    <row r="14" spans="1:2">
      <c r="A14" t="s">
        <v>110</v>
      </c>
      <c r="B14" t="s">
        <v>97</v>
      </c>
    </row>
    <row r="15" spans="1:2">
      <c r="A15" t="s">
        <v>111</v>
      </c>
      <c r="B15" t="s">
        <v>97</v>
      </c>
    </row>
    <row r="16" spans="1:2">
      <c r="A16" t="s">
        <v>112</v>
      </c>
      <c r="B16" t="s">
        <v>113</v>
      </c>
    </row>
    <row r="17" spans="1:2">
      <c r="A17" t="s">
        <v>114</v>
      </c>
      <c r="B17" t="s">
        <v>115</v>
      </c>
    </row>
    <row r="18" spans="1:2">
      <c r="A18" t="s">
        <v>116</v>
      </c>
      <c r="B18" t="s">
        <v>117</v>
      </c>
    </row>
    <row r="19" spans="1:2">
      <c r="A19" t="s">
        <v>118</v>
      </c>
      <c r="B19" t="s">
        <v>117</v>
      </c>
    </row>
    <row r="20" spans="1:2">
      <c r="A20" t="s">
        <v>119</v>
      </c>
      <c r="B20" t="s">
        <v>120</v>
      </c>
    </row>
    <row r="21" spans="1:2">
      <c r="A21" t="s">
        <v>121</v>
      </c>
      <c r="B21" t="s">
        <v>122</v>
      </c>
    </row>
    <row r="22" spans="1:2">
      <c r="A22" t="s">
        <v>123</v>
      </c>
      <c r="B22" t="s">
        <v>124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Capital Estimate (Inspired)</vt:lpstr>
      <vt:lpstr>Capital Estimate (DIY)</vt:lpstr>
      <vt:lpstr>Suppliers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JAZ</cp:lastModifiedBy>
  <dcterms:created xsi:type="dcterms:W3CDTF">2024-04-08T14:32:00Z</dcterms:created>
  <dcterms:modified xsi:type="dcterms:W3CDTF">2024-11-01T11:50:33Z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838669E41882444E95C5FEA26C5DFDA1_12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true</vt:bool>
  </property>
</Properties>
</file>