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8452738dea6297/Documents/Learning/Syracuse/Classes/1 Business Analytics/Homework/HW 2/SU_GoogleAnalytics/"/>
    </mc:Choice>
  </mc:AlternateContent>
  <xr:revisionPtr revIDLastSave="0" documentId="8_{FE8E283F-059B-4499-B0A0-E8CF188646D9}" xr6:coauthVersionLast="47" xr6:coauthVersionMax="47" xr10:uidLastSave="{00000000-0000-0000-0000-000000000000}"/>
  <bookViews>
    <workbookView xWindow="-2325" yWindow="-13620" windowWidth="21840" windowHeight="13020" xr2:uid="{32224580-C9C6-4631-ABC6-2B054311ED6F}"/>
  </bookViews>
  <sheets>
    <sheet name="Top Line" sheetId="1" r:id="rId1"/>
    <sheet name="Forcast 1" sheetId="6" r:id="rId2"/>
    <sheet name="Forcast 2" sheetId="7" r:id="rId3"/>
    <sheet name="Ad Groups" sheetId="2" r:id="rId4"/>
    <sheet name="Key Words" sheetId="4" r:id="rId5"/>
    <sheet name="Ad Content" sheetId="3" r:id="rId6"/>
    <sheet name="Daily Data" sheetId="5" r:id="rId7"/>
    <sheet name="New Geo Data" sheetId="12" r:id="rId8"/>
    <sheet name="Geo Data" sheetId="11" r:id="rId9"/>
    <sheet name="Demo Data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C13" i="12"/>
  <c r="C12" i="12"/>
  <c r="C11" i="12"/>
  <c r="C10" i="12"/>
  <c r="C9" i="12"/>
  <c r="C8" i="12"/>
  <c r="C7" i="12"/>
  <c r="C6" i="12"/>
  <c r="C5" i="12"/>
  <c r="C4" i="12"/>
  <c r="C3" i="12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J12" i="1"/>
  <c r="J9" i="1"/>
  <c r="E22" i="1"/>
  <c r="E21" i="1"/>
  <c r="E20" i="1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C5" i="7"/>
  <c r="C13" i="7"/>
  <c r="C11" i="7"/>
  <c r="C6" i="7"/>
  <c r="C14" i="7"/>
  <c r="C7" i="7"/>
  <c r="C8" i="7"/>
  <c r="C10" i="7"/>
  <c r="C12" i="7"/>
  <c r="C9" i="7"/>
  <c r="C5" i="6"/>
  <c r="C13" i="6"/>
  <c r="C6" i="6"/>
  <c r="C14" i="6"/>
  <c r="C7" i="6"/>
  <c r="C8" i="6"/>
  <c r="C9" i="6"/>
  <c r="C10" i="6"/>
  <c r="C11" i="6"/>
  <c r="C12" i="6"/>
  <c r="V7" i="5" l="1"/>
  <c r="V18" i="5"/>
  <c r="U7" i="5"/>
  <c r="W7" i="5" s="1"/>
  <c r="V8" i="5"/>
  <c r="T24" i="5"/>
  <c r="V21" i="5"/>
  <c r="T7" i="5"/>
  <c r="U8" i="5"/>
  <c r="V9" i="5"/>
  <c r="T6" i="5"/>
  <c r="U22" i="5"/>
  <c r="T8" i="5"/>
  <c r="U9" i="5"/>
  <c r="V10" i="5"/>
  <c r="T18" i="5"/>
  <c r="U18" i="5"/>
  <c r="W18" i="5" s="1"/>
  <c r="V22" i="5"/>
  <c r="T9" i="5"/>
  <c r="U10" i="5"/>
  <c r="V11" i="5"/>
  <c r="T19" i="5"/>
  <c r="U19" i="5"/>
  <c r="U23" i="5"/>
  <c r="T10" i="5"/>
  <c r="U11" i="5"/>
  <c r="V12" i="5"/>
  <c r="T20" i="5"/>
  <c r="V19" i="5"/>
  <c r="V23" i="5"/>
  <c r="T11" i="5"/>
  <c r="U12" i="5"/>
  <c r="T21" i="5"/>
  <c r="U20" i="5"/>
  <c r="U24" i="5"/>
  <c r="T12" i="5"/>
  <c r="V6" i="5"/>
  <c r="T22" i="5"/>
  <c r="V20" i="5"/>
  <c r="V24" i="5"/>
  <c r="U6" i="5"/>
  <c r="T23" i="5"/>
  <c r="U21" i="5"/>
  <c r="E9" i="7"/>
  <c r="E7" i="7"/>
  <c r="D13" i="7"/>
  <c r="D7" i="7"/>
  <c r="E13" i="7"/>
  <c r="D6" i="7"/>
  <c r="D8" i="7"/>
  <c r="D9" i="7"/>
  <c r="D12" i="7"/>
  <c r="E14" i="7"/>
  <c r="D5" i="7"/>
  <c r="E10" i="7"/>
  <c r="D11" i="7"/>
  <c r="E12" i="7"/>
  <c r="D14" i="7"/>
  <c r="E5" i="7"/>
  <c r="E6" i="7"/>
  <c r="D10" i="7"/>
  <c r="E11" i="7"/>
  <c r="E8" i="7"/>
  <c r="D12" i="6"/>
  <c r="D8" i="6"/>
  <c r="D13" i="6"/>
  <c r="E5" i="6"/>
  <c r="E14" i="6"/>
  <c r="E6" i="6"/>
  <c r="E12" i="6"/>
  <c r="E8" i="6"/>
  <c r="E13" i="6"/>
  <c r="E7" i="6"/>
  <c r="E10" i="6"/>
  <c r="E9" i="6"/>
  <c r="D9" i="6"/>
  <c r="D11" i="6"/>
  <c r="D7" i="6"/>
  <c r="D5" i="6"/>
  <c r="E11" i="6"/>
  <c r="D10" i="6"/>
  <c r="D6" i="6"/>
  <c r="D14" i="6"/>
  <c r="W24" i="5" l="1"/>
  <c r="W19" i="5"/>
  <c r="W21" i="5"/>
  <c r="W22" i="5"/>
  <c r="W20" i="5"/>
  <c r="W23" i="5"/>
  <c r="W10" i="5"/>
  <c r="W6" i="5"/>
  <c r="W11" i="5"/>
  <c r="W8" i="5"/>
  <c r="W12" i="5"/>
  <c r="W9" i="5"/>
</calcChain>
</file>

<file path=xl/sharedStrings.xml><?xml version="1.0" encoding="utf-8"?>
<sst xmlns="http://schemas.openxmlformats.org/spreadsheetml/2006/main" count="547" uniqueCount="158">
  <si>
    <t>Campaign</t>
  </si>
  <si>
    <t>Start</t>
  </si>
  <si>
    <t>End</t>
  </si>
  <si>
    <t>Clicks</t>
  </si>
  <si>
    <t>Cost</t>
  </si>
  <si>
    <t>CPC</t>
  </si>
  <si>
    <t>Users</t>
  </si>
  <si>
    <t>Sessions</t>
  </si>
  <si>
    <t>Bounce Rate</t>
  </si>
  <si>
    <t>Pages/Session</t>
  </si>
  <si>
    <t>whitman.syr.edu</t>
  </si>
  <si>
    <t>MBA Marketing - iMBA</t>
  </si>
  <si>
    <t>MBA Marketing - Full-time</t>
  </si>
  <si>
    <t>Delta</t>
  </si>
  <si>
    <t>Length In Days</t>
  </si>
  <si>
    <t>Avg Cost Per Day</t>
  </si>
  <si>
    <t>New Students</t>
  </si>
  <si>
    <t>Cost Per Student</t>
  </si>
  <si>
    <t xml:space="preserve">Budget </t>
  </si>
  <si>
    <t>Days</t>
  </si>
  <si>
    <t>Spend per Day</t>
  </si>
  <si>
    <t>CPC Forcast</t>
  </si>
  <si>
    <t>Clicks Per Day</t>
  </si>
  <si>
    <t>Year</t>
  </si>
  <si>
    <t>Adgroup 1</t>
  </si>
  <si>
    <t>Agroup 2</t>
  </si>
  <si>
    <t>Geography</t>
  </si>
  <si>
    <t>Device</t>
  </si>
  <si>
    <t>Students</t>
  </si>
  <si>
    <t>Cost/Student</t>
  </si>
  <si>
    <t>Forecast(CPC)</t>
  </si>
  <si>
    <t>Lower Confidence Bound(CPC)</t>
  </si>
  <si>
    <t>Upper Confidence Bound(CPC)</t>
  </si>
  <si>
    <t>Forecast(Cost/Student)</t>
  </si>
  <si>
    <t>Lower Confidence Bound(Cost/Student)</t>
  </si>
  <si>
    <t>Upper Confidence Bound(Cost/Student)</t>
  </si>
  <si>
    <t>keyword 1</t>
  </si>
  <si>
    <t>keyword 2</t>
  </si>
  <si>
    <t>Google Ads: Ad Group</t>
  </si>
  <si>
    <t>Pages / Session</t>
  </si>
  <si>
    <t>Ecommerce Conversion Rate</t>
  </si>
  <si>
    <t>Transactions</t>
  </si>
  <si>
    <t>Revenue</t>
  </si>
  <si>
    <t>Ad Group</t>
  </si>
  <si>
    <t>MBA</t>
  </si>
  <si>
    <t>Online MBA</t>
  </si>
  <si>
    <t>distance learning MBA</t>
  </si>
  <si>
    <t>accredited MBA</t>
  </si>
  <si>
    <t>AACSB accredited MBA</t>
  </si>
  <si>
    <t>MBA without GMAT</t>
  </si>
  <si>
    <t>accredited online MBA</t>
  </si>
  <si>
    <t>Keyword</t>
  </si>
  <si>
    <t>Top MBA</t>
  </si>
  <si>
    <t>online MBA</t>
  </si>
  <si>
    <t>AACSB MBA</t>
  </si>
  <si>
    <t>MBA no GMAT</t>
  </si>
  <si>
    <t>AACSB MBA Programs</t>
  </si>
  <si>
    <t>AACSB online MBA</t>
  </si>
  <si>
    <t>Ad Content</t>
  </si>
  <si>
    <t>Confirmation Page Visits (Goal 1 Conversion Rate)</t>
  </si>
  <si>
    <t>Confirmation Page Visits (Goal 1 Completions)</t>
  </si>
  <si>
    <t>Confirmation Page Visits (Goal 1 Value)</t>
  </si>
  <si>
    <t>Syracuse Top MBA Program</t>
  </si>
  <si>
    <t>Distance Learning MBA</t>
  </si>
  <si>
    <t>Online AACSB MBA</t>
  </si>
  <si>
    <t>Syracuse MBA Program</t>
  </si>
  <si>
    <t>AACSB Accredited MBA</t>
  </si>
  <si>
    <t>MBA Without GMAT</t>
  </si>
  <si>
    <t>Accredited Online MBA</t>
  </si>
  <si>
    <t>Ranked MBA Online</t>
  </si>
  <si>
    <t>Sessions to get exact start and end dates of campaigns</t>
  </si>
  <si>
    <t>DoW</t>
  </si>
  <si>
    <t>Day Index</t>
  </si>
  <si>
    <t>Total Days</t>
  </si>
  <si>
    <t>Averages</t>
  </si>
  <si>
    <t>Sun</t>
  </si>
  <si>
    <t>Mon</t>
  </si>
  <si>
    <t>Tue</t>
  </si>
  <si>
    <t>Wed</t>
  </si>
  <si>
    <t>Thu</t>
  </si>
  <si>
    <t>Fri</t>
  </si>
  <si>
    <t>Sat</t>
  </si>
  <si>
    <t>Region</t>
  </si>
  <si>
    <t>% Sessions</t>
  </si>
  <si>
    <t>% New Sessions</t>
  </si>
  <si>
    <t>New Users</t>
  </si>
  <si>
    <t>Avg. Session Duration</t>
  </si>
  <si>
    <t>Apply Now-Full Time MBA (Goal 2 Conversion Rate)</t>
  </si>
  <si>
    <t>Apply Now-Full Time MBA (Goal 2 Completions)</t>
  </si>
  <si>
    <t>Apply Now-Full Time MBA (Goal 2 Value)</t>
  </si>
  <si>
    <t>.edu</t>
  </si>
  <si>
    <t>iMBA</t>
  </si>
  <si>
    <t>FT</t>
  </si>
  <si>
    <t>California</t>
  </si>
  <si>
    <t>New York</t>
  </si>
  <si>
    <t>Texas</t>
  </si>
  <si>
    <t>Florida</t>
  </si>
  <si>
    <t>Massachusetts</t>
  </si>
  <si>
    <t>Illinois</t>
  </si>
  <si>
    <t>New Jersey</t>
  </si>
  <si>
    <t>Georgia</t>
  </si>
  <si>
    <t>Pennsylvania</t>
  </si>
  <si>
    <t>North Carolina</t>
  </si>
  <si>
    <t>Virginia</t>
  </si>
  <si>
    <t>Maryland</t>
  </si>
  <si>
    <t>Metro</t>
  </si>
  <si>
    <t>City</t>
  </si>
  <si>
    <t>New York, NY</t>
  </si>
  <si>
    <t>Whitman FT MBA</t>
  </si>
  <si>
    <t>(not set)</t>
  </si>
  <si>
    <t>Boston MA-Manchester NH</t>
  </si>
  <si>
    <t>Los Angeles</t>
  </si>
  <si>
    <t>Philadelphia PA</t>
  </si>
  <si>
    <t>Chicago</t>
  </si>
  <si>
    <t>Detroit MI</t>
  </si>
  <si>
    <t>Houston</t>
  </si>
  <si>
    <t>Pittsburgh PA</t>
  </si>
  <si>
    <t>Cambridge</t>
  </si>
  <si>
    <t>Savannah GA</t>
  </si>
  <si>
    <t>San Francisco</t>
  </si>
  <si>
    <t>Portland-Auburn ME</t>
  </si>
  <si>
    <t>Washington</t>
  </si>
  <si>
    <t>Macon GA</t>
  </si>
  <si>
    <t>Philadelphia</t>
  </si>
  <si>
    <t>Binghamton NY</t>
  </si>
  <si>
    <t>Boston</t>
  </si>
  <si>
    <t>Whit MBA</t>
  </si>
  <si>
    <t>Atlanta</t>
  </si>
  <si>
    <t>Charlotte</t>
  </si>
  <si>
    <t>San Diego</t>
  </si>
  <si>
    <t>Minneapolis</t>
  </si>
  <si>
    <t>Date ranges: The start of a campaign is marked by the first day there are registered sessions, campagin end date is when sessions drop to 0</t>
  </si>
  <si>
    <t>If you look at prediction CPC of $60 and if you have a 100k budget. You have 1600 clicks.
	If you advertise 365 days a year you get 4 clicks.</t>
  </si>
  <si>
    <t>Language</t>
  </si>
  <si>
    <t>Country</t>
  </si>
  <si>
    <t>Afininity Categories</t>
  </si>
  <si>
    <t>Age</t>
  </si>
  <si>
    <t>Gender</t>
  </si>
  <si>
    <t>en-us</t>
  </si>
  <si>
    <t>US</t>
  </si>
  <si>
    <t>No Data</t>
  </si>
  <si>
    <t>zh-cn</t>
  </si>
  <si>
    <t>China</t>
  </si>
  <si>
    <t>en</t>
  </si>
  <si>
    <t>India</t>
  </si>
  <si>
    <t>en-gb</t>
  </si>
  <si>
    <t>Canada</t>
  </si>
  <si>
    <t>% Breakdown</t>
  </si>
  <si>
    <t>Interest Category</t>
  </si>
  <si>
    <t>18-24</t>
  </si>
  <si>
    <t>Female</t>
  </si>
  <si>
    <t>25-34</t>
  </si>
  <si>
    <t>Male</t>
  </si>
  <si>
    <t>35-44</t>
  </si>
  <si>
    <t>45-54</t>
  </si>
  <si>
    <t>55-64</t>
  </si>
  <si>
    <t>65+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</si>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</sst>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  <font>
      <sz val="12"/>
      <name val="Calibri"/>
      <family val="1"/>
      <scheme val="minor"/>
    </font>
    <font>
      <b/>
      <sz val="12"/>
      <name val="Calibri"/>
      <family val="2"/>
      <scheme val="minor"/>
    </font>
    <font>
      <sz val="10"/>
      <color rgb="FF222222"/>
      <name val="Roboto"/>
    </font>
    <font>
      <sz val="11"/>
      <color rgb="FF222222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44" fontId="0" fillId="0" borderId="0" xfId="2" applyFont="1"/>
    <xf numFmtId="43" fontId="0" fillId="0" borderId="0" xfId="1" applyFont="1"/>
    <xf numFmtId="4" fontId="4" fillId="0" borderId="0" xfId="0" applyNumberFormat="1" applyFont="1"/>
    <xf numFmtId="10" fontId="4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0" fontId="5" fillId="0" borderId="0" xfId="4"/>
    <xf numFmtId="10" fontId="3" fillId="0" borderId="0" xfId="0" applyNumberFormat="1" applyFont="1"/>
    <xf numFmtId="0" fontId="6" fillId="0" borderId="0" xfId="4" applyFont="1"/>
    <xf numFmtId="2" fontId="5" fillId="0" borderId="0" xfId="4" applyNumberFormat="1"/>
    <xf numFmtId="10" fontId="5" fillId="0" borderId="0" xfId="4" applyNumberFormat="1"/>
    <xf numFmtId="2" fontId="6" fillId="0" borderId="0" xfId="4" applyNumberFormat="1" applyFont="1"/>
    <xf numFmtId="10" fontId="6" fillId="0" borderId="0" xfId="4" applyNumberFormat="1" applyFont="1"/>
    <xf numFmtId="14" fontId="2" fillId="2" borderId="0" xfId="3" applyNumberFormat="1"/>
    <xf numFmtId="0" fontId="2" fillId="2" borderId="0" xfId="3"/>
    <xf numFmtId="2" fontId="2" fillId="2" borderId="0" xfId="3" applyNumberFormat="1"/>
    <xf numFmtId="43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43" fontId="5" fillId="0" borderId="0" xfId="1" applyFont="1"/>
    <xf numFmtId="43" fontId="6" fillId="0" borderId="0" xfId="1" applyFont="1"/>
    <xf numFmtId="44" fontId="0" fillId="0" borderId="0" xfId="0" applyNumberFormat="1"/>
    <xf numFmtId="164" fontId="5" fillId="0" borderId="0" xfId="1" applyNumberFormat="1" applyFont="1"/>
    <xf numFmtId="0" fontId="0" fillId="3" borderId="0" xfId="0" applyFill="1"/>
    <xf numFmtId="14" fontId="0" fillId="3" borderId="0" xfId="0" applyNumberFormat="1" applyFill="1"/>
    <xf numFmtId="164" fontId="0" fillId="3" borderId="0" xfId="1" applyNumberFormat="1" applyFont="1" applyFill="1"/>
    <xf numFmtId="44" fontId="0" fillId="3" borderId="0" xfId="2" applyFont="1" applyFill="1"/>
    <xf numFmtId="10" fontId="0" fillId="3" borderId="0" xfId="0" applyNumberFormat="1" applyFill="1"/>
    <xf numFmtId="2" fontId="0" fillId="3" borderId="0" xfId="0" applyNumberFormat="1" applyFill="1"/>
    <xf numFmtId="44" fontId="0" fillId="3" borderId="0" xfId="0" applyNumberFormat="1" applyFill="1"/>
    <xf numFmtId="43" fontId="0" fillId="3" borderId="0" xfId="0" applyNumberFormat="1" applyFill="1"/>
    <xf numFmtId="164" fontId="6" fillId="0" borderId="0" xfId="1" applyNumberFormat="1" applyFont="1"/>
    <xf numFmtId="0" fontId="7" fillId="0" borderId="0" xfId="0" applyFont="1"/>
    <xf numFmtId="10" fontId="7" fillId="0" borderId="0" xfId="0" applyNumberFormat="1" applyFont="1"/>
    <xf numFmtId="10" fontId="8" fillId="0" borderId="0" xfId="0" applyNumberFormat="1" applyFont="1"/>
    <xf numFmtId="0" fontId="4" fillId="0" borderId="0" xfId="0" applyFont="1"/>
    <xf numFmtId="0" fontId="0" fillId="0" borderId="0" xfId="1" applyNumberFormat="1" applyFont="1"/>
    <xf numFmtId="164" fontId="3" fillId="0" borderId="0" xfId="1" applyNumberFormat="1" applyFont="1"/>
    <xf numFmtId="10" fontId="0" fillId="0" borderId="0" xfId="5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/>
    <xf numFmtId="10" fontId="3" fillId="0" borderId="1" xfId="0" applyNumberFormat="1" applyFont="1" applyBorder="1"/>
    <xf numFmtId="165" fontId="0" fillId="0" borderId="0" xfId="1" applyNumberFormat="1" applyFont="1"/>
  </cellXfs>
  <cellStyles count="6">
    <cellStyle name="Bad" xfId="3" builtinId="27"/>
    <cellStyle name="Comma" xfId="1" builtinId="3"/>
    <cellStyle name="Currency" xfId="2" builtinId="4"/>
    <cellStyle name="Normal" xfId="0" builtinId="0"/>
    <cellStyle name="Normal 2" xfId="4" xr:uid="{5C514BC0-F89B-4322-8F5B-E021708F11B0}"/>
    <cellStyle name="Percent" xfId="5" builtinId="5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 1'!$B$1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'Forcast 1'!$B$2:$B$14</c:f>
              <c:numCache>
                <c:formatCode>_("$"* #,##0.00_);_("$"* \(#,##0.00\);_("$"* "-"??_);_(@_)</c:formatCode>
                <c:ptCount val="13"/>
                <c:pt idx="0">
                  <c:v>4.0285798247488778</c:v>
                </c:pt>
                <c:pt idx="1">
                  <c:v>14.5</c:v>
                </c:pt>
                <c:pt idx="2">
                  <c:v>16.510000000000002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4-4059-9273-ED065860A63C}"/>
            </c:ext>
          </c:extLst>
        </c:ser>
        <c:ser>
          <c:idx val="1"/>
          <c:order val="1"/>
          <c:tx>
            <c:strRef>
              <c:f>'Forcast 1'!$C$1</c:f>
              <c:strCache>
                <c:ptCount val="1"/>
                <c:pt idx="0">
                  <c:v>Forecast(CPC)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'Forcast 1'!$A$2:$A$14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'Forcast 1'!$C$2:$C$14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23.843921343557909</c:v>
                </c:pt>
                <c:pt idx="4" formatCode="_(&quot;$&quot;* #,##0.00_);_(&quot;$&quot;* \(#,##0.00\);_(&quot;$&quot;* &quot;-&quot;??_);_(@_)">
                  <c:v>30.42012251042209</c:v>
                </c:pt>
                <c:pt idx="5" formatCode="_(&quot;$&quot;* #,##0.00_);_(&quot;$&quot;* \(#,##0.00\);_(&quot;$&quot;* &quot;-&quot;??_);_(@_)">
                  <c:v>36.99632367728627</c:v>
                </c:pt>
                <c:pt idx="6" formatCode="_(&quot;$&quot;* #,##0.00_);_(&quot;$&quot;* \(#,##0.00\);_(&quot;$&quot;* &quot;-&quot;??_);_(@_)">
                  <c:v>43.572524844150443</c:v>
                </c:pt>
                <c:pt idx="7" formatCode="_(&quot;$&quot;* #,##0.00_);_(&quot;$&quot;* \(#,##0.00\);_(&quot;$&quot;* &quot;-&quot;??_);_(@_)">
                  <c:v>50.148726011014617</c:v>
                </c:pt>
                <c:pt idx="8" formatCode="_(&quot;$&quot;* #,##0.00_);_(&quot;$&quot;* \(#,##0.00\);_(&quot;$&quot;* &quot;-&quot;??_);_(@_)">
                  <c:v>56.724927177878797</c:v>
                </c:pt>
                <c:pt idx="9" formatCode="_(&quot;$&quot;* #,##0.00_);_(&quot;$&quot;* \(#,##0.00\);_(&quot;$&quot;* &quot;-&quot;??_);_(@_)">
                  <c:v>63.301128344742978</c:v>
                </c:pt>
                <c:pt idx="10" formatCode="_(&quot;$&quot;* #,##0.00_);_(&quot;$&quot;* \(#,##0.00\);_(&quot;$&quot;* &quot;-&quot;??_);_(@_)">
                  <c:v>69.877329511607158</c:v>
                </c:pt>
                <c:pt idx="11" formatCode="_(&quot;$&quot;* #,##0.00_);_(&quot;$&quot;* \(#,##0.00\);_(&quot;$&quot;* &quot;-&quot;??_);_(@_)">
                  <c:v>76.453530678471338</c:v>
                </c:pt>
                <c:pt idx="12" formatCode="_(&quot;$&quot;* #,##0.00_);_(&quot;$&quot;* \(#,##0.00\);_(&quot;$&quot;* &quot;-&quot;??_);_(@_)">
                  <c:v>83.029731845335505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4-4059-9273-ED065860A63C}"/>
            </c:ext>
          </c:extLst>
        </c:ser>
        <c:ser>
          <c:idx val="2"/>
          <c:order val="2"/>
          <c:tx>
            <c:strRef>
              <c:f>'Forcast 1'!$D$1</c:f>
              <c:strCache>
                <c:ptCount val="1"/>
                <c:pt idx="0">
                  <c:v>Lower Confidence Bound(CPC)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1'!$A$2:$A$14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'Forcast 1'!$D$2:$D$14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18.962637369303557</c:v>
                </c:pt>
                <c:pt idx="4" formatCode="_(&quot;$&quot;* #,##0.00_);_(&quot;$&quot;* \(#,##0.00\);_(&quot;$&quot;* &quot;-&quot;??_);_(@_)">
                  <c:v>25.443125060106972</c:v>
                </c:pt>
                <c:pt idx="5" formatCode="_(&quot;$&quot;* #,##0.00_);_(&quot;$&quot;* \(#,##0.00\);_(&quot;$&quot;* &quot;-&quot;??_);_(@_)">
                  <c:v>31.811110991228979</c:v>
                </c:pt>
                <c:pt idx="6" formatCode="_(&quot;$&quot;* #,##0.00_);_(&quot;$&quot;* \(#,##0.00\);_(&quot;$&quot;* &quot;-&quot;??_);_(@_)">
                  <c:v>38.037023988740067</c:v>
                </c:pt>
                <c:pt idx="7" formatCode="_(&quot;$&quot;* #,##0.00_);_(&quot;$&quot;* \(#,##0.00\);_(&quot;$&quot;* &quot;-&quot;??_);_(@_)">
                  <c:v>44.106907035940992</c:v>
                </c:pt>
                <c:pt idx="8" formatCode="_(&quot;$&quot;* #,##0.00_);_(&quot;$&quot;* \(#,##0.00\);_(&quot;$&quot;* &quot;-&quot;??_);_(@_)">
                  <c:v>50.021278427616053</c:v>
                </c:pt>
                <c:pt idx="9" formatCode="_(&quot;$&quot;* #,##0.00_);_(&quot;$&quot;* \(#,##0.00\);_(&quot;$&quot;* &quot;-&quot;??_);_(@_)">
                  <c:v>55.790148689359441</c:v>
                </c:pt>
                <c:pt idx="10" formatCode="_(&quot;$&quot;* #,##0.00_);_(&quot;$&quot;* \(#,##0.00\);_(&quot;$&quot;* &quot;-&quot;??_);_(@_)">
                  <c:v>61.427574572975146</c:v>
                </c:pt>
                <c:pt idx="11" formatCode="_(&quot;$&quot;* #,##0.00_);_(&quot;$&quot;* \(#,##0.00\);_(&quot;$&quot;* &quot;-&quot;??_);_(@_)">
                  <c:v>66.947922253427265</c:v>
                </c:pt>
                <c:pt idx="12" formatCode="_(&quot;$&quot;* #,##0.00_);_(&quot;$&quot;* \(#,##0.00\);_(&quot;$&quot;* &quot;-&quot;??_);_(@_)">
                  <c:v>72.364059341883035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4-4059-9273-ED065860A63C}"/>
            </c:ext>
          </c:extLst>
        </c:ser>
        <c:ser>
          <c:idx val="3"/>
          <c:order val="3"/>
          <c:tx>
            <c:strRef>
              <c:f>'Forcast 1'!$E$1</c:f>
              <c:strCache>
                <c:ptCount val="1"/>
                <c:pt idx="0">
                  <c:v>Upper Confidence Bound(CPC)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1'!$A$2:$A$14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'Forcast 1'!$E$2:$E$14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28.725205317812261</c:v>
                </c:pt>
                <c:pt idx="4" formatCode="_(&quot;$&quot;* #,##0.00_);_(&quot;$&quot;* \(#,##0.00\);_(&quot;$&quot;* &quot;-&quot;??_);_(@_)">
                  <c:v>35.397119960737207</c:v>
                </c:pt>
                <c:pt idx="5" formatCode="_(&quot;$&quot;* #,##0.00_);_(&quot;$&quot;* \(#,##0.00\);_(&quot;$&quot;* &quot;-&quot;??_);_(@_)">
                  <c:v>42.181536363343561</c:v>
                </c:pt>
                <c:pt idx="6" formatCode="_(&quot;$&quot;* #,##0.00_);_(&quot;$&quot;* \(#,##0.00\);_(&quot;$&quot;* &quot;-&quot;??_);_(@_)">
                  <c:v>49.10802569956082</c:v>
                </c:pt>
                <c:pt idx="7" formatCode="_(&quot;$&quot;* #,##0.00_);_(&quot;$&quot;* \(#,##0.00\);_(&quot;$&quot;* &quot;-&quot;??_);_(@_)">
                  <c:v>56.190544986088241</c:v>
                </c:pt>
                <c:pt idx="8" formatCode="_(&quot;$&quot;* #,##0.00_);_(&quot;$&quot;* \(#,##0.00\);_(&quot;$&quot;* &quot;-&quot;??_);_(@_)">
                  <c:v>63.428575928141541</c:v>
                </c:pt>
                <c:pt idx="9" formatCode="_(&quot;$&quot;* #,##0.00_);_(&quot;$&quot;* \(#,##0.00\);_(&quot;$&quot;* &quot;-&quot;??_);_(@_)">
                  <c:v>70.812108000126514</c:v>
                </c:pt>
                <c:pt idx="10" formatCode="_(&quot;$&quot;* #,##0.00_);_(&quot;$&quot;* \(#,##0.00\);_(&quot;$&quot;* &quot;-&quot;??_);_(@_)">
                  <c:v>78.32708445023917</c:v>
                </c:pt>
                <c:pt idx="11" formatCode="_(&quot;$&quot;* #,##0.00_);_(&quot;$&quot;* \(#,##0.00\);_(&quot;$&quot;* &quot;-&quot;??_);_(@_)">
                  <c:v>85.959139103515412</c:v>
                </c:pt>
                <c:pt idx="12" formatCode="_(&quot;$&quot;* #,##0.00_);_(&quot;$&quot;* \(#,##0.00\);_(&quot;$&quot;* &quot;-&quot;??_);_(@_)">
                  <c:v>93.695404348787974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4-4059-9273-ED065860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84368"/>
        <c:axId val="476176496"/>
      </c:lineChart>
      <c:catAx>
        <c:axId val="4761843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76496"/>
        <c:crosses val="autoZero"/>
        <c:auto val="1"/>
        <c:lblAlgn val="ctr"/>
        <c:lblOffset val="100"/>
        <c:noMultiLvlLbl val="0"/>
      </c:catAx>
      <c:valAx>
        <c:axId val="4761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 2'!$B$1</c:f>
              <c:strCache>
                <c:ptCount val="1"/>
                <c:pt idx="0">
                  <c:v>Cost/Student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'Forcast 2'!$B$2:$B$14</c:f>
              <c:numCache>
                <c:formatCode>_("$"* #,##0.00_);_("$"* \(#,##0.00\);_("$"* "-"??_);_(@_)</c:formatCode>
                <c:ptCount val="13"/>
                <c:pt idx="0">
                  <c:v>753.98899999999992</c:v>
                </c:pt>
                <c:pt idx="1">
                  <c:v>2454.7095833333333</c:v>
                </c:pt>
                <c:pt idx="2">
                  <c:v>4753.8373333333329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FC6-B525-3C5E8D1A74AE}"/>
            </c:ext>
          </c:extLst>
        </c:ser>
        <c:ser>
          <c:idx val="1"/>
          <c:order val="1"/>
          <c:tx>
            <c:strRef>
              <c:f>'Forcast 2'!$C$1</c:f>
              <c:strCache>
                <c:ptCount val="1"/>
                <c:pt idx="0">
                  <c:v>Forecast(Cost/Student)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'Forcast 2'!$A$2:$A$14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'Forcast 2'!$C$2:$C$14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6676.447593270248</c:v>
                </c:pt>
                <c:pt idx="4" formatCode="_(&quot;$&quot;* #,##0.00_);_(&quot;$&quot;* \(#,##0.00\);_(&quot;$&quot;* &quot;-&quot;??_);_(@_)">
                  <c:v>8652.6452149821635</c:v>
                </c:pt>
                <c:pt idx="5" formatCode="_(&quot;$&quot;* #,##0.00_);_(&quot;$&quot;* \(#,##0.00\);_(&quot;$&quot;* &quot;-&quot;??_);_(@_)">
                  <c:v>10628.842836694079</c:v>
                </c:pt>
                <c:pt idx="6" formatCode="_(&quot;$&quot;* #,##0.00_);_(&quot;$&quot;* \(#,##0.00\);_(&quot;$&quot;* &quot;-&quot;??_);_(@_)">
                  <c:v>12605.040458405994</c:v>
                </c:pt>
                <c:pt idx="7" formatCode="_(&quot;$&quot;* #,##0.00_);_(&quot;$&quot;* \(#,##0.00\);_(&quot;$&quot;* &quot;-&quot;??_);_(@_)">
                  <c:v>14581.23808011791</c:v>
                </c:pt>
                <c:pt idx="8" formatCode="_(&quot;$&quot;* #,##0.00_);_(&quot;$&quot;* \(#,##0.00\);_(&quot;$&quot;* &quot;-&quot;??_);_(@_)">
                  <c:v>16557.435701829829</c:v>
                </c:pt>
                <c:pt idx="9" formatCode="_(&quot;$&quot;* #,##0.00_);_(&quot;$&quot;* \(#,##0.00\);_(&quot;$&quot;* &quot;-&quot;??_);_(@_)">
                  <c:v>18533.633323541744</c:v>
                </c:pt>
                <c:pt idx="10" formatCode="_(&quot;$&quot;* #,##0.00_);_(&quot;$&quot;* \(#,##0.00\);_(&quot;$&quot;* &quot;-&quot;??_);_(@_)">
                  <c:v>20509.83094525366</c:v>
                </c:pt>
                <c:pt idx="11" formatCode="_(&quot;$&quot;* #,##0.00_);_(&quot;$&quot;* \(#,##0.00\);_(&quot;$&quot;* &quot;-&quot;??_);_(@_)">
                  <c:v>22486.028566965575</c:v>
                </c:pt>
                <c:pt idx="12" formatCode="_(&quot;$&quot;* #,##0.00_);_(&quot;$&quot;* \(#,##0.00\);_(&quot;$&quot;* &quot;-&quot;??_);_(@_)">
                  <c:v>24462.22618867749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FC6-B525-3C5E8D1A74AE}"/>
            </c:ext>
          </c:extLst>
        </c:ser>
        <c:ser>
          <c:idx val="2"/>
          <c:order val="2"/>
          <c:tx>
            <c:strRef>
              <c:f>'Forcast 2'!$D$1</c:f>
              <c:strCache>
                <c:ptCount val="1"/>
                <c:pt idx="0">
                  <c:v>Lower Confidence Bound(Cost/Student)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2'!$A$2:$A$14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'Forcast 2'!$D$2:$D$14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6331.2342304741787</c:v>
                </c:pt>
                <c:pt idx="4" formatCode="_(&quot;$&quot;* #,##0.00_);_(&quot;$&quot;* \(#,##0.00\);_(&quot;$&quot;* &quot;-&quot;??_);_(@_)">
                  <c:v>8300.6628194664008</c:v>
                </c:pt>
                <c:pt idx="5" formatCode="_(&quot;$&quot;* #,##0.00_);_(&quot;$&quot;* \(#,##0.00\);_(&quot;$&quot;* &quot;-&quot;??_);_(@_)">
                  <c:v>10262.135077504528</c:v>
                </c:pt>
                <c:pt idx="6" formatCode="_(&quot;$&quot;* #,##0.00_);_(&quot;$&quot;* \(#,##0.00\);_(&quot;$&quot;* &quot;-&quot;??_);_(@_)">
                  <c:v>12213.559676887102</c:v>
                </c:pt>
                <c:pt idx="7" formatCode="_(&quot;$&quot;* #,##0.00_);_(&quot;$&quot;* \(#,##0.00\);_(&quot;$&quot;* &quot;-&quot;??_);_(@_)">
                  <c:v>14153.949551773505</c:v>
                </c:pt>
                <c:pt idx="8" formatCode="_(&quot;$&quot;* #,##0.00_);_(&quot;$&quot;* \(#,##0.00\);_(&quot;$&quot;* &quot;-&quot;??_);_(@_)">
                  <c:v>16083.341356922272</c:v>
                </c:pt>
                <c:pt idx="9" formatCode="_(&quot;$&quot;* #,##0.00_);_(&quot;$&quot;* \(#,##0.00\);_(&quot;$&quot;* &quot;-&quot;??_);_(@_)">
                  <c:v>18002.443055078846</c:v>
                </c:pt>
                <c:pt idx="10" formatCode="_(&quot;$&quot;* #,##0.00_);_(&quot;$&quot;* \(#,##0.00\);_(&quot;$&quot;* &quot;-&quot;??_);_(@_)">
                  <c:v>19912.248765533532</c:v>
                </c:pt>
                <c:pt idx="11" formatCode="_(&quot;$&quot;* #,##0.00_);_(&quot;$&quot;* \(#,##0.00\);_(&quot;$&quot;* &quot;-&quot;??_);_(@_)">
                  <c:v>21813.774490550491</c:v>
                </c:pt>
                <c:pt idx="12" formatCode="_(&quot;$&quot;* #,##0.00_);_(&quot;$&quot;* \(#,##0.00\);_(&quot;$&quot;* &quot;-&quot;??_);_(@_)">
                  <c:v>23707.930251211397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FC6-B525-3C5E8D1A74AE}"/>
            </c:ext>
          </c:extLst>
        </c:ser>
        <c:ser>
          <c:idx val="3"/>
          <c:order val="3"/>
          <c:tx>
            <c:strRef>
              <c:f>'Forcast 2'!$E$1</c:f>
              <c:strCache>
                <c:ptCount val="1"/>
                <c:pt idx="0">
                  <c:v>Upper Confidence Bound(Cost/Student)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2'!$A$2:$A$14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'Forcast 2'!$E$2:$E$14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7021.6609560663173</c:v>
                </c:pt>
                <c:pt idx="4" formatCode="_(&quot;$&quot;* #,##0.00_);_(&quot;$&quot;* \(#,##0.00\);_(&quot;$&quot;* &quot;-&quot;??_);_(@_)">
                  <c:v>9004.6276104979261</c:v>
                </c:pt>
                <c:pt idx="5" formatCode="_(&quot;$&quot;* #,##0.00_);_(&quot;$&quot;* \(#,##0.00\);_(&quot;$&quot;* &quot;-&quot;??_);_(@_)">
                  <c:v>10995.550595883629</c:v>
                </c:pt>
                <c:pt idx="6" formatCode="_(&quot;$&quot;* #,##0.00_);_(&quot;$&quot;* \(#,##0.00\);_(&quot;$&quot;* &quot;-&quot;??_);_(@_)">
                  <c:v>12996.521239924887</c:v>
                </c:pt>
                <c:pt idx="7" formatCode="_(&quot;$&quot;* #,##0.00_);_(&quot;$&quot;* \(#,##0.00\);_(&quot;$&quot;* &quot;-&quot;??_);_(@_)">
                  <c:v>15008.526608462314</c:v>
                </c:pt>
                <c:pt idx="8" formatCode="_(&quot;$&quot;* #,##0.00_);_(&quot;$&quot;* \(#,##0.00\);_(&quot;$&quot;* &quot;-&quot;??_);_(@_)">
                  <c:v>17031.530046737385</c:v>
                </c:pt>
                <c:pt idx="9" formatCode="_(&quot;$&quot;* #,##0.00_);_(&quot;$&quot;* \(#,##0.00\);_(&quot;$&quot;* &quot;-&quot;??_);_(@_)">
                  <c:v>19064.823592004643</c:v>
                </c:pt>
                <c:pt idx="10" formatCode="_(&quot;$&quot;* #,##0.00_);_(&quot;$&quot;* \(#,##0.00\);_(&quot;$&quot;* &quot;-&quot;??_);_(@_)">
                  <c:v>21107.413124973787</c:v>
                </c:pt>
                <c:pt idx="11" formatCode="_(&quot;$&quot;* #,##0.00_);_(&quot;$&quot;* \(#,##0.00\);_(&quot;$&quot;* &quot;-&quot;??_);_(@_)">
                  <c:v>23158.282643380659</c:v>
                </c:pt>
                <c:pt idx="12" formatCode="_(&quot;$&quot;* #,##0.00_);_(&quot;$&quot;* \(#,##0.00\);_(&quot;$&quot;* &quot;-&quot;??_);_(@_)">
                  <c:v>25216.522126143584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FC6-B525-3C5E8D1A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494624"/>
        <c:axId val="670497904"/>
      </c:lineChart>
      <c:catAx>
        <c:axId val="6704946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97904"/>
        <c:crosses val="autoZero"/>
        <c:auto val="1"/>
        <c:lblAlgn val="ctr"/>
        <c:lblOffset val="100"/>
        <c:noMultiLvlLbl val="0"/>
      </c:catAx>
      <c:valAx>
        <c:axId val="6704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188595</xdr:colOff>
      <xdr:row>0</xdr:row>
      <xdr:rowOff>80010</xdr:rowOff>
    </xdr:from>
    <xdr:to>
      <xdr:col>15</xdr:col>
      <xdr:colOff>226695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9F1D7-5422-732A-577D-7B1D6BB2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0</xdr:row>
      <xdr:rowOff>80010</xdr:rowOff>
    </xdr:from>
    <xdr:to>
      <xdr:col>15</xdr:col>
      <xdr:colOff>152400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D24C3-2630-3BC5-7CAC-308D3669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F7DA3-49DB-48BC-BA83-CFE13BE401E5}" name="Table1" displayName="Table1" ref="A1:E14" totalsRowShown="0">
  <autoFilter ref="A1:E14" xr:uid="{252F7DA3-49DB-48BC-BA83-CFE13BE401E5}"/>
  <tableColumns count="5">
    <tableColumn id="1" xr3:uid="{1943B731-C492-47CE-85E9-C1DDA9923C44}" name="Year"/>
    <tableColumn id="2" xr3:uid="{BC895C55-8FFD-43EA-83B6-FB97E18DE750}" name="CPC"/>
    <tableColumn id="3" xr3:uid="{7C33860B-00FE-46D5-81F4-1E635987E34E}" name="Forecast(CPC)" dataDxfId="5">
      <calculatedColumnFormula>_xlfn.FORECAST.ETS(A2,$B$2:$B$4,$A$2:$A$4,1,1)</calculatedColumnFormula>
    </tableColumn>
    <tableColumn id="4" xr3:uid="{78188D4D-2561-42C3-9DBD-CB615E853291}" name="Lower Confidence Bound(CPC)" dataDxfId="4">
      <calculatedColumnFormula>C2-_xlfn.FORECAST.ETS.CONFINT(A2,$B$2:$B$4,$A$2:$A$4,0.95,1,1)</calculatedColumnFormula>
    </tableColumn>
    <tableColumn id="5" xr3:uid="{2EE04B1B-3574-41DB-BCC2-DA1D85C51944}" name="Upper Confidence Bound(CPC)" dataDxfId="3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B6D315-110F-44BC-B805-BA7FB99EC16B}" name="Table2" displayName="Table2" ref="A1:E14" totalsRowShown="0">
  <autoFilter ref="A1:E14" xr:uid="{06B6D315-110F-44BC-B805-BA7FB99EC16B}"/>
  <tableColumns count="5">
    <tableColumn id="1" xr3:uid="{CF9603C8-B8C5-4AD8-81CA-380A3BCF7810}" name="Year"/>
    <tableColumn id="2" xr3:uid="{FDAD8274-C590-4259-96E0-A8204B14DBD5}" name="Cost/Student"/>
    <tableColumn id="3" xr3:uid="{26686C91-557A-447C-B0E3-9E36E4F51731}" name="Forecast(Cost/Student)" dataDxfId="2">
      <calculatedColumnFormula>_xlfn.FORECAST.ETS(A2,$B$2:$B$4,$A$2:$A$4,1,1)</calculatedColumnFormula>
    </tableColumn>
    <tableColumn id="4" xr3:uid="{1DA1519D-4613-4131-819B-79B404D8B03D}" name="Lower Confidence Bound(Cost/Student)" dataDxfId="1">
      <calculatedColumnFormula>C2-_xlfn.FORECAST.ETS.CONFINT(A2,$B$2:$B$4,$A$2:$A$4,0.95,1,1)</calculatedColumnFormula>
    </tableColumn>
    <tableColumn id="5" xr3:uid="{1C6C89AB-161A-4D79-9EB2-BBEAB57B77AA}" name="Upper Confidence Bound(Cost/Student)" dataDxfId="0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6FDC-1E43-419E-BD55-0FCFA3234B1A}">
  <dimension ref="A1:K22"/>
  <sheetViews>
    <sheetView tabSelected="1" workbookViewId="0">
      <selection activeCell="K8" sqref="K8"/>
    </sheetView>
  </sheetViews>
  <sheetFormatPr defaultColWidth="8.796875" defaultRowHeight="14.25" x14ac:dyDescent="0.45"/>
  <cols>
    <col min="1" max="1" width="23.6640625" customWidth="1"/>
    <col min="2" max="2" width="13.796875" bestFit="1" customWidth="1"/>
    <col min="3" max="3" width="15.796875" bestFit="1" customWidth="1"/>
    <col min="4" max="4" width="13.46484375" bestFit="1" customWidth="1"/>
    <col min="5" max="5" width="15.796875" bestFit="1" customWidth="1"/>
    <col min="6" max="6" width="8" bestFit="1" customWidth="1"/>
    <col min="7" max="7" width="7" bestFit="1" customWidth="1"/>
    <col min="8" max="8" width="12.46484375" bestFit="1" customWidth="1"/>
    <col min="9" max="9" width="12" bestFit="1" customWidth="1"/>
    <col min="10" max="10" width="13.796875" customWidth="1"/>
  </cols>
  <sheetData>
    <row r="1" spans="1:11" s="3" customForma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22</v>
      </c>
    </row>
    <row r="2" spans="1:11" x14ac:dyDescent="0.45">
      <c r="A2" s="27" t="s">
        <v>10</v>
      </c>
      <c r="B2" s="28">
        <v>40599</v>
      </c>
      <c r="C2" s="28">
        <v>40780</v>
      </c>
      <c r="D2" s="29">
        <v>9358</v>
      </c>
      <c r="E2" s="30">
        <v>37699.449999999997</v>
      </c>
      <c r="F2" s="30">
        <v>4.0285798247488778</v>
      </c>
      <c r="G2" s="29" t="s">
        <v>157</v>
      </c>
      <c r="H2" s="29">
        <v>7080</v>
      </c>
      <c r="I2" s="31">
        <v>0.78389830508474578</v>
      </c>
      <c r="J2" s="32">
        <v>1.826271186440678</v>
      </c>
      <c r="K2" s="49">
        <f>D2/(C2-B2)</f>
        <v>51.701657458563538</v>
      </c>
    </row>
    <row r="3" spans="1:11" x14ac:dyDescent="0.45">
      <c r="A3" t="s">
        <v>11</v>
      </c>
      <c r="B3" s="1">
        <v>40940</v>
      </c>
      <c r="C3" s="1">
        <v>41214</v>
      </c>
      <c r="D3" s="22">
        <v>5948</v>
      </c>
      <c r="E3" s="4">
        <v>82710.98</v>
      </c>
      <c r="F3" s="4">
        <v>13.905679219905851</v>
      </c>
      <c r="G3" s="22">
        <v>2367</v>
      </c>
      <c r="H3" s="22">
        <v>2625</v>
      </c>
      <c r="I3" s="7">
        <v>0.8921904761904762</v>
      </c>
      <c r="J3" s="8">
        <v>1.1363809523809525</v>
      </c>
      <c r="K3" s="49">
        <f t="shared" ref="K3:K5" si="0">D3/(C3-B3)</f>
        <v>21.708029197080293</v>
      </c>
    </row>
    <row r="4" spans="1:11" x14ac:dyDescent="0.45">
      <c r="A4" s="27" t="s">
        <v>12</v>
      </c>
      <c r="B4" s="28">
        <v>41207</v>
      </c>
      <c r="C4" s="28">
        <v>41457</v>
      </c>
      <c r="D4" s="29">
        <v>4343</v>
      </c>
      <c r="E4" s="30">
        <v>71666.87</v>
      </c>
      <c r="F4" s="30">
        <v>16.501696983651854</v>
      </c>
      <c r="G4" s="29">
        <v>3774</v>
      </c>
      <c r="H4" s="29">
        <v>4285</v>
      </c>
      <c r="I4" s="31">
        <v>0.8249708284714119</v>
      </c>
      <c r="J4" s="32">
        <v>1.2683780630105017</v>
      </c>
      <c r="K4" s="49">
        <f t="shared" si="0"/>
        <v>17.372</v>
      </c>
    </row>
    <row r="5" spans="1:11" x14ac:dyDescent="0.45">
      <c r="A5" t="s">
        <v>13</v>
      </c>
      <c r="B5" s="1">
        <v>41532</v>
      </c>
      <c r="C5" s="1">
        <v>41593</v>
      </c>
      <c r="D5" s="22">
        <v>0</v>
      </c>
      <c r="E5" s="4">
        <v>10000</v>
      </c>
      <c r="F5">
        <v>454.54545454545456</v>
      </c>
      <c r="G5">
        <v>22</v>
      </c>
      <c r="H5" s="22">
        <v>22</v>
      </c>
      <c r="I5" s="2">
        <v>0.43478260869565216</v>
      </c>
      <c r="J5" s="8">
        <v>2.652173913043478</v>
      </c>
      <c r="K5" s="49">
        <f t="shared" si="0"/>
        <v>0</v>
      </c>
    </row>
    <row r="6" spans="1:11" x14ac:dyDescent="0.45">
      <c r="B6" s="1"/>
      <c r="C6" s="1"/>
      <c r="D6" s="22"/>
      <c r="E6" s="4"/>
      <c r="H6" s="22"/>
      <c r="I6" s="2"/>
      <c r="J6" s="8"/>
    </row>
    <row r="7" spans="1:11" x14ac:dyDescent="0.45">
      <c r="A7" s="3" t="s">
        <v>0</v>
      </c>
      <c r="B7" s="3" t="s">
        <v>14</v>
      </c>
      <c r="C7" s="3" t="s">
        <v>15</v>
      </c>
      <c r="D7" s="3" t="s">
        <v>16</v>
      </c>
      <c r="E7" s="3" t="s">
        <v>17</v>
      </c>
      <c r="H7" s="22"/>
      <c r="I7" s="2"/>
      <c r="J7" s="8"/>
    </row>
    <row r="8" spans="1:11" x14ac:dyDescent="0.45">
      <c r="A8" s="27" t="s">
        <v>10</v>
      </c>
      <c r="B8" s="27">
        <v>179</v>
      </c>
      <c r="C8" s="32">
        <v>210.61145251396647</v>
      </c>
      <c r="D8" s="27">
        <v>50</v>
      </c>
      <c r="E8" s="33">
        <v>753.98900000000003</v>
      </c>
      <c r="H8" s="41" t="s">
        <v>18</v>
      </c>
      <c r="I8" s="11" t="s">
        <v>19</v>
      </c>
      <c r="J8" s="9" t="s">
        <v>20</v>
      </c>
    </row>
    <row r="9" spans="1:11" x14ac:dyDescent="0.45">
      <c r="A9" t="s">
        <v>11</v>
      </c>
      <c r="B9">
        <v>197</v>
      </c>
      <c r="C9" s="8">
        <v>299.05091370558375</v>
      </c>
      <c r="D9">
        <v>24</v>
      </c>
      <c r="E9" s="25">
        <v>2454.7095833333333</v>
      </c>
      <c r="H9" s="22">
        <v>100000</v>
      </c>
      <c r="I9" s="22">
        <v>365</v>
      </c>
      <c r="J9" s="8">
        <f>H9/I9</f>
        <v>273.97260273972603</v>
      </c>
    </row>
    <row r="10" spans="1:11" x14ac:dyDescent="0.45">
      <c r="A10" s="27" t="s">
        <v>12</v>
      </c>
      <c r="B10" s="27">
        <v>249</v>
      </c>
      <c r="C10" s="34">
        <v>286.37574297188752</v>
      </c>
      <c r="D10" s="27">
        <v>15</v>
      </c>
      <c r="E10" s="33">
        <v>4753.8373333333329</v>
      </c>
      <c r="H10" s="22"/>
      <c r="I10" s="2"/>
      <c r="J10" s="8"/>
    </row>
    <row r="11" spans="1:11" x14ac:dyDescent="0.45">
      <c r="A11" t="s">
        <v>13</v>
      </c>
      <c r="B11">
        <v>31</v>
      </c>
      <c r="C11" s="20">
        <v>212.7659574468085</v>
      </c>
      <c r="D11">
        <v>0</v>
      </c>
      <c r="E11">
        <v>0</v>
      </c>
      <c r="H11" s="41" t="s">
        <v>21</v>
      </c>
      <c r="I11" s="11" t="s">
        <v>5</v>
      </c>
      <c r="J11" s="9" t="s">
        <v>22</v>
      </c>
    </row>
    <row r="12" spans="1:11" x14ac:dyDescent="0.45">
      <c r="B12" s="1"/>
      <c r="C12" s="1"/>
      <c r="D12" s="22"/>
      <c r="E12" s="4"/>
      <c r="H12" s="40">
        <v>2023</v>
      </c>
      <c r="I12" s="5">
        <v>83.03</v>
      </c>
      <c r="J12" s="8">
        <f>J9/I12</f>
        <v>3.2996820756320129</v>
      </c>
    </row>
    <row r="13" spans="1:11" x14ac:dyDescent="0.45">
      <c r="B13" t="s">
        <v>23</v>
      </c>
      <c r="C13" t="s">
        <v>5</v>
      </c>
    </row>
    <row r="14" spans="1:11" x14ac:dyDescent="0.45">
      <c r="B14" s="21">
        <v>2011</v>
      </c>
      <c r="C14" s="4">
        <v>4.0285798247488778</v>
      </c>
      <c r="I14" t="s">
        <v>24</v>
      </c>
      <c r="J14" t="s">
        <v>25</v>
      </c>
    </row>
    <row r="15" spans="1:11" x14ac:dyDescent="0.45">
      <c r="B15" s="21">
        <v>2012</v>
      </c>
      <c r="C15" s="4">
        <v>14.5</v>
      </c>
      <c r="H15" t="s">
        <v>26</v>
      </c>
    </row>
    <row r="16" spans="1:11" x14ac:dyDescent="0.45">
      <c r="B16" s="21">
        <v>2013</v>
      </c>
      <c r="C16" s="4">
        <v>16.510000000000002</v>
      </c>
      <c r="H16" t="s">
        <v>27</v>
      </c>
    </row>
    <row r="19" spans="2:5" x14ac:dyDescent="0.45">
      <c r="B19" t="s">
        <v>23</v>
      </c>
      <c r="C19" t="s">
        <v>4</v>
      </c>
      <c r="D19" t="s">
        <v>28</v>
      </c>
      <c r="E19" t="s">
        <v>29</v>
      </c>
    </row>
    <row r="20" spans="2:5" x14ac:dyDescent="0.45">
      <c r="B20" s="21">
        <v>2011</v>
      </c>
      <c r="C20" s="4">
        <v>37699.449999999997</v>
      </c>
      <c r="D20">
        <v>50</v>
      </c>
      <c r="E20" s="25">
        <f>C20/D20</f>
        <v>753.98899999999992</v>
      </c>
    </row>
    <row r="21" spans="2:5" x14ac:dyDescent="0.45">
      <c r="B21" s="21">
        <v>2012</v>
      </c>
      <c r="C21" s="4">
        <v>58913.03</v>
      </c>
      <c r="D21">
        <v>24</v>
      </c>
      <c r="E21" s="25">
        <f t="shared" ref="E21:E22" si="1">C21/D21</f>
        <v>2454.7095833333333</v>
      </c>
    </row>
    <row r="22" spans="2:5" x14ac:dyDescent="0.45">
      <c r="B22" s="21">
        <v>2013</v>
      </c>
      <c r="C22" s="4">
        <v>71307.56</v>
      </c>
      <c r="D22">
        <v>15</v>
      </c>
      <c r="E22" s="25">
        <f t="shared" si="1"/>
        <v>4753.8373333333329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3D9B-F3B3-46E1-96AC-2E223323211D}">
  <dimension ref="A2:N20"/>
  <sheetViews>
    <sheetView workbookViewId="0">
      <selection activeCell="N5" sqref="N5"/>
    </sheetView>
  </sheetViews>
  <sheetFormatPr defaultColWidth="8.796875" defaultRowHeight="14.25" x14ac:dyDescent="0.45"/>
  <cols>
    <col min="1" max="1" width="24.46484375" customWidth="1"/>
    <col min="2" max="2" width="9.33203125" bestFit="1" customWidth="1"/>
    <col min="5" max="5" width="9.1328125" customWidth="1"/>
    <col min="6" max="6" width="18.796875" bestFit="1" customWidth="1"/>
    <col min="7" max="7" width="4" customWidth="1"/>
    <col min="9" max="9" width="13.1328125" bestFit="1" customWidth="1"/>
    <col min="10" max="10" width="4.33203125" customWidth="1"/>
    <col min="12" max="12" width="12.46484375" customWidth="1"/>
    <col min="13" max="13" width="6.46484375" customWidth="1"/>
    <col min="14" max="14" width="16.46484375" bestFit="1" customWidth="1"/>
  </cols>
  <sheetData>
    <row r="2" spans="1:14" x14ac:dyDescent="0.45">
      <c r="A2" t="s">
        <v>131</v>
      </c>
      <c r="L2" t="s">
        <v>132</v>
      </c>
    </row>
    <row r="4" spans="1:14" x14ac:dyDescent="0.45">
      <c r="A4" t="s">
        <v>10</v>
      </c>
      <c r="B4" t="s">
        <v>133</v>
      </c>
      <c r="D4" t="s">
        <v>134</v>
      </c>
      <c r="F4" t="s">
        <v>135</v>
      </c>
      <c r="H4" t="s">
        <v>136</v>
      </c>
      <c r="K4" t="s">
        <v>137</v>
      </c>
    </row>
    <row r="5" spans="1:14" x14ac:dyDescent="0.45">
      <c r="B5" t="s">
        <v>138</v>
      </c>
      <c r="C5" s="2">
        <v>0.87519999999999998</v>
      </c>
      <c r="D5" t="s">
        <v>139</v>
      </c>
      <c r="F5" t="s">
        <v>140</v>
      </c>
      <c r="H5" t="s">
        <v>140</v>
      </c>
      <c r="K5" t="s">
        <v>140</v>
      </c>
    </row>
    <row r="6" spans="1:14" x14ac:dyDescent="0.45">
      <c r="B6" t="s">
        <v>141</v>
      </c>
      <c r="C6" s="2">
        <v>5.3699999999999998E-2</v>
      </c>
      <c r="D6" t="s">
        <v>142</v>
      </c>
    </row>
    <row r="7" spans="1:14" x14ac:dyDescent="0.45">
      <c r="B7" t="s">
        <v>143</v>
      </c>
      <c r="C7" s="2">
        <v>1.9300000000000001E-2</v>
      </c>
      <c r="D7" t="s">
        <v>144</v>
      </c>
    </row>
    <row r="8" spans="1:14" x14ac:dyDescent="0.45">
      <c r="B8" t="s">
        <v>145</v>
      </c>
      <c r="C8" s="2">
        <v>9.1999999999999998E-3</v>
      </c>
      <c r="D8" t="s">
        <v>146</v>
      </c>
    </row>
    <row r="11" spans="1:14" x14ac:dyDescent="0.45">
      <c r="A11" t="s">
        <v>11</v>
      </c>
      <c r="B11" t="s">
        <v>133</v>
      </c>
      <c r="D11" t="s">
        <v>134</v>
      </c>
      <c r="F11" t="s">
        <v>135</v>
      </c>
      <c r="H11" t="s">
        <v>136</v>
      </c>
      <c r="I11" t="s">
        <v>147</v>
      </c>
      <c r="K11" t="s">
        <v>137</v>
      </c>
      <c r="L11" t="s">
        <v>147</v>
      </c>
      <c r="N11" t="s">
        <v>148</v>
      </c>
    </row>
    <row r="12" spans="1:14" x14ac:dyDescent="0.45">
      <c r="H12" s="36" t="s">
        <v>149</v>
      </c>
      <c r="I12" s="37">
        <v>0.27500000000000002</v>
      </c>
      <c r="K12" t="s">
        <v>150</v>
      </c>
      <c r="L12" s="2">
        <v>0.45850000000000002</v>
      </c>
    </row>
    <row r="13" spans="1:14" x14ac:dyDescent="0.45">
      <c r="H13" s="36" t="s">
        <v>151</v>
      </c>
      <c r="I13" s="37">
        <v>0.33500000000000002</v>
      </c>
      <c r="K13" t="s">
        <v>152</v>
      </c>
      <c r="L13" s="38">
        <v>0.54149999999999998</v>
      </c>
    </row>
    <row r="14" spans="1:14" x14ac:dyDescent="0.45">
      <c r="H14" s="36" t="s">
        <v>153</v>
      </c>
      <c r="I14" s="37">
        <v>0.155</v>
      </c>
    </row>
    <row r="15" spans="1:14" x14ac:dyDescent="0.45">
      <c r="H15" s="36" t="s">
        <v>154</v>
      </c>
      <c r="I15" s="37">
        <v>0.125</v>
      </c>
    </row>
    <row r="16" spans="1:14" x14ac:dyDescent="0.45">
      <c r="H16" s="36" t="s">
        <v>155</v>
      </c>
      <c r="I16" s="37">
        <v>5.5E-2</v>
      </c>
    </row>
    <row r="17" spans="1:9" x14ac:dyDescent="0.45">
      <c r="H17" s="36" t="s">
        <v>156</v>
      </c>
      <c r="I17" s="37">
        <v>5.5E-2</v>
      </c>
    </row>
    <row r="20" spans="1:9" x14ac:dyDescent="0.45">
      <c r="A2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ECC7-FB16-4412-B835-702495B4F6DE}">
  <dimension ref="A1:E14"/>
  <sheetViews>
    <sheetView workbookViewId="0">
      <selection activeCell="C14" sqref="C14"/>
    </sheetView>
  </sheetViews>
  <sheetFormatPr defaultColWidth="8.796875" defaultRowHeight="14.25" x14ac:dyDescent="0.45"/>
  <cols>
    <col min="3" max="3" width="16.796875" customWidth="1"/>
    <col min="4" max="4" width="31.6640625" customWidth="1"/>
    <col min="5" max="5" width="31.33203125" customWidth="1"/>
  </cols>
  <sheetData>
    <row r="1" spans="1:5" x14ac:dyDescent="0.45">
      <c r="A1" t="s">
        <v>23</v>
      </c>
      <c r="B1" t="s">
        <v>5</v>
      </c>
      <c r="C1" t="s">
        <v>30</v>
      </c>
      <c r="D1" t="s">
        <v>31</v>
      </c>
      <c r="E1" t="s">
        <v>32</v>
      </c>
    </row>
    <row r="2" spans="1:5" x14ac:dyDescent="0.45">
      <c r="A2">
        <v>2011</v>
      </c>
      <c r="B2" s="25">
        <v>4.0285798247488778</v>
      </c>
    </row>
    <row r="3" spans="1:5" x14ac:dyDescent="0.45">
      <c r="A3">
        <v>2012</v>
      </c>
      <c r="B3" s="25">
        <v>14.5</v>
      </c>
    </row>
    <row r="4" spans="1:5" x14ac:dyDescent="0.45">
      <c r="A4">
        <v>2013</v>
      </c>
      <c r="B4" s="25">
        <v>16.510000000000002</v>
      </c>
      <c r="C4" s="25">
        <v>16.510000000000002</v>
      </c>
      <c r="D4" s="25">
        <v>16.510000000000002</v>
      </c>
      <c r="E4" s="25">
        <v>16.510000000000002</v>
      </c>
    </row>
    <row r="5" spans="1:5" x14ac:dyDescent="0.45">
      <c r="A5">
        <v>2014</v>
      </c>
      <c r="C5" s="25">
        <f t="shared" ref="C5:C14" si="0">_xlfn.FORECAST.ETS(A5,$B$2:$B$4,$A$2:$A$4,1,1)</f>
        <v>23.843921343557909</v>
      </c>
      <c r="D5" s="25">
        <f t="shared" ref="D5:D14" si="1">C5-_xlfn.FORECAST.ETS.CONFINT(A5,$B$2:$B$4,$A$2:$A$4,0.95,1,1)</f>
        <v>18.962637369303557</v>
      </c>
      <c r="E5" s="25">
        <f t="shared" ref="E5:E14" si="2">C5+_xlfn.FORECAST.ETS.CONFINT(A5,$B$2:$B$4,$A$2:$A$4,0.95,1,1)</f>
        <v>28.725205317812261</v>
      </c>
    </row>
    <row r="6" spans="1:5" x14ac:dyDescent="0.45">
      <c r="A6">
        <v>2015</v>
      </c>
      <c r="C6" s="25">
        <f t="shared" si="0"/>
        <v>30.42012251042209</v>
      </c>
      <c r="D6" s="25">
        <f t="shared" si="1"/>
        <v>25.443125060106972</v>
      </c>
      <c r="E6" s="25">
        <f t="shared" si="2"/>
        <v>35.397119960737207</v>
      </c>
    </row>
    <row r="7" spans="1:5" x14ac:dyDescent="0.45">
      <c r="A7">
        <v>2016</v>
      </c>
      <c r="C7" s="25">
        <f t="shared" si="0"/>
        <v>36.99632367728627</v>
      </c>
      <c r="D7" s="25">
        <f t="shared" si="1"/>
        <v>31.811110991228979</v>
      </c>
      <c r="E7" s="25">
        <f t="shared" si="2"/>
        <v>42.181536363343561</v>
      </c>
    </row>
    <row r="8" spans="1:5" x14ac:dyDescent="0.45">
      <c r="A8">
        <v>2017</v>
      </c>
      <c r="C8" s="25">
        <f t="shared" si="0"/>
        <v>43.572524844150443</v>
      </c>
      <c r="D8" s="25">
        <f t="shared" si="1"/>
        <v>38.037023988740067</v>
      </c>
      <c r="E8" s="25">
        <f t="shared" si="2"/>
        <v>49.10802569956082</v>
      </c>
    </row>
    <row r="9" spans="1:5" x14ac:dyDescent="0.45">
      <c r="A9">
        <v>2018</v>
      </c>
      <c r="C9" s="25">
        <f t="shared" si="0"/>
        <v>50.148726011014617</v>
      </c>
      <c r="D9" s="25">
        <f t="shared" si="1"/>
        <v>44.106907035940992</v>
      </c>
      <c r="E9" s="25">
        <f t="shared" si="2"/>
        <v>56.190544986088241</v>
      </c>
    </row>
    <row r="10" spans="1:5" x14ac:dyDescent="0.45">
      <c r="A10">
        <v>2019</v>
      </c>
      <c r="C10" s="25">
        <f t="shared" si="0"/>
        <v>56.724927177878797</v>
      </c>
      <c r="D10" s="25">
        <f t="shared" si="1"/>
        <v>50.021278427616053</v>
      </c>
      <c r="E10" s="25">
        <f t="shared" si="2"/>
        <v>63.428575928141541</v>
      </c>
    </row>
    <row r="11" spans="1:5" x14ac:dyDescent="0.45">
      <c r="A11">
        <v>2020</v>
      </c>
      <c r="C11" s="25">
        <f t="shared" si="0"/>
        <v>63.301128344742978</v>
      </c>
      <c r="D11" s="25">
        <f t="shared" si="1"/>
        <v>55.790148689359441</v>
      </c>
      <c r="E11" s="25">
        <f t="shared" si="2"/>
        <v>70.812108000126514</v>
      </c>
    </row>
    <row r="12" spans="1:5" x14ac:dyDescent="0.45">
      <c r="A12">
        <v>2021</v>
      </c>
      <c r="C12" s="25">
        <f t="shared" si="0"/>
        <v>69.877329511607158</v>
      </c>
      <c r="D12" s="25">
        <f t="shared" si="1"/>
        <v>61.427574572975146</v>
      </c>
      <c r="E12" s="25">
        <f t="shared" si="2"/>
        <v>78.32708445023917</v>
      </c>
    </row>
    <row r="13" spans="1:5" x14ac:dyDescent="0.45">
      <c r="A13">
        <v>2022</v>
      </c>
      <c r="C13" s="25">
        <f t="shared" si="0"/>
        <v>76.453530678471338</v>
      </c>
      <c r="D13" s="25">
        <f t="shared" si="1"/>
        <v>66.947922253427265</v>
      </c>
      <c r="E13" s="25">
        <f t="shared" si="2"/>
        <v>85.959139103515412</v>
      </c>
    </row>
    <row r="14" spans="1:5" x14ac:dyDescent="0.45">
      <c r="A14">
        <v>2023</v>
      </c>
      <c r="C14" s="25">
        <f t="shared" si="0"/>
        <v>83.029731845335505</v>
      </c>
      <c r="D14" s="25">
        <f t="shared" si="1"/>
        <v>72.364059341883035</v>
      </c>
      <c r="E14" s="25">
        <f t="shared" si="2"/>
        <v>93.695404348787974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945A-29FE-4CDA-9C2E-0837F7E6A256}">
  <dimension ref="A1:E14"/>
  <sheetViews>
    <sheetView workbookViewId="0">
      <selection activeCell="E19" sqref="E19"/>
    </sheetView>
  </sheetViews>
  <sheetFormatPr defaultColWidth="8.796875" defaultRowHeight="14.25" x14ac:dyDescent="0.45"/>
  <cols>
    <col min="1" max="1" width="9.33203125" bestFit="1" customWidth="1"/>
    <col min="2" max="2" width="14.46484375" customWidth="1"/>
    <col min="3" max="3" width="23.1328125" customWidth="1"/>
    <col min="4" max="4" width="37.6640625" customWidth="1"/>
    <col min="5" max="5" width="37.796875" customWidth="1"/>
  </cols>
  <sheetData>
    <row r="1" spans="1:5" x14ac:dyDescent="0.45">
      <c r="A1" t="s">
        <v>23</v>
      </c>
      <c r="B1" t="s">
        <v>29</v>
      </c>
      <c r="C1" t="s">
        <v>33</v>
      </c>
      <c r="D1" t="s">
        <v>34</v>
      </c>
      <c r="E1" t="s">
        <v>35</v>
      </c>
    </row>
    <row r="2" spans="1:5" x14ac:dyDescent="0.45">
      <c r="A2">
        <v>2011</v>
      </c>
      <c r="B2" s="25">
        <v>753.98899999999992</v>
      </c>
    </row>
    <row r="3" spans="1:5" x14ac:dyDescent="0.45">
      <c r="A3">
        <v>2012</v>
      </c>
      <c r="B3" s="25">
        <v>2454.7095833333333</v>
      </c>
    </row>
    <row r="4" spans="1:5" x14ac:dyDescent="0.45">
      <c r="A4">
        <v>2013</v>
      </c>
      <c r="B4" s="25">
        <v>4753.8373333333329</v>
      </c>
      <c r="C4" s="25">
        <v>4753.8373333333329</v>
      </c>
      <c r="D4" s="25">
        <v>4753.8373333333329</v>
      </c>
      <c r="E4" s="25">
        <v>4753.8373333333329</v>
      </c>
    </row>
    <row r="5" spans="1:5" x14ac:dyDescent="0.45">
      <c r="A5">
        <v>2014</v>
      </c>
      <c r="C5" s="25">
        <f t="shared" ref="C5:C14" si="0">_xlfn.FORECAST.ETS(A5,$B$2:$B$4,$A$2:$A$4,1,1)</f>
        <v>6676.447593270248</v>
      </c>
      <c r="D5" s="25">
        <f t="shared" ref="D5:D14" si="1">C5-_xlfn.FORECAST.ETS.CONFINT(A5,$B$2:$B$4,$A$2:$A$4,0.95,1,1)</f>
        <v>6331.2342304741787</v>
      </c>
      <c r="E5" s="25">
        <f t="shared" ref="E5:E14" si="2">C5+_xlfn.FORECAST.ETS.CONFINT(A5,$B$2:$B$4,$A$2:$A$4,0.95,1,1)</f>
        <v>7021.6609560663173</v>
      </c>
    </row>
    <row r="6" spans="1:5" x14ac:dyDescent="0.45">
      <c r="A6">
        <v>2015</v>
      </c>
      <c r="C6" s="25">
        <f t="shared" si="0"/>
        <v>8652.6452149821635</v>
      </c>
      <c r="D6" s="25">
        <f t="shared" si="1"/>
        <v>8300.6628194664008</v>
      </c>
      <c r="E6" s="25">
        <f t="shared" si="2"/>
        <v>9004.6276104979261</v>
      </c>
    </row>
    <row r="7" spans="1:5" x14ac:dyDescent="0.45">
      <c r="A7">
        <v>2016</v>
      </c>
      <c r="C7" s="25">
        <f t="shared" si="0"/>
        <v>10628.842836694079</v>
      </c>
      <c r="D7" s="25">
        <f t="shared" si="1"/>
        <v>10262.135077504528</v>
      </c>
      <c r="E7" s="25">
        <f t="shared" si="2"/>
        <v>10995.550595883629</v>
      </c>
    </row>
    <row r="8" spans="1:5" x14ac:dyDescent="0.45">
      <c r="A8">
        <v>2017</v>
      </c>
      <c r="C8" s="25">
        <f t="shared" si="0"/>
        <v>12605.040458405994</v>
      </c>
      <c r="D8" s="25">
        <f t="shared" si="1"/>
        <v>12213.559676887102</v>
      </c>
      <c r="E8" s="25">
        <f t="shared" si="2"/>
        <v>12996.521239924887</v>
      </c>
    </row>
    <row r="9" spans="1:5" x14ac:dyDescent="0.45">
      <c r="A9">
        <v>2018</v>
      </c>
      <c r="C9" s="25">
        <f t="shared" si="0"/>
        <v>14581.23808011791</v>
      </c>
      <c r="D9" s="25">
        <f t="shared" si="1"/>
        <v>14153.949551773505</v>
      </c>
      <c r="E9" s="25">
        <f t="shared" si="2"/>
        <v>15008.526608462314</v>
      </c>
    </row>
    <row r="10" spans="1:5" x14ac:dyDescent="0.45">
      <c r="A10">
        <v>2019</v>
      </c>
      <c r="C10" s="25">
        <f t="shared" si="0"/>
        <v>16557.435701829829</v>
      </c>
      <c r="D10" s="25">
        <f t="shared" si="1"/>
        <v>16083.341356922272</v>
      </c>
      <c r="E10" s="25">
        <f t="shared" si="2"/>
        <v>17031.530046737385</v>
      </c>
    </row>
    <row r="11" spans="1:5" x14ac:dyDescent="0.45">
      <c r="A11">
        <v>2020</v>
      </c>
      <c r="C11" s="25">
        <f t="shared" si="0"/>
        <v>18533.633323541744</v>
      </c>
      <c r="D11" s="25">
        <f t="shared" si="1"/>
        <v>18002.443055078846</v>
      </c>
      <c r="E11" s="25">
        <f t="shared" si="2"/>
        <v>19064.823592004643</v>
      </c>
    </row>
    <row r="12" spans="1:5" x14ac:dyDescent="0.45">
      <c r="A12">
        <v>2021</v>
      </c>
      <c r="C12" s="25">
        <f t="shared" si="0"/>
        <v>20509.83094525366</v>
      </c>
      <c r="D12" s="25">
        <f t="shared" si="1"/>
        <v>19912.248765533532</v>
      </c>
      <c r="E12" s="25">
        <f t="shared" si="2"/>
        <v>21107.413124973787</v>
      </c>
    </row>
    <row r="13" spans="1:5" x14ac:dyDescent="0.45">
      <c r="A13">
        <v>2022</v>
      </c>
      <c r="C13" s="25">
        <f t="shared" si="0"/>
        <v>22486.028566965575</v>
      </c>
      <c r="D13" s="25">
        <f t="shared" si="1"/>
        <v>21813.774490550491</v>
      </c>
      <c r="E13" s="25">
        <f t="shared" si="2"/>
        <v>23158.282643380659</v>
      </c>
    </row>
    <row r="14" spans="1:5" x14ac:dyDescent="0.45">
      <c r="A14">
        <v>2023</v>
      </c>
      <c r="C14" s="25">
        <f t="shared" si="0"/>
        <v>24462.22618867749</v>
      </c>
      <c r="D14" s="25">
        <f t="shared" si="1"/>
        <v>23707.930251211397</v>
      </c>
      <c r="E14" s="25">
        <f t="shared" si="2"/>
        <v>25216.522126143584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9D23-9AE0-44DB-AE68-73D5ECBE5959}">
  <sheetPr codeName="Sheet1"/>
  <dimension ref="A1:R39"/>
  <sheetViews>
    <sheetView workbookViewId="0">
      <selection activeCell="A2" sqref="A2"/>
    </sheetView>
  </sheetViews>
  <sheetFormatPr defaultColWidth="8.796875" defaultRowHeight="14.25" x14ac:dyDescent="0.45"/>
  <cols>
    <col min="1" max="1" width="31.796875" bestFit="1" customWidth="1"/>
    <col min="2" max="2" width="23.33203125" bestFit="1" customWidth="1"/>
    <col min="4" max="4" width="9.46484375" customWidth="1"/>
    <col min="8" max="8" width="12" bestFit="1" customWidth="1"/>
    <col min="9" max="9" width="14.6640625" bestFit="1" customWidth="1"/>
    <col min="10" max="10" width="26.6640625" bestFit="1" customWidth="1"/>
    <col min="14" max="14" width="12.1328125" customWidth="1"/>
    <col min="15" max="15" width="7.6640625" customWidth="1"/>
    <col min="16" max="16" width="8.33203125" customWidth="1"/>
    <col min="17" max="18" width="10.1328125" bestFit="1" customWidth="1"/>
  </cols>
  <sheetData>
    <row r="1" spans="1:18" x14ac:dyDescent="0.45">
      <c r="A1" s="3" t="s">
        <v>0</v>
      </c>
    </row>
    <row r="2" spans="1:18" x14ac:dyDescent="0.45">
      <c r="A2" s="3" t="s">
        <v>10</v>
      </c>
      <c r="D2" s="6"/>
      <c r="H2" s="2"/>
    </row>
    <row r="3" spans="1:18" x14ac:dyDescent="0.45">
      <c r="Q3" t="s">
        <v>36</v>
      </c>
      <c r="R3" t="s">
        <v>37</v>
      </c>
    </row>
    <row r="4" spans="1:18" s="3" customFormat="1" x14ac:dyDescent="0.45">
      <c r="A4" s="3" t="s">
        <v>11</v>
      </c>
      <c r="B4" s="3" t="s">
        <v>38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39</v>
      </c>
      <c r="J4" s="3" t="s">
        <v>40</v>
      </c>
      <c r="K4" s="3" t="s">
        <v>41</v>
      </c>
      <c r="L4" s="3" t="s">
        <v>42</v>
      </c>
      <c r="N4" t="s">
        <v>43</v>
      </c>
      <c r="O4" s="3">
        <v>1</v>
      </c>
      <c r="P4" s="8">
        <v>35</v>
      </c>
      <c r="Q4" t="s">
        <v>44</v>
      </c>
      <c r="R4" t="s">
        <v>45</v>
      </c>
    </row>
    <row r="5" spans="1:18" x14ac:dyDescent="0.45">
      <c r="B5" t="s">
        <v>46</v>
      </c>
      <c r="C5">
        <v>2200</v>
      </c>
      <c r="D5" s="8">
        <v>37855.47</v>
      </c>
      <c r="E5" s="8">
        <v>17.207031818181818</v>
      </c>
      <c r="F5">
        <v>2059</v>
      </c>
      <c r="G5">
        <v>2265</v>
      </c>
      <c r="H5" s="2">
        <v>0.89271523178807943</v>
      </c>
      <c r="I5" s="8">
        <v>1.13598233995585</v>
      </c>
      <c r="J5" s="2">
        <v>0</v>
      </c>
      <c r="K5">
        <v>0</v>
      </c>
      <c r="L5" s="8">
        <v>0</v>
      </c>
      <c r="N5" t="s">
        <v>43</v>
      </c>
      <c r="O5">
        <f>O4+1</f>
        <v>2</v>
      </c>
      <c r="P5">
        <f>P4+0.05</f>
        <v>35.049999999999997</v>
      </c>
      <c r="Q5" t="s">
        <v>44</v>
      </c>
      <c r="R5" t="s">
        <v>45</v>
      </c>
    </row>
    <row r="6" spans="1:18" x14ac:dyDescent="0.45">
      <c r="B6" t="s">
        <v>47</v>
      </c>
      <c r="C6">
        <v>939</v>
      </c>
      <c r="D6" s="8">
        <v>15417.2</v>
      </c>
      <c r="E6" s="8">
        <v>16.41874334398296</v>
      </c>
      <c r="F6">
        <v>0</v>
      </c>
      <c r="G6">
        <v>0</v>
      </c>
      <c r="H6" s="2">
        <v>0</v>
      </c>
      <c r="I6" s="8">
        <v>0</v>
      </c>
      <c r="J6" s="2">
        <v>0</v>
      </c>
      <c r="K6">
        <v>0</v>
      </c>
      <c r="L6" s="8">
        <v>0</v>
      </c>
      <c r="N6" t="s">
        <v>43</v>
      </c>
      <c r="O6">
        <f t="shared" ref="O6:O21" si="0">O5+1</f>
        <v>3</v>
      </c>
      <c r="P6" s="8">
        <f t="shared" ref="P6:P21" si="1">P5+0.05</f>
        <v>35.099999999999994</v>
      </c>
      <c r="Q6" t="s">
        <v>44</v>
      </c>
      <c r="R6" t="s">
        <v>45</v>
      </c>
    </row>
    <row r="7" spans="1:18" x14ac:dyDescent="0.45">
      <c r="B7" t="s">
        <v>48</v>
      </c>
      <c r="C7">
        <v>567</v>
      </c>
      <c r="D7" s="8">
        <v>2842.12</v>
      </c>
      <c r="E7" s="8">
        <v>5.0125573192239861</v>
      </c>
      <c r="F7">
        <v>0</v>
      </c>
      <c r="G7">
        <v>0</v>
      </c>
      <c r="H7" s="2">
        <v>0</v>
      </c>
      <c r="I7" s="8">
        <v>0</v>
      </c>
      <c r="J7" s="2">
        <v>0</v>
      </c>
      <c r="K7">
        <v>0</v>
      </c>
      <c r="L7" s="8">
        <v>0</v>
      </c>
      <c r="N7" t="s">
        <v>43</v>
      </c>
      <c r="O7">
        <f t="shared" si="0"/>
        <v>4</v>
      </c>
      <c r="P7" s="8">
        <f t="shared" si="1"/>
        <v>35.149999999999991</v>
      </c>
      <c r="Q7" t="s">
        <v>44</v>
      </c>
      <c r="R7" t="s">
        <v>45</v>
      </c>
    </row>
    <row r="8" spans="1:18" x14ac:dyDescent="0.45">
      <c r="B8" t="s">
        <v>49</v>
      </c>
      <c r="C8">
        <v>282</v>
      </c>
      <c r="D8" s="8">
        <v>1536.29</v>
      </c>
      <c r="E8" s="8">
        <v>5.4478368794326242</v>
      </c>
      <c r="F8">
        <v>261</v>
      </c>
      <c r="G8">
        <v>287</v>
      </c>
      <c r="H8" s="2">
        <v>0.8850174216027874</v>
      </c>
      <c r="I8" s="8">
        <v>1.1498257839721255</v>
      </c>
      <c r="J8" s="2">
        <v>0</v>
      </c>
      <c r="K8">
        <v>0</v>
      </c>
      <c r="L8" s="8">
        <v>0</v>
      </c>
      <c r="N8" t="s">
        <v>43</v>
      </c>
      <c r="O8">
        <f t="shared" si="0"/>
        <v>5</v>
      </c>
      <c r="P8" s="8">
        <f t="shared" si="1"/>
        <v>35.199999999999989</v>
      </c>
      <c r="Q8" t="s">
        <v>44</v>
      </c>
      <c r="R8" t="s">
        <v>45</v>
      </c>
    </row>
    <row r="9" spans="1:18" x14ac:dyDescent="0.45">
      <c r="B9" t="s">
        <v>50</v>
      </c>
      <c r="C9">
        <v>74</v>
      </c>
      <c r="D9" s="8">
        <v>1261.95</v>
      </c>
      <c r="E9" s="8">
        <v>17.05337837837838</v>
      </c>
      <c r="F9">
        <v>67</v>
      </c>
      <c r="G9">
        <v>73</v>
      </c>
      <c r="H9" s="2">
        <v>0.90410958904109584</v>
      </c>
      <c r="I9" s="8">
        <v>1.095890410958904</v>
      </c>
      <c r="J9" s="2">
        <v>0</v>
      </c>
      <c r="K9">
        <v>0</v>
      </c>
      <c r="L9" s="8">
        <v>0</v>
      </c>
      <c r="N9" t="s">
        <v>43</v>
      </c>
      <c r="O9">
        <f t="shared" si="0"/>
        <v>6</v>
      </c>
      <c r="P9" s="8">
        <f t="shared" si="1"/>
        <v>35.249999999999986</v>
      </c>
      <c r="Q9" t="s">
        <v>44</v>
      </c>
      <c r="R9" t="s">
        <v>45</v>
      </c>
    </row>
    <row r="10" spans="1:18" s="3" customFormat="1" x14ac:dyDescent="0.45">
      <c r="C10" s="3">
        <v>4062</v>
      </c>
      <c r="D10" s="9">
        <v>58913.03</v>
      </c>
      <c r="E10" s="9">
        <v>14.503453963564747</v>
      </c>
      <c r="F10" s="3">
        <v>2387</v>
      </c>
      <c r="G10" s="3">
        <v>2625</v>
      </c>
      <c r="H10" s="11">
        <v>0.8921904761904762</v>
      </c>
      <c r="I10" s="9">
        <v>1.1363809523809525</v>
      </c>
      <c r="J10" s="11">
        <v>0</v>
      </c>
      <c r="K10" s="3">
        <v>0</v>
      </c>
      <c r="L10" s="9">
        <v>0</v>
      </c>
      <c r="N10" t="s">
        <v>43</v>
      </c>
      <c r="O10">
        <f t="shared" si="0"/>
        <v>7</v>
      </c>
      <c r="P10" s="8">
        <f t="shared" si="1"/>
        <v>35.299999999999983</v>
      </c>
      <c r="Q10" t="s">
        <v>44</v>
      </c>
      <c r="R10" t="s">
        <v>45</v>
      </c>
    </row>
    <row r="11" spans="1:18" x14ac:dyDescent="0.45">
      <c r="N11" t="s">
        <v>43</v>
      </c>
      <c r="O11">
        <f t="shared" si="0"/>
        <v>8</v>
      </c>
      <c r="P11" s="8">
        <f t="shared" si="1"/>
        <v>35.34999999999998</v>
      </c>
      <c r="Q11" t="s">
        <v>44</v>
      </c>
      <c r="R11" t="s">
        <v>45</v>
      </c>
    </row>
    <row r="12" spans="1:18" x14ac:dyDescent="0.45">
      <c r="N12" t="s">
        <v>43</v>
      </c>
      <c r="O12">
        <f t="shared" si="0"/>
        <v>9</v>
      </c>
      <c r="P12" s="8">
        <f t="shared" si="1"/>
        <v>35.399999999999977</v>
      </c>
      <c r="Q12" t="s">
        <v>44</v>
      </c>
      <c r="R12" t="s">
        <v>45</v>
      </c>
    </row>
    <row r="13" spans="1:18" s="3" customFormat="1" ht="15.75" x14ac:dyDescent="0.5">
      <c r="A13" s="3" t="s">
        <v>12</v>
      </c>
      <c r="B13" s="12" t="s">
        <v>38</v>
      </c>
      <c r="C13" s="12" t="s">
        <v>3</v>
      </c>
      <c r="D13" s="12" t="s">
        <v>4</v>
      </c>
      <c r="E13" s="12" t="s">
        <v>5</v>
      </c>
      <c r="F13" s="12" t="s">
        <v>6</v>
      </c>
      <c r="G13" s="12" t="s">
        <v>7</v>
      </c>
      <c r="H13" s="12" t="s">
        <v>8</v>
      </c>
      <c r="I13" s="12" t="s">
        <v>39</v>
      </c>
      <c r="J13" s="12" t="s">
        <v>40</v>
      </c>
      <c r="K13" s="12" t="s">
        <v>41</v>
      </c>
      <c r="L13" s="12" t="s">
        <v>42</v>
      </c>
      <c r="N13" t="s">
        <v>43</v>
      </c>
      <c r="O13">
        <f t="shared" si="0"/>
        <v>10</v>
      </c>
      <c r="P13" s="8">
        <f t="shared" si="1"/>
        <v>35.449999999999974</v>
      </c>
      <c r="Q13" t="s">
        <v>44</v>
      </c>
      <c r="R13" t="s">
        <v>45</v>
      </c>
    </row>
    <row r="14" spans="1:18" ht="15.75" x14ac:dyDescent="0.5">
      <c r="B14" s="10" t="s">
        <v>46</v>
      </c>
      <c r="C14" s="10">
        <v>3968</v>
      </c>
      <c r="D14" s="13">
        <v>69346.5</v>
      </c>
      <c r="E14" s="13">
        <v>17.476436491935484</v>
      </c>
      <c r="F14" s="10">
        <v>3569</v>
      </c>
      <c r="G14" s="10">
        <v>4037</v>
      </c>
      <c r="H14" s="14">
        <v>0.82164973990587065</v>
      </c>
      <c r="I14" s="13">
        <v>1.2737181075055735</v>
      </c>
      <c r="J14" s="14">
        <v>0</v>
      </c>
      <c r="K14" s="10">
        <v>0</v>
      </c>
      <c r="L14" s="13">
        <v>0</v>
      </c>
      <c r="N14" t="s">
        <v>43</v>
      </c>
      <c r="O14">
        <f t="shared" si="0"/>
        <v>11</v>
      </c>
      <c r="P14" s="8">
        <f t="shared" si="1"/>
        <v>35.499999999999972</v>
      </c>
      <c r="Q14" t="s">
        <v>44</v>
      </c>
      <c r="R14" t="s">
        <v>45</v>
      </c>
    </row>
    <row r="15" spans="1:18" ht="15.75" x14ac:dyDescent="0.5">
      <c r="B15" s="10" t="s">
        <v>49</v>
      </c>
      <c r="C15" s="10">
        <v>237</v>
      </c>
      <c r="D15" s="13">
        <v>1271.19</v>
      </c>
      <c r="E15" s="13">
        <v>5.3636708860759494</v>
      </c>
      <c r="F15" s="10">
        <v>217</v>
      </c>
      <c r="G15" s="10">
        <v>241</v>
      </c>
      <c r="H15" s="14">
        <v>0.87551867219917012</v>
      </c>
      <c r="I15" s="13">
        <v>1.1867219917012448</v>
      </c>
      <c r="J15" s="14">
        <v>0</v>
      </c>
      <c r="K15" s="10">
        <v>0</v>
      </c>
      <c r="L15" s="13">
        <v>0</v>
      </c>
      <c r="N15" t="s">
        <v>43</v>
      </c>
      <c r="O15">
        <f t="shared" si="0"/>
        <v>12</v>
      </c>
      <c r="P15" s="8">
        <f t="shared" si="1"/>
        <v>35.549999999999969</v>
      </c>
      <c r="Q15" t="s">
        <v>44</v>
      </c>
      <c r="R15" t="s">
        <v>45</v>
      </c>
    </row>
    <row r="16" spans="1:18" ht="15.75" x14ac:dyDescent="0.5">
      <c r="B16" s="10" t="s">
        <v>48</v>
      </c>
      <c r="C16" s="10">
        <v>103</v>
      </c>
      <c r="D16" s="13">
        <v>520.25</v>
      </c>
      <c r="E16" s="13">
        <v>5.0509708737864072</v>
      </c>
      <c r="F16" s="10">
        <v>0</v>
      </c>
      <c r="G16" s="10">
        <v>0</v>
      </c>
      <c r="H16" s="14">
        <v>0</v>
      </c>
      <c r="I16" s="13">
        <v>0</v>
      </c>
      <c r="J16" s="14">
        <v>0</v>
      </c>
      <c r="K16" s="10">
        <v>0</v>
      </c>
      <c r="L16" s="13">
        <v>0</v>
      </c>
      <c r="N16" t="s">
        <v>43</v>
      </c>
      <c r="O16">
        <f t="shared" si="0"/>
        <v>13</v>
      </c>
      <c r="P16" s="8">
        <f t="shared" si="1"/>
        <v>35.599999999999966</v>
      </c>
      <c r="Q16" t="s">
        <v>44</v>
      </c>
      <c r="R16" t="s">
        <v>45</v>
      </c>
    </row>
    <row r="17" spans="2:18" ht="15.75" x14ac:dyDescent="0.5">
      <c r="B17" s="10" t="s">
        <v>50</v>
      </c>
      <c r="C17" s="10">
        <v>9</v>
      </c>
      <c r="D17" s="13">
        <v>148.22</v>
      </c>
      <c r="E17" s="13">
        <v>16.468888888888888</v>
      </c>
      <c r="F17" s="10">
        <v>7</v>
      </c>
      <c r="G17" s="10">
        <v>7</v>
      </c>
      <c r="H17" s="14">
        <v>1</v>
      </c>
      <c r="I17" s="13">
        <v>1</v>
      </c>
      <c r="J17" s="14">
        <v>0</v>
      </c>
      <c r="K17" s="10">
        <v>0</v>
      </c>
      <c r="L17" s="13">
        <v>0</v>
      </c>
      <c r="N17" t="s">
        <v>43</v>
      </c>
      <c r="O17">
        <f t="shared" si="0"/>
        <v>14</v>
      </c>
      <c r="P17" s="8">
        <f t="shared" si="1"/>
        <v>35.649999999999963</v>
      </c>
      <c r="Q17" t="s">
        <v>44</v>
      </c>
      <c r="R17" t="s">
        <v>45</v>
      </c>
    </row>
    <row r="18" spans="2:18" ht="15.75" x14ac:dyDescent="0.5">
      <c r="B18" s="10" t="s">
        <v>47</v>
      </c>
      <c r="C18" s="10">
        <v>3</v>
      </c>
      <c r="D18" s="13">
        <v>21.4</v>
      </c>
      <c r="E18" s="13">
        <v>7.1333333333333329</v>
      </c>
      <c r="F18" s="10">
        <v>0</v>
      </c>
      <c r="G18" s="10">
        <v>0</v>
      </c>
      <c r="H18" s="14">
        <v>0</v>
      </c>
      <c r="I18" s="13">
        <v>0</v>
      </c>
      <c r="J18" s="14">
        <v>0</v>
      </c>
      <c r="K18" s="10">
        <v>0</v>
      </c>
      <c r="L18" s="13">
        <v>0</v>
      </c>
      <c r="N18" t="s">
        <v>43</v>
      </c>
      <c r="O18">
        <f t="shared" si="0"/>
        <v>15</v>
      </c>
      <c r="P18" s="8">
        <f t="shared" si="1"/>
        <v>35.69999999999996</v>
      </c>
      <c r="Q18" t="s">
        <v>44</v>
      </c>
      <c r="R18" t="s">
        <v>45</v>
      </c>
    </row>
    <row r="19" spans="2:18" s="3" customFormat="1" ht="15.75" x14ac:dyDescent="0.5">
      <c r="B19" s="12"/>
      <c r="C19" s="12">
        <v>4320</v>
      </c>
      <c r="D19" s="15">
        <v>71307.56</v>
      </c>
      <c r="E19" s="15">
        <v>16.506379629629627</v>
      </c>
      <c r="F19" s="12">
        <v>3793</v>
      </c>
      <c r="G19" s="12">
        <v>4285</v>
      </c>
      <c r="H19" s="16">
        <v>0.8249708284714119</v>
      </c>
      <c r="I19" s="15">
        <v>1.2683780630105017</v>
      </c>
      <c r="J19" s="16">
        <v>0</v>
      </c>
      <c r="K19" s="12">
        <v>0</v>
      </c>
      <c r="L19" s="15">
        <v>0</v>
      </c>
      <c r="N19" t="s">
        <v>43</v>
      </c>
      <c r="O19">
        <f t="shared" si="0"/>
        <v>16</v>
      </c>
      <c r="P19" s="8">
        <f t="shared" si="1"/>
        <v>35.749999999999957</v>
      </c>
      <c r="Q19" t="s">
        <v>44</v>
      </c>
      <c r="R19" t="s">
        <v>45</v>
      </c>
    </row>
    <row r="20" spans="2:18" x14ac:dyDescent="0.45">
      <c r="N20" t="s">
        <v>43</v>
      </c>
      <c r="O20">
        <f t="shared" si="0"/>
        <v>17</v>
      </c>
      <c r="P20" s="8">
        <f t="shared" si="1"/>
        <v>35.799999999999955</v>
      </c>
      <c r="Q20" t="s">
        <v>44</v>
      </c>
      <c r="R20" t="s">
        <v>45</v>
      </c>
    </row>
    <row r="21" spans="2:18" ht="15.75" x14ac:dyDescent="0.5">
      <c r="C21" s="10"/>
      <c r="D21" s="10"/>
      <c r="E21" s="10"/>
      <c r="F21" s="10"/>
      <c r="G21" s="10"/>
      <c r="H21" s="10"/>
      <c r="I21" s="10"/>
      <c r="J21" s="10"/>
      <c r="K21" s="10"/>
      <c r="L21" s="10"/>
      <c r="N21" t="s">
        <v>43</v>
      </c>
      <c r="O21">
        <f t="shared" si="0"/>
        <v>18</v>
      </c>
      <c r="P21" s="8">
        <f t="shared" si="1"/>
        <v>35.849999999999952</v>
      </c>
      <c r="Q21" t="s">
        <v>44</v>
      </c>
      <c r="R21" t="s">
        <v>45</v>
      </c>
    </row>
    <row r="22" spans="2:18" ht="15.75" x14ac:dyDescent="0.5">
      <c r="C22" s="10"/>
      <c r="D22" s="13"/>
      <c r="E22" s="13"/>
      <c r="F22" s="10"/>
      <c r="G22" s="10"/>
      <c r="H22" s="14"/>
      <c r="I22" s="13"/>
      <c r="J22" s="14"/>
      <c r="K22" s="10"/>
      <c r="L22" s="13"/>
    </row>
    <row r="23" spans="2:18" ht="15.75" x14ac:dyDescent="0.5">
      <c r="C23" s="10"/>
      <c r="D23" s="13"/>
      <c r="E23" s="13"/>
      <c r="F23" s="10"/>
      <c r="G23" s="10"/>
      <c r="H23" s="14"/>
      <c r="I23" s="13"/>
      <c r="J23" s="14"/>
      <c r="K23" s="10"/>
      <c r="L23" s="13"/>
    </row>
    <row r="24" spans="2:18" ht="15.75" x14ac:dyDescent="0.5">
      <c r="C24" s="10"/>
      <c r="D24" s="13"/>
      <c r="E24" s="13"/>
      <c r="F24" s="10"/>
      <c r="G24" s="10"/>
      <c r="H24" s="14"/>
      <c r="I24" s="13"/>
      <c r="J24" s="14"/>
      <c r="K24" s="10"/>
      <c r="L24" s="13"/>
    </row>
    <row r="25" spans="2:18" ht="15.75" x14ac:dyDescent="0.5">
      <c r="C25" s="10"/>
      <c r="D25" s="13"/>
      <c r="E25" s="13"/>
      <c r="F25" s="10"/>
      <c r="G25" s="10"/>
      <c r="H25" s="14"/>
      <c r="I25" s="13"/>
      <c r="J25" s="14"/>
      <c r="K25" s="10"/>
      <c r="L25" s="13"/>
    </row>
    <row r="26" spans="2:18" ht="15.75" x14ac:dyDescent="0.5">
      <c r="C26" s="10"/>
      <c r="D26" s="13"/>
      <c r="E26" s="13"/>
      <c r="F26" s="10"/>
      <c r="G26" s="10"/>
      <c r="H26" s="14"/>
      <c r="I26" s="13"/>
      <c r="J26" s="14"/>
      <c r="K26" s="10"/>
      <c r="L26" s="13"/>
    </row>
    <row r="27" spans="2:18" ht="15.75" x14ac:dyDescent="0.5">
      <c r="C27" s="10"/>
      <c r="D27" s="13"/>
      <c r="E27" s="13"/>
      <c r="F27" s="10"/>
      <c r="G27" s="10"/>
      <c r="H27" s="14"/>
      <c r="I27" s="13"/>
      <c r="J27" s="14"/>
      <c r="K27" s="10"/>
      <c r="L27" s="13"/>
    </row>
    <row r="28" spans="2:18" ht="15.75" x14ac:dyDescent="0.5">
      <c r="C28" s="10"/>
      <c r="D28" s="13"/>
      <c r="E28" s="13"/>
      <c r="F28" s="10"/>
      <c r="G28" s="10"/>
      <c r="H28" s="14"/>
      <c r="I28" s="13"/>
      <c r="J28" s="14"/>
      <c r="K28" s="10"/>
      <c r="L28" s="13"/>
    </row>
    <row r="29" spans="2:18" ht="15.75" x14ac:dyDescent="0.5">
      <c r="C29" s="12"/>
      <c r="D29" s="15"/>
      <c r="E29" s="15"/>
      <c r="F29" s="12"/>
      <c r="G29" s="12"/>
      <c r="H29" s="16"/>
      <c r="I29" s="15"/>
      <c r="J29" s="16"/>
      <c r="K29" s="12"/>
      <c r="L29" s="15"/>
    </row>
    <row r="31" spans="2:18" ht="15.75" x14ac:dyDescent="0.5"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2:18" ht="15.75" x14ac:dyDescent="0.5">
      <c r="C32" s="10"/>
      <c r="D32" s="13"/>
      <c r="E32" s="13"/>
      <c r="F32" s="10"/>
      <c r="G32" s="10"/>
      <c r="H32" s="14"/>
      <c r="I32" s="13"/>
      <c r="J32" s="14"/>
      <c r="K32" s="10"/>
      <c r="L32" s="13"/>
    </row>
    <row r="33" spans="3:12" ht="15.75" x14ac:dyDescent="0.5">
      <c r="C33" s="10"/>
      <c r="D33" s="13"/>
      <c r="E33" s="13"/>
      <c r="F33" s="10"/>
      <c r="G33" s="10"/>
      <c r="H33" s="14"/>
      <c r="I33" s="13"/>
      <c r="J33" s="14"/>
      <c r="K33" s="10"/>
      <c r="L33" s="13"/>
    </row>
    <row r="34" spans="3:12" ht="15.75" x14ac:dyDescent="0.5">
      <c r="C34" s="10"/>
      <c r="D34" s="13"/>
      <c r="E34" s="13"/>
      <c r="F34" s="10"/>
      <c r="G34" s="10"/>
      <c r="H34" s="14"/>
      <c r="I34" s="13"/>
      <c r="J34" s="14"/>
      <c r="K34" s="10"/>
      <c r="L34" s="13"/>
    </row>
    <row r="35" spans="3:12" ht="15.75" x14ac:dyDescent="0.5">
      <c r="C35" s="10"/>
      <c r="D35" s="13"/>
      <c r="E35" s="13"/>
      <c r="F35" s="10"/>
      <c r="G35" s="10"/>
      <c r="H35" s="14"/>
      <c r="I35" s="13"/>
      <c r="J35" s="14"/>
      <c r="K35" s="10"/>
      <c r="L35" s="13"/>
    </row>
    <row r="36" spans="3:12" ht="15.75" x14ac:dyDescent="0.5">
      <c r="C36" s="10"/>
      <c r="D36" s="13"/>
      <c r="E36" s="13"/>
      <c r="F36" s="10"/>
      <c r="G36" s="10"/>
      <c r="H36" s="14"/>
      <c r="I36" s="13"/>
      <c r="J36" s="14"/>
      <c r="K36" s="10"/>
      <c r="L36" s="13"/>
    </row>
    <row r="37" spans="3:12" ht="15.75" x14ac:dyDescent="0.5">
      <c r="C37" s="10"/>
      <c r="D37" s="13"/>
      <c r="E37" s="13"/>
      <c r="F37" s="10"/>
      <c r="G37" s="10"/>
      <c r="H37" s="14"/>
      <c r="I37" s="13"/>
      <c r="J37" s="14"/>
      <c r="K37" s="10"/>
      <c r="L37" s="13"/>
    </row>
    <row r="38" spans="3:12" ht="15.75" x14ac:dyDescent="0.5">
      <c r="C38" s="10"/>
      <c r="D38" s="13"/>
      <c r="E38" s="13"/>
      <c r="F38" s="10"/>
      <c r="G38" s="10"/>
      <c r="H38" s="14"/>
      <c r="I38" s="13"/>
      <c r="J38" s="14"/>
      <c r="K38" s="10"/>
      <c r="L38" s="13"/>
    </row>
    <row r="39" spans="3:12" ht="15.75" x14ac:dyDescent="0.5">
      <c r="C39" s="12"/>
      <c r="D39" s="15"/>
      <c r="E39" s="15"/>
      <c r="F39" s="12"/>
      <c r="G39" s="12"/>
      <c r="H39" s="16"/>
      <c r="I39" s="15"/>
      <c r="J39" s="16"/>
      <c r="K39" s="12"/>
      <c r="L3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27A4-EF87-4672-A993-2C973DFED015}">
  <dimension ref="A1:L29"/>
  <sheetViews>
    <sheetView zoomScaleNormal="100" workbookViewId="0">
      <selection activeCell="B16" sqref="B16"/>
    </sheetView>
  </sheetViews>
  <sheetFormatPr defaultColWidth="8.796875" defaultRowHeight="14.25" x14ac:dyDescent="0.45"/>
  <cols>
    <col min="1" max="1" width="24.6640625" bestFit="1" customWidth="1"/>
    <col min="2" max="2" width="23.1328125" bestFit="1" customWidth="1"/>
    <col min="3" max="3" width="10.46484375" bestFit="1" customWidth="1"/>
    <col min="4" max="4" width="11.46484375" bestFit="1" customWidth="1"/>
    <col min="8" max="8" width="14.6640625" bestFit="1" customWidth="1"/>
    <col min="9" max="9" width="19.1328125" customWidth="1"/>
    <col min="12" max="12" width="11.6640625" customWidth="1"/>
  </cols>
  <sheetData>
    <row r="1" spans="1:12" s="3" customFormat="1" x14ac:dyDescent="0.45">
      <c r="A1" s="3" t="s">
        <v>10</v>
      </c>
      <c r="B1" s="3" t="s">
        <v>51</v>
      </c>
      <c r="C1" s="3" t="s">
        <v>3</v>
      </c>
      <c r="D1" s="3" t="s">
        <v>4</v>
      </c>
      <c r="E1" s="3" t="s">
        <v>5</v>
      </c>
      <c r="F1" s="3" t="s">
        <v>7</v>
      </c>
      <c r="G1" s="3" t="s">
        <v>8</v>
      </c>
      <c r="H1" s="3" t="s">
        <v>39</v>
      </c>
    </row>
    <row r="2" spans="1:12" ht="15.75" x14ac:dyDescent="0.5">
      <c r="A2" s="3"/>
      <c r="B2" s="10" t="s">
        <v>44</v>
      </c>
      <c r="C2" s="10">
        <v>290</v>
      </c>
      <c r="D2" s="23">
        <v>1521.05</v>
      </c>
      <c r="E2" s="13">
        <v>5.2450000000000001</v>
      </c>
      <c r="F2" s="10">
        <v>251</v>
      </c>
      <c r="G2" s="14">
        <v>0.67330677290836649</v>
      </c>
      <c r="H2" s="13">
        <v>2.5378486055776892</v>
      </c>
      <c r="I2" s="14"/>
      <c r="J2" s="10"/>
      <c r="K2" s="13"/>
      <c r="L2" s="10" t="s">
        <v>44</v>
      </c>
    </row>
    <row r="3" spans="1:12" ht="15.75" x14ac:dyDescent="0.5">
      <c r="B3" s="10" t="s">
        <v>52</v>
      </c>
      <c r="C3" s="10">
        <v>3</v>
      </c>
      <c r="D3" s="23">
        <v>13.65</v>
      </c>
      <c r="E3" s="13">
        <v>4.55</v>
      </c>
      <c r="F3" s="10">
        <v>3</v>
      </c>
      <c r="G3" s="14">
        <v>0.66666666666666663</v>
      </c>
      <c r="H3" s="13">
        <v>1.6666666666666667</v>
      </c>
      <c r="I3" s="14"/>
      <c r="J3" s="10"/>
      <c r="K3" s="13"/>
      <c r="L3" s="10" t="s">
        <v>53</v>
      </c>
    </row>
    <row r="4" spans="1:12" s="3" customFormat="1" ht="15.75" x14ac:dyDescent="0.5">
      <c r="B4" s="12"/>
      <c r="C4" s="12">
        <v>293</v>
      </c>
      <c r="D4" s="24">
        <v>1534.7</v>
      </c>
      <c r="E4" s="15">
        <v>5.2378839590443693</v>
      </c>
      <c r="F4" s="12">
        <v>254</v>
      </c>
      <c r="G4" s="16">
        <v>0.67322834645669294</v>
      </c>
      <c r="H4" s="15">
        <v>2.5275590551181102</v>
      </c>
      <c r="I4" s="16"/>
      <c r="J4" s="12"/>
      <c r="K4" s="15"/>
    </row>
    <row r="6" spans="1:12" ht="15.75" x14ac:dyDescent="0.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s="3" customFormat="1" ht="15.75" x14ac:dyDescent="0.5">
      <c r="A7" s="3" t="s">
        <v>11</v>
      </c>
      <c r="B7" s="12" t="s">
        <v>51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39</v>
      </c>
      <c r="J7" s="12"/>
      <c r="K7" s="12"/>
      <c r="L7" s="12"/>
    </row>
    <row r="8" spans="1:12" ht="15.75" x14ac:dyDescent="0.5">
      <c r="B8" s="10" t="s">
        <v>53</v>
      </c>
      <c r="C8" s="26">
        <v>2143</v>
      </c>
      <c r="D8" s="23">
        <v>37262.82</v>
      </c>
      <c r="E8" s="13">
        <v>17.388156789547367</v>
      </c>
      <c r="F8" s="10">
        <v>2003</v>
      </c>
      <c r="G8" s="10">
        <v>2203</v>
      </c>
      <c r="H8" s="14">
        <v>0.89196550158874266</v>
      </c>
      <c r="I8" s="13">
        <v>1.1375397185655924</v>
      </c>
      <c r="J8" s="14"/>
      <c r="K8" s="10"/>
      <c r="L8" s="13"/>
    </row>
    <row r="9" spans="1:12" ht="15.75" x14ac:dyDescent="0.5">
      <c r="B9" s="10" t="s">
        <v>44</v>
      </c>
      <c r="C9" s="26">
        <v>934</v>
      </c>
      <c r="D9" s="23">
        <v>15368.47</v>
      </c>
      <c r="E9" s="13">
        <v>16.454464668094218</v>
      </c>
      <c r="F9" s="10">
        <v>0</v>
      </c>
      <c r="G9" s="10">
        <v>0</v>
      </c>
      <c r="H9" s="14">
        <v>0</v>
      </c>
      <c r="I9" s="13">
        <v>0</v>
      </c>
      <c r="J9" s="14"/>
      <c r="K9" s="10"/>
      <c r="L9" s="13"/>
    </row>
    <row r="10" spans="1:12" ht="15.75" x14ac:dyDescent="0.5">
      <c r="B10" s="10" t="s">
        <v>54</v>
      </c>
      <c r="C10" s="26">
        <v>291</v>
      </c>
      <c r="D10" s="23">
        <v>1486.41</v>
      </c>
      <c r="E10" s="13">
        <v>5.1079381443298972</v>
      </c>
      <c r="F10" s="10">
        <v>0</v>
      </c>
      <c r="G10" s="10">
        <v>0</v>
      </c>
      <c r="H10" s="14">
        <v>0</v>
      </c>
      <c r="I10" s="13">
        <v>0</v>
      </c>
      <c r="J10" s="14"/>
      <c r="K10" s="10"/>
      <c r="L10" s="13"/>
    </row>
    <row r="11" spans="1:12" ht="15.75" x14ac:dyDescent="0.5">
      <c r="B11" s="10" t="s">
        <v>55</v>
      </c>
      <c r="C11" s="26">
        <v>233</v>
      </c>
      <c r="D11" s="23">
        <v>1256.6600000000001</v>
      </c>
      <c r="E11" s="13">
        <v>5.393390557939914</v>
      </c>
      <c r="F11" s="10">
        <v>216</v>
      </c>
      <c r="G11" s="10">
        <v>236</v>
      </c>
      <c r="H11" s="14">
        <v>0.88559322033898302</v>
      </c>
      <c r="I11" s="13">
        <v>1.1483050847457628</v>
      </c>
      <c r="J11" s="14"/>
      <c r="K11" s="10"/>
      <c r="L11" s="13"/>
    </row>
    <row r="12" spans="1:12" ht="15.75" x14ac:dyDescent="0.5">
      <c r="B12" s="10" t="s">
        <v>56</v>
      </c>
      <c r="C12" s="26">
        <v>177</v>
      </c>
      <c r="D12" s="23">
        <v>870.87</v>
      </c>
      <c r="E12" s="13">
        <v>4.9201694915254235</v>
      </c>
      <c r="F12" s="10">
        <v>0</v>
      </c>
      <c r="G12" s="10">
        <v>0</v>
      </c>
      <c r="H12" s="14">
        <v>0</v>
      </c>
      <c r="I12" s="13">
        <v>0</v>
      </c>
      <c r="J12" s="14"/>
      <c r="K12" s="10"/>
      <c r="L12" s="13"/>
    </row>
    <row r="13" spans="1:12" ht="15.75" x14ac:dyDescent="0.5">
      <c r="B13" s="10" t="s">
        <v>48</v>
      </c>
      <c r="C13" s="26">
        <v>90</v>
      </c>
      <c r="D13" s="23">
        <v>435.34</v>
      </c>
      <c r="E13" s="13">
        <v>4.8371111111111107</v>
      </c>
      <c r="F13" s="10">
        <v>0</v>
      </c>
      <c r="G13" s="10">
        <v>0</v>
      </c>
      <c r="H13" s="14">
        <v>0</v>
      </c>
      <c r="I13" s="13">
        <v>0</v>
      </c>
      <c r="J13" s="14"/>
      <c r="K13" s="10"/>
      <c r="L13" s="13"/>
    </row>
    <row r="14" spans="1:12" ht="15.75" x14ac:dyDescent="0.5">
      <c r="B14" s="10" t="s">
        <v>50</v>
      </c>
      <c r="C14" s="26">
        <v>63</v>
      </c>
      <c r="D14" s="23">
        <v>1051.57</v>
      </c>
      <c r="E14" s="13">
        <v>16.691587301587301</v>
      </c>
      <c r="F14" s="10">
        <v>59</v>
      </c>
      <c r="G14" s="10">
        <v>64</v>
      </c>
      <c r="H14" s="14">
        <v>0.890625</v>
      </c>
      <c r="I14" s="13">
        <v>1.109375</v>
      </c>
      <c r="J14" s="14"/>
      <c r="K14" s="10"/>
      <c r="L14" s="13"/>
    </row>
    <row r="15" spans="1:12" ht="15.75" x14ac:dyDescent="0.5">
      <c r="B15" s="10" t="s">
        <v>46</v>
      </c>
      <c r="C15" s="26">
        <v>56</v>
      </c>
      <c r="D15" s="23">
        <v>582.94000000000005</v>
      </c>
      <c r="E15" s="13">
        <v>10.409642857142856</v>
      </c>
      <c r="F15" s="10">
        <v>57</v>
      </c>
      <c r="G15" s="10">
        <v>61</v>
      </c>
      <c r="H15" s="14">
        <v>0.91803278688524592</v>
      </c>
      <c r="I15" s="13">
        <v>1.0819672131147542</v>
      </c>
      <c r="J15" s="14"/>
      <c r="K15" s="10"/>
      <c r="L15" s="13"/>
    </row>
    <row r="16" spans="1:12" ht="15.75" x14ac:dyDescent="0.5">
      <c r="B16" s="10" t="s">
        <v>49</v>
      </c>
      <c r="C16" s="26">
        <v>49</v>
      </c>
      <c r="D16" s="23">
        <v>279.63</v>
      </c>
      <c r="E16" s="13">
        <v>5.7067346938775509</v>
      </c>
      <c r="F16" s="10">
        <v>47</v>
      </c>
      <c r="G16" s="10">
        <v>51</v>
      </c>
      <c r="H16" s="14">
        <v>0.88235294117647056</v>
      </c>
      <c r="I16" s="13">
        <v>1.1568627450980393</v>
      </c>
      <c r="J16" s="14"/>
      <c r="K16" s="10"/>
      <c r="L16" s="13"/>
    </row>
    <row r="17" spans="1:12" ht="15.75" x14ac:dyDescent="0.5">
      <c r="B17" s="10" t="s">
        <v>57</v>
      </c>
      <c r="C17" s="26">
        <v>9</v>
      </c>
      <c r="D17" s="23">
        <v>49.5</v>
      </c>
      <c r="E17" s="13">
        <v>5.5</v>
      </c>
      <c r="F17" s="10">
        <v>0</v>
      </c>
      <c r="G17" s="10">
        <v>0</v>
      </c>
      <c r="H17" s="14">
        <v>0</v>
      </c>
      <c r="I17" s="13">
        <v>0</v>
      </c>
      <c r="J17" s="14"/>
      <c r="K17" s="10"/>
      <c r="L17" s="13"/>
    </row>
    <row r="18" spans="1:12" s="3" customFormat="1" ht="15.75" x14ac:dyDescent="0.5">
      <c r="B18" s="12"/>
      <c r="C18" s="35">
        <v>4062</v>
      </c>
      <c r="D18" s="24">
        <v>58913.03</v>
      </c>
      <c r="E18" s="15">
        <v>14.503453963564747</v>
      </c>
      <c r="F18" s="12">
        <v>2391</v>
      </c>
      <c r="G18" s="12">
        <v>2625</v>
      </c>
      <c r="H18" s="16">
        <v>0.8921904761904762</v>
      </c>
      <c r="I18" s="15">
        <v>1.1363809523809525</v>
      </c>
      <c r="J18" s="16"/>
      <c r="K18" s="12"/>
      <c r="L18" s="15"/>
    </row>
    <row r="21" spans="1:12" s="3" customFormat="1" ht="15.75" x14ac:dyDescent="0.5">
      <c r="A21" s="3" t="s">
        <v>12</v>
      </c>
      <c r="B21" s="12" t="s">
        <v>51</v>
      </c>
      <c r="C21" s="12" t="s">
        <v>3</v>
      </c>
      <c r="D21" s="12" t="s">
        <v>4</v>
      </c>
      <c r="E21" s="12" t="s">
        <v>5</v>
      </c>
      <c r="F21" s="12" t="s">
        <v>6</v>
      </c>
      <c r="G21" s="12" t="s">
        <v>7</v>
      </c>
      <c r="H21" s="12" t="s">
        <v>8</v>
      </c>
      <c r="I21" s="12" t="s">
        <v>39</v>
      </c>
      <c r="J21" s="12"/>
      <c r="K21" s="12"/>
      <c r="L21" s="12"/>
    </row>
    <row r="22" spans="1:12" ht="15.75" x14ac:dyDescent="0.5">
      <c r="B22" s="10" t="s">
        <v>53</v>
      </c>
      <c r="C22" s="26">
        <v>3912</v>
      </c>
      <c r="D22" s="23">
        <v>68683.39</v>
      </c>
      <c r="E22" s="13">
        <v>17.557103783231085</v>
      </c>
      <c r="F22" s="10">
        <v>3518</v>
      </c>
      <c r="G22" s="10">
        <v>3981</v>
      </c>
      <c r="H22" s="14">
        <v>0.82115046470735997</v>
      </c>
      <c r="I22" s="13">
        <v>1.2753077116302436</v>
      </c>
      <c r="J22" s="14"/>
      <c r="K22" s="10"/>
      <c r="L22" s="13"/>
    </row>
    <row r="23" spans="1:12" ht="15.75" x14ac:dyDescent="0.5">
      <c r="B23" s="10" t="s">
        <v>55</v>
      </c>
      <c r="C23" s="26">
        <v>167</v>
      </c>
      <c r="D23" s="23">
        <v>870.83</v>
      </c>
      <c r="E23" s="13">
        <v>5.2145508982035924</v>
      </c>
      <c r="F23" s="10">
        <v>157</v>
      </c>
      <c r="G23" s="10">
        <v>169</v>
      </c>
      <c r="H23" s="14">
        <v>0.85207100591715978</v>
      </c>
      <c r="I23" s="13">
        <v>1.2130177514792899</v>
      </c>
      <c r="J23" s="14"/>
      <c r="K23" s="10"/>
      <c r="L23" s="13"/>
    </row>
    <row r="24" spans="1:12" ht="15.75" x14ac:dyDescent="0.5">
      <c r="B24" s="10" t="s">
        <v>56</v>
      </c>
      <c r="C24" s="26">
        <v>103</v>
      </c>
      <c r="D24" s="23">
        <v>520.25</v>
      </c>
      <c r="E24" s="13">
        <v>5.0509708737864072</v>
      </c>
      <c r="F24" s="10">
        <v>0</v>
      </c>
      <c r="G24" s="10">
        <v>0</v>
      </c>
      <c r="H24" s="14">
        <v>0</v>
      </c>
      <c r="I24" s="13">
        <v>0</v>
      </c>
      <c r="J24" s="14"/>
      <c r="K24" s="10"/>
      <c r="L24" s="13"/>
    </row>
    <row r="25" spans="1:12" ht="15.75" x14ac:dyDescent="0.5">
      <c r="B25" s="10" t="s">
        <v>49</v>
      </c>
      <c r="C25" s="26">
        <v>70</v>
      </c>
      <c r="D25" s="23">
        <v>400.36</v>
      </c>
      <c r="E25" s="13">
        <v>5.7194285714285718</v>
      </c>
      <c r="F25" s="10">
        <v>64</v>
      </c>
      <c r="G25" s="10">
        <v>72</v>
      </c>
      <c r="H25" s="14">
        <v>0.93055555555555558</v>
      </c>
      <c r="I25" s="13">
        <v>1.125</v>
      </c>
      <c r="J25" s="14"/>
      <c r="K25" s="10"/>
      <c r="L25" s="13"/>
    </row>
    <row r="26" spans="1:12" ht="15.75" x14ac:dyDescent="0.5">
      <c r="B26" s="10" t="s">
        <v>46</v>
      </c>
      <c r="C26" s="26">
        <v>56</v>
      </c>
      <c r="D26" s="23">
        <v>663.11</v>
      </c>
      <c r="E26" s="13">
        <v>11.84125</v>
      </c>
      <c r="F26" s="10">
        <v>53</v>
      </c>
      <c r="G26" s="10">
        <v>56</v>
      </c>
      <c r="H26" s="14">
        <v>0.8571428571428571</v>
      </c>
      <c r="I26" s="13">
        <v>1.1607142857142858</v>
      </c>
      <c r="J26" s="14"/>
      <c r="K26" s="10"/>
      <c r="L26" s="13"/>
    </row>
    <row r="27" spans="1:12" ht="15.75" x14ac:dyDescent="0.5">
      <c r="B27" s="10" t="s">
        <v>50</v>
      </c>
      <c r="C27" s="26">
        <v>9</v>
      </c>
      <c r="D27" s="23">
        <v>148.22</v>
      </c>
      <c r="E27" s="13">
        <v>16.468888888888888</v>
      </c>
      <c r="F27" s="10">
        <v>7</v>
      </c>
      <c r="G27" s="10">
        <v>7</v>
      </c>
      <c r="H27" s="14">
        <v>1</v>
      </c>
      <c r="I27" s="13">
        <v>1</v>
      </c>
      <c r="J27" s="14"/>
      <c r="K27" s="10"/>
      <c r="L27" s="13"/>
    </row>
    <row r="28" spans="1:12" ht="15.75" x14ac:dyDescent="0.5">
      <c r="B28" s="10" t="s">
        <v>47</v>
      </c>
      <c r="C28" s="26">
        <v>3</v>
      </c>
      <c r="D28" s="23">
        <v>21.4</v>
      </c>
      <c r="E28" s="13">
        <v>7.1333333333333329</v>
      </c>
      <c r="F28" s="10">
        <v>0</v>
      </c>
      <c r="G28" s="10">
        <v>0</v>
      </c>
      <c r="H28" s="14">
        <v>0</v>
      </c>
      <c r="I28" s="13">
        <v>0</v>
      </c>
      <c r="J28" s="14"/>
      <c r="K28" s="10"/>
      <c r="L28" s="13"/>
    </row>
    <row r="29" spans="1:12" s="3" customFormat="1" ht="15.75" x14ac:dyDescent="0.5">
      <c r="B29" s="12"/>
      <c r="C29" s="35">
        <v>4320</v>
      </c>
      <c r="D29" s="24">
        <v>71307.56</v>
      </c>
      <c r="E29" s="15">
        <v>16.506379629629627</v>
      </c>
      <c r="F29" s="12">
        <v>3799</v>
      </c>
      <c r="G29" s="12">
        <v>4285</v>
      </c>
      <c r="H29" s="16">
        <v>0.8249708284714119</v>
      </c>
      <c r="I29" s="15">
        <v>1.2683780630105017</v>
      </c>
      <c r="J29" s="16"/>
      <c r="K29" s="12"/>
      <c r="L29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4C33-9D1D-426E-9ADC-931C47985D8D}">
  <dimension ref="A1:N24"/>
  <sheetViews>
    <sheetView workbookViewId="0">
      <selection activeCell="F3" sqref="F3"/>
    </sheetView>
  </sheetViews>
  <sheetFormatPr defaultColWidth="8.796875" defaultRowHeight="14.25" x14ac:dyDescent="0.45"/>
  <cols>
    <col min="1" max="1" width="26.796875" customWidth="1"/>
    <col min="2" max="2" width="27.6640625" bestFit="1" customWidth="1"/>
    <col min="4" max="4" width="11.46484375" bestFit="1" customWidth="1"/>
    <col min="11" max="11" width="15.33203125" customWidth="1"/>
    <col min="12" max="12" width="9.46484375" bestFit="1" customWidth="1"/>
  </cols>
  <sheetData>
    <row r="1" spans="1:14" s="3" customFormat="1" ht="15.75" x14ac:dyDescent="0.5">
      <c r="A1" s="3" t="s">
        <v>0</v>
      </c>
      <c r="B1" s="12" t="s">
        <v>58</v>
      </c>
      <c r="C1" s="12" t="s">
        <v>3</v>
      </c>
      <c r="D1" s="12" t="s">
        <v>4</v>
      </c>
      <c r="E1" s="12" t="s">
        <v>5</v>
      </c>
      <c r="F1" s="12" t="s">
        <v>7</v>
      </c>
      <c r="G1" s="12" t="s">
        <v>8</v>
      </c>
      <c r="H1" s="12" t="s">
        <v>39</v>
      </c>
      <c r="I1" s="12" t="s">
        <v>59</v>
      </c>
      <c r="J1" s="12" t="s">
        <v>60</v>
      </c>
      <c r="K1" s="12" t="s">
        <v>61</v>
      </c>
    </row>
    <row r="2" spans="1:14" ht="15.75" x14ac:dyDescent="0.5">
      <c r="A2" t="s">
        <v>10</v>
      </c>
      <c r="B2" s="10" t="s">
        <v>62</v>
      </c>
      <c r="C2" s="10">
        <v>9358</v>
      </c>
      <c r="D2" s="23">
        <v>37699.449999999997</v>
      </c>
      <c r="E2" s="13">
        <v>4.0285798247488778</v>
      </c>
      <c r="F2" s="10">
        <v>7076</v>
      </c>
      <c r="G2" s="14">
        <v>0.7839174674957603</v>
      </c>
      <c r="H2" s="13">
        <v>1.826455624646693</v>
      </c>
      <c r="I2" s="14">
        <v>0</v>
      </c>
      <c r="J2" s="10">
        <v>0</v>
      </c>
      <c r="K2" s="13">
        <v>0</v>
      </c>
    </row>
    <row r="5" spans="1:14" s="3" customFormat="1" x14ac:dyDescent="0.45">
      <c r="A5" s="3" t="s">
        <v>11</v>
      </c>
      <c r="B5" s="3" t="s">
        <v>58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39</v>
      </c>
      <c r="J5" s="3" t="s">
        <v>40</v>
      </c>
      <c r="K5" s="3" t="s">
        <v>41</v>
      </c>
      <c r="L5" s="3" t="s">
        <v>42</v>
      </c>
    </row>
    <row r="6" spans="1:14" x14ac:dyDescent="0.45">
      <c r="B6" t="s">
        <v>63</v>
      </c>
      <c r="C6">
        <v>1138</v>
      </c>
      <c r="D6" s="8">
        <v>19282.740000000002</v>
      </c>
      <c r="E6" s="8">
        <v>16.944411247803163</v>
      </c>
      <c r="F6">
        <v>1107</v>
      </c>
      <c r="G6">
        <v>1199</v>
      </c>
      <c r="H6" s="2">
        <v>0.88657214345287738</v>
      </c>
      <c r="I6" s="8">
        <v>1.151793160967473</v>
      </c>
      <c r="J6" s="2">
        <v>0</v>
      </c>
      <c r="K6">
        <v>0</v>
      </c>
      <c r="L6" s="8">
        <v>0</v>
      </c>
    </row>
    <row r="7" spans="1:14" x14ac:dyDescent="0.45">
      <c r="B7" t="s">
        <v>64</v>
      </c>
      <c r="C7">
        <v>1062</v>
      </c>
      <c r="D7" s="8">
        <v>18572.73</v>
      </c>
      <c r="E7" s="8">
        <v>17.488446327683615</v>
      </c>
      <c r="F7">
        <v>958</v>
      </c>
      <c r="G7">
        <v>1066</v>
      </c>
      <c r="H7" s="2">
        <v>0.89962476547842396</v>
      </c>
      <c r="I7" s="8">
        <v>1.1181988742964353</v>
      </c>
      <c r="J7" s="2">
        <v>0</v>
      </c>
      <c r="K7">
        <v>0</v>
      </c>
      <c r="L7" s="8">
        <v>0</v>
      </c>
    </row>
    <row r="8" spans="1:14" x14ac:dyDescent="0.45">
      <c r="B8" t="s">
        <v>65</v>
      </c>
      <c r="C8">
        <v>939</v>
      </c>
      <c r="D8" s="8">
        <v>15417.2</v>
      </c>
      <c r="E8" s="8">
        <v>16.41874334398296</v>
      </c>
      <c r="F8">
        <v>0</v>
      </c>
      <c r="G8">
        <v>0</v>
      </c>
      <c r="H8" s="2">
        <v>0</v>
      </c>
      <c r="I8" s="8">
        <v>0</v>
      </c>
      <c r="J8" s="2">
        <v>0</v>
      </c>
      <c r="K8">
        <v>0</v>
      </c>
      <c r="L8" s="8">
        <v>0</v>
      </c>
    </row>
    <row r="9" spans="1:14" x14ac:dyDescent="0.45">
      <c r="B9" t="s">
        <v>66</v>
      </c>
      <c r="C9">
        <v>567</v>
      </c>
      <c r="D9" s="8">
        <v>2842.12</v>
      </c>
      <c r="E9" s="8">
        <v>5.0125573192239861</v>
      </c>
      <c r="F9">
        <v>0</v>
      </c>
      <c r="G9">
        <v>0</v>
      </c>
      <c r="H9" s="2">
        <v>0</v>
      </c>
      <c r="I9" s="8">
        <v>0</v>
      </c>
      <c r="J9" s="2">
        <v>0</v>
      </c>
      <c r="K9">
        <v>0</v>
      </c>
      <c r="L9" s="8">
        <v>0</v>
      </c>
    </row>
    <row r="10" spans="1:14" x14ac:dyDescent="0.45">
      <c r="B10" t="s">
        <v>67</v>
      </c>
      <c r="C10">
        <v>282</v>
      </c>
      <c r="D10" s="8">
        <v>1536.29</v>
      </c>
      <c r="E10" s="8">
        <v>5.4478368794326242</v>
      </c>
      <c r="F10">
        <v>261</v>
      </c>
      <c r="G10">
        <v>287</v>
      </c>
      <c r="H10" s="2">
        <v>0.8850174216027874</v>
      </c>
      <c r="I10" s="8">
        <v>1.1498257839721255</v>
      </c>
      <c r="J10" s="2">
        <v>0</v>
      </c>
      <c r="K10">
        <v>0</v>
      </c>
      <c r="L10" s="8">
        <v>0</v>
      </c>
    </row>
    <row r="11" spans="1:14" x14ac:dyDescent="0.45">
      <c r="B11" t="s">
        <v>68</v>
      </c>
      <c r="C11">
        <v>74</v>
      </c>
      <c r="D11" s="8">
        <v>1261.95</v>
      </c>
      <c r="E11" s="8">
        <v>17.05337837837838</v>
      </c>
      <c r="F11">
        <v>67</v>
      </c>
      <c r="G11">
        <v>73</v>
      </c>
      <c r="H11" s="2">
        <v>0.90410958904109584</v>
      </c>
      <c r="I11" s="8">
        <v>1.095890410958904</v>
      </c>
      <c r="J11" s="2">
        <v>0</v>
      </c>
      <c r="K11">
        <v>0</v>
      </c>
      <c r="L11" s="8">
        <v>0</v>
      </c>
    </row>
    <row r="12" spans="1:14" x14ac:dyDescent="0.45">
      <c r="C12" s="3">
        <v>4062</v>
      </c>
      <c r="D12" s="9">
        <v>58913.03</v>
      </c>
      <c r="E12" s="9">
        <v>14.503453963564747</v>
      </c>
      <c r="F12" s="3">
        <v>2393</v>
      </c>
      <c r="G12" s="3">
        <v>2625</v>
      </c>
      <c r="H12" s="11">
        <v>0.8921904761904762</v>
      </c>
      <c r="I12" s="9">
        <v>1.1363809523809525</v>
      </c>
      <c r="J12" s="11">
        <v>0</v>
      </c>
      <c r="K12" s="3">
        <v>0</v>
      </c>
      <c r="L12" s="9">
        <v>0</v>
      </c>
    </row>
    <row r="16" spans="1:14" s="3" customFormat="1" ht="15.75" x14ac:dyDescent="0.5">
      <c r="A16" s="3" t="s">
        <v>12</v>
      </c>
      <c r="B16" s="12" t="s">
        <v>58</v>
      </c>
      <c r="C16" s="12" t="s">
        <v>3</v>
      </c>
      <c r="D16" s="12" t="s">
        <v>4</v>
      </c>
      <c r="E16" s="12" t="s">
        <v>5</v>
      </c>
      <c r="F16" s="12" t="s">
        <v>6</v>
      </c>
      <c r="G16" s="12" t="s">
        <v>7</v>
      </c>
      <c r="H16" s="12" t="s">
        <v>8</v>
      </c>
      <c r="I16" s="12" t="s">
        <v>39</v>
      </c>
      <c r="J16" s="12" t="s">
        <v>40</v>
      </c>
      <c r="K16" s="12" t="s">
        <v>41</v>
      </c>
      <c r="L16" s="12" t="s">
        <v>42</v>
      </c>
      <c r="M16" s="12"/>
      <c r="N16" s="12"/>
    </row>
    <row r="17" spans="2:14" ht="15.75" x14ac:dyDescent="0.5">
      <c r="B17" s="10" t="s">
        <v>64</v>
      </c>
      <c r="C17" s="10">
        <v>2549</v>
      </c>
      <c r="D17" s="13">
        <v>44202.86</v>
      </c>
      <c r="E17" s="13">
        <v>17.341255394272263</v>
      </c>
      <c r="F17" s="10">
        <v>2290</v>
      </c>
      <c r="G17" s="10">
        <v>2585</v>
      </c>
      <c r="H17" s="14">
        <v>0.81005802707930363</v>
      </c>
      <c r="I17" s="13">
        <v>1.2893617021276595</v>
      </c>
      <c r="J17" s="14">
        <v>0</v>
      </c>
      <c r="K17" s="10">
        <v>0</v>
      </c>
      <c r="L17" s="13">
        <v>0</v>
      </c>
      <c r="M17" s="10"/>
      <c r="N17" s="13"/>
    </row>
    <row r="18" spans="2:14" ht="15.75" x14ac:dyDescent="0.5">
      <c r="B18" s="10" t="s">
        <v>69</v>
      </c>
      <c r="C18" s="10">
        <v>1419</v>
      </c>
      <c r="D18" s="13">
        <v>25143.64</v>
      </c>
      <c r="E18" s="13">
        <v>17.719267089499649</v>
      </c>
      <c r="F18" s="10">
        <v>1335</v>
      </c>
      <c r="G18" s="10">
        <v>1451</v>
      </c>
      <c r="H18" s="14">
        <v>0.8421778084079945</v>
      </c>
      <c r="I18" s="13">
        <v>1.2460372157133011</v>
      </c>
      <c r="J18" s="14">
        <v>0</v>
      </c>
      <c r="K18" s="10">
        <v>0</v>
      </c>
      <c r="L18" s="13">
        <v>0</v>
      </c>
      <c r="M18" s="10"/>
      <c r="N18" s="13"/>
    </row>
    <row r="19" spans="2:14" ht="15.75" x14ac:dyDescent="0.5">
      <c r="B19" s="10" t="s">
        <v>67</v>
      </c>
      <c r="C19" s="10">
        <v>237</v>
      </c>
      <c r="D19" s="13">
        <v>1271.19</v>
      </c>
      <c r="E19" s="13">
        <v>5.3636708860759494</v>
      </c>
      <c r="F19" s="10">
        <v>217</v>
      </c>
      <c r="G19" s="10">
        <v>241</v>
      </c>
      <c r="H19" s="14">
        <v>0.87551867219917012</v>
      </c>
      <c r="I19" s="13">
        <v>1.1867219917012448</v>
      </c>
      <c r="J19" s="14">
        <v>0</v>
      </c>
      <c r="K19" s="10">
        <v>0</v>
      </c>
      <c r="L19" s="13">
        <v>0</v>
      </c>
      <c r="M19" s="10"/>
      <c r="N19" s="13"/>
    </row>
    <row r="20" spans="2:14" ht="15.75" x14ac:dyDescent="0.5">
      <c r="B20" s="10" t="s">
        <v>66</v>
      </c>
      <c r="C20" s="10">
        <v>103</v>
      </c>
      <c r="D20" s="13">
        <v>520.25</v>
      </c>
      <c r="E20" s="13">
        <v>5.0509708737864072</v>
      </c>
      <c r="F20" s="10">
        <v>0</v>
      </c>
      <c r="G20" s="10">
        <v>0</v>
      </c>
      <c r="H20" s="14">
        <v>0</v>
      </c>
      <c r="I20" s="13">
        <v>0</v>
      </c>
      <c r="J20" s="14">
        <v>0</v>
      </c>
      <c r="K20" s="10">
        <v>0</v>
      </c>
      <c r="L20" s="13">
        <v>0</v>
      </c>
      <c r="M20" s="10"/>
      <c r="N20" s="13"/>
    </row>
    <row r="21" spans="2:14" ht="15.75" x14ac:dyDescent="0.5">
      <c r="B21" s="10" t="s">
        <v>68</v>
      </c>
      <c r="C21" s="10">
        <v>9</v>
      </c>
      <c r="D21" s="13">
        <v>148.22</v>
      </c>
      <c r="E21" s="13">
        <v>16.468888888888888</v>
      </c>
      <c r="F21" s="10">
        <v>7</v>
      </c>
      <c r="G21" s="10">
        <v>7</v>
      </c>
      <c r="H21" s="14">
        <v>1</v>
      </c>
      <c r="I21" s="13">
        <v>1</v>
      </c>
      <c r="J21" s="14">
        <v>0</v>
      </c>
      <c r="K21" s="10">
        <v>0</v>
      </c>
      <c r="L21" s="13">
        <v>0</v>
      </c>
      <c r="M21" s="10"/>
      <c r="N21" s="13"/>
    </row>
    <row r="22" spans="2:14" ht="15.75" x14ac:dyDescent="0.5">
      <c r="B22" s="10" t="s">
        <v>65</v>
      </c>
      <c r="C22" s="10">
        <v>3</v>
      </c>
      <c r="D22" s="13">
        <v>21.4</v>
      </c>
      <c r="E22" s="13">
        <v>7.1333333333333329</v>
      </c>
      <c r="F22" s="10">
        <v>0</v>
      </c>
      <c r="G22" s="10">
        <v>0</v>
      </c>
      <c r="H22" s="14">
        <v>0</v>
      </c>
      <c r="I22" s="13">
        <v>0</v>
      </c>
      <c r="J22" s="14">
        <v>0</v>
      </c>
      <c r="K22" s="10">
        <v>0</v>
      </c>
      <c r="L22" s="13">
        <v>0</v>
      </c>
      <c r="M22" s="10"/>
      <c r="N22" s="13"/>
    </row>
    <row r="23" spans="2:14" ht="15.75" x14ac:dyDescent="0.5">
      <c r="B23" s="10" t="s">
        <v>63</v>
      </c>
      <c r="C23" s="10">
        <v>0</v>
      </c>
      <c r="D23" s="13">
        <v>0</v>
      </c>
      <c r="E23" s="13">
        <v>0</v>
      </c>
      <c r="F23" s="10">
        <v>1</v>
      </c>
      <c r="G23" s="10">
        <v>1</v>
      </c>
      <c r="H23" s="14">
        <v>1</v>
      </c>
      <c r="I23" s="13">
        <v>1</v>
      </c>
      <c r="J23" s="14">
        <v>0</v>
      </c>
      <c r="K23" s="10">
        <v>0</v>
      </c>
      <c r="L23" s="13">
        <v>0</v>
      </c>
      <c r="M23" s="10"/>
      <c r="N23" s="13"/>
    </row>
    <row r="24" spans="2:14" s="3" customFormat="1" ht="15.75" x14ac:dyDescent="0.5">
      <c r="B24" s="12"/>
      <c r="C24" s="12">
        <v>4320</v>
      </c>
      <c r="D24" s="15">
        <v>71307.56</v>
      </c>
      <c r="E24" s="15">
        <v>16.506379629629627</v>
      </c>
      <c r="F24" s="12">
        <v>3850</v>
      </c>
      <c r="G24" s="12">
        <v>4285</v>
      </c>
      <c r="H24" s="16">
        <v>0.8249708284714119</v>
      </c>
      <c r="I24" s="15">
        <v>1.2683780630105017</v>
      </c>
      <c r="J24" s="16">
        <v>0</v>
      </c>
      <c r="K24" s="12">
        <v>0</v>
      </c>
      <c r="L24" s="15">
        <v>0</v>
      </c>
      <c r="M24" s="12"/>
      <c r="N2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F7DA-1C3A-4670-88E8-AAF3E9DCEAEE}">
  <dimension ref="A1:W259"/>
  <sheetViews>
    <sheetView workbookViewId="0">
      <selection activeCell="O14" sqref="O14"/>
    </sheetView>
  </sheetViews>
  <sheetFormatPr defaultColWidth="8.796875" defaultRowHeight="14.25" x14ac:dyDescent="0.45"/>
  <cols>
    <col min="1" max="1" width="6.46484375" customWidth="1"/>
    <col min="2" max="2" width="9.796875" bestFit="1" customWidth="1"/>
    <col min="3" max="3" width="9.46484375" bestFit="1" customWidth="1"/>
    <col min="4" max="5" width="10.46484375" bestFit="1" customWidth="1"/>
    <col min="6" max="6" width="6.33203125" customWidth="1"/>
    <col min="8" max="8" width="10.796875" bestFit="1" customWidth="1"/>
    <col min="9" max="9" width="8.46484375" bestFit="1" customWidth="1"/>
    <col min="10" max="10" width="6.46484375" bestFit="1" customWidth="1"/>
    <col min="11" max="11" width="9.46484375" bestFit="1" customWidth="1"/>
    <col min="12" max="12" width="7.1328125" customWidth="1"/>
    <col min="13" max="13" width="6.46484375" customWidth="1"/>
    <col min="14" max="14" width="14.6640625" customWidth="1"/>
    <col min="15" max="16" width="9.46484375" bestFit="1" customWidth="1"/>
    <col min="17" max="17" width="10.46484375" bestFit="1" customWidth="1"/>
    <col min="18" max="18" width="8.33203125" customWidth="1"/>
    <col min="19" max="19" width="9.796875" customWidth="1"/>
    <col min="20" max="20" width="8.46484375" bestFit="1" customWidth="1"/>
    <col min="21" max="21" width="8.796875" customWidth="1"/>
    <col min="22" max="22" width="9.46484375" bestFit="1" customWidth="1"/>
    <col min="23" max="23" width="8.1328125" customWidth="1"/>
  </cols>
  <sheetData>
    <row r="1" spans="1:23" x14ac:dyDescent="0.45">
      <c r="A1" t="s">
        <v>70</v>
      </c>
    </row>
    <row r="2" spans="1:23" x14ac:dyDescent="0.45">
      <c r="A2" s="3" t="s">
        <v>10</v>
      </c>
      <c r="B2" s="3"/>
      <c r="G2" s="3" t="s">
        <v>11</v>
      </c>
      <c r="H2" s="3"/>
      <c r="M2" s="3" t="s">
        <v>12</v>
      </c>
      <c r="N2" s="3"/>
      <c r="S2" s="3" t="s">
        <v>10</v>
      </c>
      <c r="W2">
        <v>2011</v>
      </c>
    </row>
    <row r="3" spans="1:23" ht="15.75" x14ac:dyDescent="0.5">
      <c r="A3" s="3" t="s">
        <v>71</v>
      </c>
      <c r="B3" s="3" t="s">
        <v>72</v>
      </c>
      <c r="C3" s="3" t="s">
        <v>7</v>
      </c>
      <c r="D3" s="3" t="s">
        <v>3</v>
      </c>
      <c r="E3" s="12" t="s">
        <v>4</v>
      </c>
      <c r="G3" s="3" t="s">
        <v>71</v>
      </c>
      <c r="H3" s="3" t="s">
        <v>72</v>
      </c>
      <c r="I3" s="3" t="s">
        <v>7</v>
      </c>
      <c r="J3" s="12" t="s">
        <v>3</v>
      </c>
      <c r="K3" s="12" t="s">
        <v>4</v>
      </c>
      <c r="M3" s="3" t="s">
        <v>71</v>
      </c>
      <c r="N3" s="3" t="s">
        <v>72</v>
      </c>
      <c r="O3" s="3" t="s">
        <v>7</v>
      </c>
      <c r="P3" s="3" t="s">
        <v>3</v>
      </c>
      <c r="Q3" s="3" t="s">
        <v>4</v>
      </c>
      <c r="S3" s="3" t="s">
        <v>73</v>
      </c>
      <c r="T3">
        <v>179</v>
      </c>
    </row>
    <row r="4" spans="1:23" x14ac:dyDescent="0.45">
      <c r="B4" s="17">
        <v>40598</v>
      </c>
      <c r="C4" s="18">
        <v>0</v>
      </c>
      <c r="D4" s="18">
        <v>0</v>
      </c>
      <c r="E4" s="19">
        <v>0</v>
      </c>
      <c r="H4" s="17">
        <v>41010</v>
      </c>
      <c r="I4" s="18">
        <v>0</v>
      </c>
      <c r="J4" s="18">
        <v>26</v>
      </c>
      <c r="K4" s="19">
        <v>313.5</v>
      </c>
      <c r="N4" s="17">
        <v>41206</v>
      </c>
      <c r="O4" s="18">
        <v>0</v>
      </c>
      <c r="P4" s="18">
        <v>16</v>
      </c>
      <c r="Q4" s="19">
        <v>257.67</v>
      </c>
      <c r="S4" t="s">
        <v>74</v>
      </c>
    </row>
    <row r="5" spans="1:23" x14ac:dyDescent="0.45">
      <c r="B5" s="17">
        <v>40599</v>
      </c>
      <c r="C5" s="18">
        <v>0</v>
      </c>
      <c r="D5" s="18">
        <v>0</v>
      </c>
      <c r="E5" s="19">
        <v>0</v>
      </c>
      <c r="H5" s="17">
        <v>41011</v>
      </c>
      <c r="I5" s="18">
        <v>0</v>
      </c>
      <c r="J5" s="18">
        <v>21</v>
      </c>
      <c r="K5" s="19">
        <v>315.32</v>
      </c>
      <c r="N5" s="17">
        <v>41207</v>
      </c>
      <c r="O5" s="18">
        <v>0</v>
      </c>
      <c r="P5" s="18">
        <v>23</v>
      </c>
      <c r="Q5" s="19">
        <v>359.31</v>
      </c>
      <c r="S5" s="3" t="s">
        <v>71</v>
      </c>
      <c r="T5" s="3" t="s">
        <v>7</v>
      </c>
      <c r="U5" s="3" t="s">
        <v>3</v>
      </c>
      <c r="V5" s="3" t="s">
        <v>4</v>
      </c>
      <c r="W5" s="3" t="s">
        <v>5</v>
      </c>
    </row>
    <row r="6" spans="1:23" ht="15.75" x14ac:dyDescent="0.5">
      <c r="A6" t="str">
        <f t="shared" ref="A6:A69" si="0">TEXT(B6,"ddd")</f>
        <v>Sat</v>
      </c>
      <c r="B6" s="1">
        <v>40600</v>
      </c>
      <c r="C6">
        <v>2</v>
      </c>
      <c r="D6">
        <v>2</v>
      </c>
      <c r="E6" s="13">
        <v>11.52</v>
      </c>
      <c r="G6" s="21" t="str">
        <f t="shared" ref="G6:G69" si="1">TEXT(H6,"ddd")</f>
        <v>Fri</v>
      </c>
      <c r="H6" s="1">
        <v>41012</v>
      </c>
      <c r="I6">
        <v>6</v>
      </c>
      <c r="J6" s="10">
        <v>29</v>
      </c>
      <c r="K6" s="8">
        <v>404.17</v>
      </c>
      <c r="M6" s="21" t="str">
        <f t="shared" ref="M6:M68" si="2">TEXT(N6,"ddd")</f>
        <v>Fri</v>
      </c>
      <c r="N6" s="1">
        <v>41208</v>
      </c>
      <c r="O6">
        <v>13</v>
      </c>
      <c r="P6">
        <v>14</v>
      </c>
      <c r="Q6" s="8">
        <v>230.71</v>
      </c>
      <c r="S6" t="s">
        <v>75</v>
      </c>
      <c r="T6" s="8">
        <f t="shared" ref="T6:T12" si="3">SUMIFS(C:C,A:A,S6)/COUNTIF(A:A,S6)</f>
        <v>47.153846153846153</v>
      </c>
      <c r="U6" s="8">
        <f t="shared" ref="U6:U12" si="4">SUMIFS(D:D,A:A,S6)/COUNTIF(A:A,S6)</f>
        <v>61.03846153846154</v>
      </c>
      <c r="V6" s="5">
        <f t="shared" ref="V6:V12" si="5">SUMIFS(E:E,A:A,S6)/COUNTIF(A:A,S6)</f>
        <v>247.9280769230769</v>
      </c>
      <c r="W6" s="20">
        <f>V6/U6</f>
        <v>4.0618336483931943</v>
      </c>
    </row>
    <row r="7" spans="1:23" ht="15.75" x14ac:dyDescent="0.5">
      <c r="A7" t="str">
        <f t="shared" si="0"/>
        <v>Sun</v>
      </c>
      <c r="B7" s="1">
        <v>40601</v>
      </c>
      <c r="C7">
        <v>28</v>
      </c>
      <c r="D7">
        <v>33</v>
      </c>
      <c r="E7" s="13">
        <v>119.64</v>
      </c>
      <c r="G7" s="21" t="str">
        <f t="shared" si="1"/>
        <v>Sat</v>
      </c>
      <c r="H7" s="1">
        <v>41013</v>
      </c>
      <c r="I7">
        <v>9</v>
      </c>
      <c r="J7" s="10">
        <v>34</v>
      </c>
      <c r="K7" s="8">
        <v>398.17</v>
      </c>
      <c r="M7" s="21" t="str">
        <f t="shared" si="2"/>
        <v>Sat</v>
      </c>
      <c r="N7" s="1">
        <v>41209</v>
      </c>
      <c r="O7">
        <v>17</v>
      </c>
      <c r="P7">
        <v>16</v>
      </c>
      <c r="Q7" s="8">
        <v>241.87</v>
      </c>
      <c r="S7" t="s">
        <v>76</v>
      </c>
      <c r="T7" s="8">
        <f t="shared" si="3"/>
        <v>40.653846153846153</v>
      </c>
      <c r="U7" s="8">
        <f t="shared" si="4"/>
        <v>53.807692307692307</v>
      </c>
      <c r="V7" s="5">
        <f t="shared" si="5"/>
        <v>215.64884615384611</v>
      </c>
      <c r="W7" s="20">
        <f t="shared" ref="W7:W12" si="6">V7/U7</f>
        <v>4.0077698355968545</v>
      </c>
    </row>
    <row r="8" spans="1:23" ht="15.75" x14ac:dyDescent="0.5">
      <c r="A8" t="str">
        <f t="shared" si="0"/>
        <v>Mon</v>
      </c>
      <c r="B8" s="1">
        <v>40602</v>
      </c>
      <c r="C8">
        <v>23</v>
      </c>
      <c r="D8">
        <v>27</v>
      </c>
      <c r="E8" s="13">
        <v>119.57</v>
      </c>
      <c r="G8" s="21" t="str">
        <f t="shared" si="1"/>
        <v>Sun</v>
      </c>
      <c r="H8" s="1">
        <v>41014</v>
      </c>
      <c r="I8">
        <v>11</v>
      </c>
      <c r="J8" s="10">
        <v>30</v>
      </c>
      <c r="K8" s="8">
        <v>407.76</v>
      </c>
      <c r="M8" s="21" t="str">
        <f t="shared" si="2"/>
        <v>Sun</v>
      </c>
      <c r="N8" s="1">
        <v>41210</v>
      </c>
      <c r="O8">
        <v>20</v>
      </c>
      <c r="P8">
        <v>21</v>
      </c>
      <c r="Q8" s="8">
        <v>347.31</v>
      </c>
      <c r="S8" t="s">
        <v>77</v>
      </c>
      <c r="T8" s="8">
        <f t="shared" si="3"/>
        <v>42.192307692307693</v>
      </c>
      <c r="U8" s="8">
        <f t="shared" si="4"/>
        <v>58.192307692307693</v>
      </c>
      <c r="V8" s="5">
        <f t="shared" si="5"/>
        <v>230.11730769230775</v>
      </c>
      <c r="W8" s="20">
        <f t="shared" si="6"/>
        <v>3.954428288169201</v>
      </c>
    </row>
    <row r="9" spans="1:23" ht="15.75" x14ac:dyDescent="0.5">
      <c r="A9" t="str">
        <f t="shared" si="0"/>
        <v>Tue</v>
      </c>
      <c r="B9" s="1">
        <v>40603</v>
      </c>
      <c r="C9">
        <v>15</v>
      </c>
      <c r="D9">
        <v>25</v>
      </c>
      <c r="E9" s="13">
        <v>109.87</v>
      </c>
      <c r="G9" s="21" t="str">
        <f t="shared" si="1"/>
        <v>Mon</v>
      </c>
      <c r="H9" s="1">
        <v>41015</v>
      </c>
      <c r="I9">
        <v>11</v>
      </c>
      <c r="J9" s="10">
        <v>26</v>
      </c>
      <c r="K9" s="8">
        <v>427.66</v>
      </c>
      <c r="M9" s="21" t="str">
        <f t="shared" si="2"/>
        <v>Mon</v>
      </c>
      <c r="N9" s="1">
        <v>41211</v>
      </c>
      <c r="O9">
        <v>21</v>
      </c>
      <c r="P9">
        <v>20</v>
      </c>
      <c r="Q9" s="8">
        <v>374.62</v>
      </c>
      <c r="S9" t="s">
        <v>78</v>
      </c>
      <c r="T9" s="8">
        <f t="shared" si="3"/>
        <v>38</v>
      </c>
      <c r="U9" s="8">
        <f t="shared" si="4"/>
        <v>49.6</v>
      </c>
      <c r="V9" s="5">
        <f t="shared" si="5"/>
        <v>198.73479999999995</v>
      </c>
      <c r="W9" s="20">
        <f t="shared" si="6"/>
        <v>4.0067499999999985</v>
      </c>
    </row>
    <row r="10" spans="1:23" ht="15.75" x14ac:dyDescent="0.5">
      <c r="A10" t="str">
        <f t="shared" si="0"/>
        <v>Wed</v>
      </c>
      <c r="B10" s="1">
        <v>40604</v>
      </c>
      <c r="C10">
        <v>22</v>
      </c>
      <c r="D10">
        <v>23</v>
      </c>
      <c r="E10" s="13">
        <v>104.75</v>
      </c>
      <c r="G10" s="21" t="str">
        <f t="shared" si="1"/>
        <v>Tue</v>
      </c>
      <c r="H10" s="1">
        <v>41016</v>
      </c>
      <c r="I10">
        <v>10</v>
      </c>
      <c r="J10" s="10">
        <v>33</v>
      </c>
      <c r="K10" s="8">
        <v>420.8</v>
      </c>
      <c r="M10" s="21" t="str">
        <f t="shared" si="2"/>
        <v>Tue</v>
      </c>
      <c r="N10" s="1">
        <v>41212</v>
      </c>
      <c r="O10">
        <v>19</v>
      </c>
      <c r="P10">
        <v>21</v>
      </c>
      <c r="Q10" s="8">
        <v>345.68</v>
      </c>
      <c r="S10" t="s">
        <v>79</v>
      </c>
      <c r="T10" s="8">
        <f t="shared" si="3"/>
        <v>35.76</v>
      </c>
      <c r="U10" s="8">
        <f t="shared" si="4"/>
        <v>46.44</v>
      </c>
      <c r="V10" s="5">
        <f t="shared" si="5"/>
        <v>187.86280000000002</v>
      </c>
      <c r="W10" s="20">
        <f t="shared" si="6"/>
        <v>4.0452799310938854</v>
      </c>
    </row>
    <row r="11" spans="1:23" ht="15.75" x14ac:dyDescent="0.5">
      <c r="A11" t="str">
        <f t="shared" si="0"/>
        <v>Thu</v>
      </c>
      <c r="B11" s="1">
        <v>40605</v>
      </c>
      <c r="C11">
        <v>20</v>
      </c>
      <c r="D11">
        <v>23</v>
      </c>
      <c r="E11" s="13">
        <v>103.07</v>
      </c>
      <c r="G11" s="21" t="str">
        <f t="shared" si="1"/>
        <v>Wed</v>
      </c>
      <c r="H11" s="1">
        <v>41017</v>
      </c>
      <c r="I11">
        <v>6</v>
      </c>
      <c r="J11" s="10">
        <v>32</v>
      </c>
      <c r="K11" s="8">
        <v>420.3</v>
      </c>
      <c r="M11" s="21" t="str">
        <f t="shared" si="2"/>
        <v>Wed</v>
      </c>
      <c r="N11" s="1">
        <v>41213</v>
      </c>
      <c r="O11">
        <v>20</v>
      </c>
      <c r="P11">
        <v>20</v>
      </c>
      <c r="Q11" s="8">
        <v>360.48</v>
      </c>
      <c r="S11" t="s">
        <v>80</v>
      </c>
      <c r="T11" s="8">
        <f t="shared" si="3"/>
        <v>28.84</v>
      </c>
      <c r="U11" s="8">
        <f t="shared" si="4"/>
        <v>39.64</v>
      </c>
      <c r="V11" s="5">
        <f t="shared" si="5"/>
        <v>159.4872</v>
      </c>
      <c r="W11" s="20">
        <f t="shared" si="6"/>
        <v>4.0233905146316848</v>
      </c>
    </row>
    <row r="12" spans="1:23" ht="15.75" x14ac:dyDescent="0.5">
      <c r="A12" t="str">
        <f t="shared" si="0"/>
        <v>Fri</v>
      </c>
      <c r="B12" s="1">
        <v>40606</v>
      </c>
      <c r="C12">
        <v>19</v>
      </c>
      <c r="D12">
        <v>26</v>
      </c>
      <c r="E12" s="13">
        <v>109.57</v>
      </c>
      <c r="G12" s="21" t="str">
        <f t="shared" si="1"/>
        <v>Thu</v>
      </c>
      <c r="H12" s="1">
        <v>41018</v>
      </c>
      <c r="I12">
        <v>4</v>
      </c>
      <c r="J12" s="10">
        <v>23</v>
      </c>
      <c r="K12" s="8">
        <v>310.35000000000002</v>
      </c>
      <c r="M12" s="21" t="str">
        <f t="shared" si="2"/>
        <v>Thu</v>
      </c>
      <c r="N12" s="1">
        <v>41214</v>
      </c>
      <c r="O12">
        <v>17</v>
      </c>
      <c r="P12">
        <v>17</v>
      </c>
      <c r="Q12" s="8">
        <v>307</v>
      </c>
      <c r="S12" t="s">
        <v>81</v>
      </c>
      <c r="T12" s="8">
        <f t="shared" si="3"/>
        <v>43.5</v>
      </c>
      <c r="U12" s="8">
        <f t="shared" si="4"/>
        <v>56.42307692307692</v>
      </c>
      <c r="V12" s="5">
        <f t="shared" si="5"/>
        <v>231.20307692307691</v>
      </c>
      <c r="W12" s="20">
        <f t="shared" si="6"/>
        <v>4.0976687116564419</v>
      </c>
    </row>
    <row r="13" spans="1:23" ht="15.75" x14ac:dyDescent="0.5">
      <c r="A13" t="str">
        <f t="shared" si="0"/>
        <v>Sat</v>
      </c>
      <c r="B13" s="1">
        <v>40607</v>
      </c>
      <c r="C13">
        <v>17</v>
      </c>
      <c r="D13">
        <v>22</v>
      </c>
      <c r="E13" s="13">
        <v>99.97</v>
      </c>
      <c r="G13" s="21" t="str">
        <f t="shared" si="1"/>
        <v>Fri</v>
      </c>
      <c r="H13" s="1">
        <v>41019</v>
      </c>
      <c r="I13">
        <v>3</v>
      </c>
      <c r="J13" s="10">
        <v>16</v>
      </c>
      <c r="K13" s="8">
        <v>234.38</v>
      </c>
      <c r="M13" s="21" t="str">
        <f t="shared" si="2"/>
        <v>Fri</v>
      </c>
      <c r="N13" s="1">
        <v>41215</v>
      </c>
      <c r="O13">
        <v>15</v>
      </c>
      <c r="P13">
        <v>14</v>
      </c>
      <c r="Q13" s="8">
        <v>216.12</v>
      </c>
    </row>
    <row r="14" spans="1:23" ht="15.75" x14ac:dyDescent="0.5">
      <c r="A14" t="str">
        <f t="shared" si="0"/>
        <v>Sun</v>
      </c>
      <c r="B14" s="1">
        <v>40608</v>
      </c>
      <c r="C14">
        <v>17</v>
      </c>
      <c r="D14">
        <v>21</v>
      </c>
      <c r="E14" s="13">
        <v>97.21</v>
      </c>
      <c r="G14" s="21" t="str">
        <f t="shared" si="1"/>
        <v>Sat</v>
      </c>
      <c r="H14" s="1">
        <v>41020</v>
      </c>
      <c r="I14">
        <v>11</v>
      </c>
      <c r="J14" s="10">
        <v>28</v>
      </c>
      <c r="K14" s="8">
        <v>422.38</v>
      </c>
      <c r="M14" s="21" t="str">
        <f t="shared" si="2"/>
        <v>Sat</v>
      </c>
      <c r="N14" s="1">
        <v>41216</v>
      </c>
      <c r="O14">
        <v>18</v>
      </c>
      <c r="P14">
        <v>19</v>
      </c>
      <c r="Q14" s="8">
        <v>316.94</v>
      </c>
      <c r="S14" s="3" t="s">
        <v>11</v>
      </c>
      <c r="W14">
        <v>2012</v>
      </c>
    </row>
    <row r="15" spans="1:23" ht="15.75" x14ac:dyDescent="0.5">
      <c r="A15" t="str">
        <f t="shared" si="0"/>
        <v>Mon</v>
      </c>
      <c r="B15" s="1">
        <v>40609</v>
      </c>
      <c r="C15">
        <v>15</v>
      </c>
      <c r="D15">
        <v>22</v>
      </c>
      <c r="E15" s="13">
        <v>101.71</v>
      </c>
      <c r="G15" s="21" t="str">
        <f t="shared" si="1"/>
        <v>Sun</v>
      </c>
      <c r="H15" s="1">
        <v>41021</v>
      </c>
      <c r="I15">
        <v>11</v>
      </c>
      <c r="J15" s="10">
        <v>35</v>
      </c>
      <c r="K15" s="8">
        <v>429.4</v>
      </c>
      <c r="M15" s="21" t="str">
        <f t="shared" si="2"/>
        <v>Sun</v>
      </c>
      <c r="N15" s="1">
        <v>41217</v>
      </c>
      <c r="O15">
        <v>23</v>
      </c>
      <c r="P15">
        <v>19</v>
      </c>
      <c r="Q15" s="8">
        <v>307.23</v>
      </c>
      <c r="S15" t="s">
        <v>73</v>
      </c>
      <c r="T15">
        <v>197</v>
      </c>
    </row>
    <row r="16" spans="1:23" ht="15.75" x14ac:dyDescent="0.5">
      <c r="A16" t="str">
        <f t="shared" si="0"/>
        <v>Tue</v>
      </c>
      <c r="B16" s="1">
        <v>40610</v>
      </c>
      <c r="C16">
        <v>12</v>
      </c>
      <c r="D16">
        <v>24</v>
      </c>
      <c r="E16" s="13">
        <v>110.5</v>
      </c>
      <c r="G16" s="21" t="str">
        <f t="shared" si="1"/>
        <v>Mon</v>
      </c>
      <c r="H16" s="1">
        <v>41022</v>
      </c>
      <c r="I16">
        <v>7</v>
      </c>
      <c r="J16" s="10">
        <v>21</v>
      </c>
      <c r="K16" s="8">
        <v>318.77</v>
      </c>
      <c r="M16" s="21" t="str">
        <f t="shared" si="2"/>
        <v>Mon</v>
      </c>
      <c r="N16" s="1">
        <v>41218</v>
      </c>
      <c r="O16">
        <v>19</v>
      </c>
      <c r="P16">
        <v>19</v>
      </c>
      <c r="Q16" s="8">
        <v>320.99</v>
      </c>
      <c r="S16" t="s">
        <v>74</v>
      </c>
    </row>
    <row r="17" spans="1:23" ht="15.75" x14ac:dyDescent="0.5">
      <c r="A17" t="str">
        <f t="shared" si="0"/>
        <v>Wed</v>
      </c>
      <c r="B17" s="1">
        <v>40611</v>
      </c>
      <c r="C17">
        <v>13</v>
      </c>
      <c r="D17">
        <v>22</v>
      </c>
      <c r="E17" s="13">
        <v>100.61</v>
      </c>
      <c r="G17" s="21" t="str">
        <f t="shared" si="1"/>
        <v>Tue</v>
      </c>
      <c r="H17" s="1">
        <v>41023</v>
      </c>
      <c r="I17">
        <v>6</v>
      </c>
      <c r="J17" s="10">
        <v>23</v>
      </c>
      <c r="K17" s="8">
        <v>313.37</v>
      </c>
      <c r="M17" s="21" t="str">
        <f t="shared" si="2"/>
        <v>Tue</v>
      </c>
      <c r="N17" s="1">
        <v>41219</v>
      </c>
      <c r="O17">
        <v>16</v>
      </c>
      <c r="P17">
        <v>17</v>
      </c>
      <c r="Q17" s="8">
        <v>289.60000000000002</v>
      </c>
      <c r="S17" s="3" t="s">
        <v>71</v>
      </c>
      <c r="T17" s="3" t="s">
        <v>7</v>
      </c>
      <c r="U17" s="3" t="s">
        <v>3</v>
      </c>
      <c r="V17" s="3" t="s">
        <v>4</v>
      </c>
      <c r="W17" s="3" t="s">
        <v>5</v>
      </c>
    </row>
    <row r="18" spans="1:23" ht="15.75" x14ac:dyDescent="0.5">
      <c r="A18" t="str">
        <f t="shared" si="0"/>
        <v>Thu</v>
      </c>
      <c r="B18" s="1">
        <v>40612</v>
      </c>
      <c r="C18">
        <v>18</v>
      </c>
      <c r="D18">
        <v>24</v>
      </c>
      <c r="E18" s="13">
        <v>105.82</v>
      </c>
      <c r="G18" s="21" t="str">
        <f t="shared" si="1"/>
        <v>Wed</v>
      </c>
      <c r="H18" s="1">
        <v>41024</v>
      </c>
      <c r="I18">
        <v>8</v>
      </c>
      <c r="J18" s="10">
        <v>22</v>
      </c>
      <c r="K18" s="8">
        <v>308.63</v>
      </c>
      <c r="M18" s="21" t="str">
        <f t="shared" si="2"/>
        <v>Wed</v>
      </c>
      <c r="N18" s="1">
        <v>41220</v>
      </c>
      <c r="O18">
        <v>12</v>
      </c>
      <c r="P18">
        <v>13</v>
      </c>
      <c r="Q18" s="8">
        <v>207.4</v>
      </c>
      <c r="S18" t="s">
        <v>75</v>
      </c>
      <c r="T18" s="8">
        <f t="shared" ref="T18:T24" si="7">SUMIFS(I:I,G:G,S18)/COUNTIF(G:G,S18)</f>
        <v>14.857142857142858</v>
      </c>
      <c r="U18" s="8">
        <f t="shared" ref="U18:U24" si="8">SUMIFS(J:J,G:G,S18)/COUNTIF(G:G,S18)</f>
        <v>22.142857142857142</v>
      </c>
      <c r="V18" s="8">
        <f t="shared" ref="V18:V24" si="9">SUMIFS(K:K,G:G,S18)/COUNTIF(G:G,S18)</f>
        <v>310.7871428571429</v>
      </c>
      <c r="W18" s="8">
        <f>V18/U18</f>
        <v>14.035548387096776</v>
      </c>
    </row>
    <row r="19" spans="1:23" ht="15.75" x14ac:dyDescent="0.5">
      <c r="A19" t="str">
        <f t="shared" si="0"/>
        <v>Fri</v>
      </c>
      <c r="B19" s="1">
        <v>40613</v>
      </c>
      <c r="C19">
        <v>15</v>
      </c>
      <c r="D19">
        <v>20</v>
      </c>
      <c r="E19" s="13">
        <v>84</v>
      </c>
      <c r="G19" s="21" t="str">
        <f t="shared" si="1"/>
        <v>Thu</v>
      </c>
      <c r="H19" s="1">
        <v>41025</v>
      </c>
      <c r="I19">
        <v>7</v>
      </c>
      <c r="J19" s="10">
        <v>24</v>
      </c>
      <c r="K19" s="8">
        <v>302.05</v>
      </c>
      <c r="M19" s="21" t="str">
        <f t="shared" si="2"/>
        <v>Thu</v>
      </c>
      <c r="N19" s="1">
        <v>41221</v>
      </c>
      <c r="O19">
        <v>15</v>
      </c>
      <c r="P19">
        <v>14</v>
      </c>
      <c r="Q19" s="8">
        <v>242.66</v>
      </c>
      <c r="S19" t="s">
        <v>76</v>
      </c>
      <c r="T19" s="8">
        <f t="shared" si="7"/>
        <v>14.25</v>
      </c>
      <c r="U19" s="8">
        <f t="shared" si="8"/>
        <v>21.392857142857142</v>
      </c>
      <c r="V19" s="8">
        <f t="shared" si="9"/>
        <v>311.97071428571428</v>
      </c>
      <c r="W19" s="8">
        <f t="shared" ref="W19:W24" si="10">V19/U19</f>
        <v>14.582938230383974</v>
      </c>
    </row>
    <row r="20" spans="1:23" ht="15.75" x14ac:dyDescent="0.5">
      <c r="A20" t="str">
        <f t="shared" si="0"/>
        <v>Sat</v>
      </c>
      <c r="B20" s="1">
        <v>40614</v>
      </c>
      <c r="C20">
        <v>24</v>
      </c>
      <c r="D20">
        <v>27</v>
      </c>
      <c r="E20" s="13">
        <v>105.94</v>
      </c>
      <c r="G20" s="21" t="str">
        <f t="shared" si="1"/>
        <v>Fri</v>
      </c>
      <c r="H20" s="1">
        <v>41026</v>
      </c>
      <c r="I20">
        <v>8</v>
      </c>
      <c r="J20" s="10">
        <v>21</v>
      </c>
      <c r="K20" s="8">
        <v>292.39999999999998</v>
      </c>
      <c r="M20" s="21" t="str">
        <f t="shared" si="2"/>
        <v>Fri</v>
      </c>
      <c r="N20" s="1">
        <v>41222</v>
      </c>
      <c r="O20">
        <v>17</v>
      </c>
      <c r="P20">
        <v>17</v>
      </c>
      <c r="Q20" s="8">
        <v>249.52</v>
      </c>
      <c r="S20" t="s">
        <v>77</v>
      </c>
      <c r="T20" s="8">
        <f t="shared" si="7"/>
        <v>13.964285714285714</v>
      </c>
      <c r="U20" s="8">
        <f t="shared" si="8"/>
        <v>21.5</v>
      </c>
      <c r="V20" s="8">
        <f t="shared" si="9"/>
        <v>313.71464285714285</v>
      </c>
      <c r="W20" s="8">
        <f t="shared" si="10"/>
        <v>14.591378737541527</v>
      </c>
    </row>
    <row r="21" spans="1:23" ht="15.75" x14ac:dyDescent="0.5">
      <c r="A21" t="str">
        <f t="shared" si="0"/>
        <v>Sun</v>
      </c>
      <c r="B21" s="1">
        <v>40615</v>
      </c>
      <c r="C21">
        <v>20</v>
      </c>
      <c r="D21">
        <v>23</v>
      </c>
      <c r="E21" s="13">
        <v>105.83</v>
      </c>
      <c r="G21" s="21" t="str">
        <f t="shared" si="1"/>
        <v>Sat</v>
      </c>
      <c r="H21" s="1">
        <v>41027</v>
      </c>
      <c r="I21">
        <v>8</v>
      </c>
      <c r="J21" s="10">
        <v>21</v>
      </c>
      <c r="K21" s="8">
        <v>299.14999999999998</v>
      </c>
      <c r="M21" s="21" t="str">
        <f t="shared" si="2"/>
        <v>Sat</v>
      </c>
      <c r="N21" s="1">
        <v>41223</v>
      </c>
      <c r="O21">
        <v>17</v>
      </c>
      <c r="P21">
        <v>20</v>
      </c>
      <c r="Q21" s="8">
        <v>317.77</v>
      </c>
      <c r="S21" t="s">
        <v>78</v>
      </c>
      <c r="T21" s="8">
        <f t="shared" si="7"/>
        <v>13.5</v>
      </c>
      <c r="U21" s="8">
        <f t="shared" si="8"/>
        <v>20.571428571428573</v>
      </c>
      <c r="V21" s="8">
        <f t="shared" si="9"/>
        <v>302.54964285714289</v>
      </c>
      <c r="W21" s="8">
        <f t="shared" si="10"/>
        <v>14.707274305555556</v>
      </c>
    </row>
    <row r="22" spans="1:23" ht="15.75" x14ac:dyDescent="0.5">
      <c r="A22" t="str">
        <f t="shared" si="0"/>
        <v>Mon</v>
      </c>
      <c r="B22" s="1">
        <v>40616</v>
      </c>
      <c r="C22">
        <v>22</v>
      </c>
      <c r="D22">
        <v>25</v>
      </c>
      <c r="E22" s="13">
        <v>115.93</v>
      </c>
      <c r="G22" s="21" t="str">
        <f t="shared" si="1"/>
        <v>Sun</v>
      </c>
      <c r="H22" s="1">
        <v>41028</v>
      </c>
      <c r="I22">
        <v>8</v>
      </c>
      <c r="J22" s="10">
        <v>20</v>
      </c>
      <c r="K22" s="8">
        <v>296.85000000000002</v>
      </c>
      <c r="M22" s="21" t="str">
        <f t="shared" si="2"/>
        <v>Sun</v>
      </c>
      <c r="N22" s="1">
        <v>41224</v>
      </c>
      <c r="O22">
        <v>19</v>
      </c>
      <c r="P22">
        <v>22</v>
      </c>
      <c r="Q22" s="8">
        <v>330.65</v>
      </c>
      <c r="S22" t="s">
        <v>79</v>
      </c>
      <c r="T22" s="8">
        <f t="shared" si="7"/>
        <v>12.678571428571429</v>
      </c>
      <c r="U22" s="8">
        <f t="shared" si="8"/>
        <v>19.714285714285715</v>
      </c>
      <c r="V22" s="8">
        <f t="shared" si="9"/>
        <v>286.21285714285716</v>
      </c>
      <c r="W22" s="8">
        <f t="shared" si="10"/>
        <v>14.51804347826087</v>
      </c>
    </row>
    <row r="23" spans="1:23" ht="15.75" x14ac:dyDescent="0.5">
      <c r="A23" t="str">
        <f t="shared" si="0"/>
        <v>Tue</v>
      </c>
      <c r="B23" s="1">
        <v>40617</v>
      </c>
      <c r="C23">
        <v>22</v>
      </c>
      <c r="D23">
        <v>23</v>
      </c>
      <c r="E23" s="13">
        <v>107.05</v>
      </c>
      <c r="G23" s="21" t="str">
        <f t="shared" si="1"/>
        <v>Mon</v>
      </c>
      <c r="H23" s="1">
        <v>41029</v>
      </c>
      <c r="I23">
        <v>11</v>
      </c>
      <c r="J23" s="10">
        <v>24</v>
      </c>
      <c r="K23" s="8">
        <v>284.92</v>
      </c>
      <c r="M23" s="21" t="str">
        <f t="shared" si="2"/>
        <v>Mon</v>
      </c>
      <c r="N23" s="1">
        <v>41225</v>
      </c>
      <c r="O23">
        <v>23</v>
      </c>
      <c r="P23">
        <v>22</v>
      </c>
      <c r="Q23" s="8">
        <v>344.21</v>
      </c>
      <c r="S23" t="s">
        <v>80</v>
      </c>
      <c r="T23" s="8">
        <f t="shared" si="7"/>
        <v>10.931034482758621</v>
      </c>
      <c r="U23" s="8">
        <f t="shared" si="8"/>
        <v>18.241379310344829</v>
      </c>
      <c r="V23" s="8">
        <f t="shared" si="9"/>
        <v>270.07034482758621</v>
      </c>
      <c r="W23" s="8">
        <f t="shared" si="10"/>
        <v>14.805368620037806</v>
      </c>
    </row>
    <row r="24" spans="1:23" ht="15.75" x14ac:dyDescent="0.5">
      <c r="A24" t="str">
        <f t="shared" si="0"/>
        <v>Wed</v>
      </c>
      <c r="B24" s="1">
        <v>40618</v>
      </c>
      <c r="C24">
        <v>18</v>
      </c>
      <c r="D24">
        <v>21</v>
      </c>
      <c r="E24" s="13">
        <v>94.62</v>
      </c>
      <c r="G24" s="21" t="str">
        <f t="shared" si="1"/>
        <v>Tue</v>
      </c>
      <c r="H24" s="1">
        <v>41030</v>
      </c>
      <c r="I24">
        <v>6</v>
      </c>
      <c r="J24" s="10">
        <v>20</v>
      </c>
      <c r="K24" s="8">
        <v>310.62</v>
      </c>
      <c r="M24" s="21" t="str">
        <f t="shared" si="2"/>
        <v>Tue</v>
      </c>
      <c r="N24" s="1">
        <v>41226</v>
      </c>
      <c r="O24">
        <v>20</v>
      </c>
      <c r="P24">
        <v>16</v>
      </c>
      <c r="Q24" s="8">
        <v>287.66000000000003</v>
      </c>
      <c r="S24" t="s">
        <v>81</v>
      </c>
      <c r="T24" s="8">
        <f t="shared" si="7"/>
        <v>13.178571428571429</v>
      </c>
      <c r="U24" s="8">
        <f t="shared" si="8"/>
        <v>20.857142857142858</v>
      </c>
      <c r="V24" s="8">
        <f t="shared" si="9"/>
        <v>299.08607142857136</v>
      </c>
      <c r="W24" s="8">
        <f t="shared" si="10"/>
        <v>14.339743150684928</v>
      </c>
    </row>
    <row r="25" spans="1:23" ht="15.75" x14ac:dyDescent="0.5">
      <c r="A25" t="str">
        <f t="shared" si="0"/>
        <v>Thu</v>
      </c>
      <c r="B25" s="1">
        <v>40619</v>
      </c>
      <c r="C25">
        <v>18</v>
      </c>
      <c r="D25">
        <v>21</v>
      </c>
      <c r="E25" s="13">
        <v>90.86</v>
      </c>
      <c r="G25" s="21" t="str">
        <f t="shared" si="1"/>
        <v>Wed</v>
      </c>
      <c r="H25" s="1">
        <v>41031</v>
      </c>
      <c r="I25">
        <v>7</v>
      </c>
      <c r="J25" s="10">
        <v>23</v>
      </c>
      <c r="K25" s="8">
        <v>307.85000000000002</v>
      </c>
      <c r="M25" s="21" t="str">
        <f t="shared" si="2"/>
        <v>Wed</v>
      </c>
      <c r="N25" s="1">
        <v>41227</v>
      </c>
      <c r="O25">
        <v>21</v>
      </c>
      <c r="P25">
        <v>21</v>
      </c>
      <c r="Q25" s="8">
        <v>329.4</v>
      </c>
    </row>
    <row r="26" spans="1:23" ht="15.75" x14ac:dyDescent="0.5">
      <c r="A26" t="str">
        <f t="shared" si="0"/>
        <v>Fri</v>
      </c>
      <c r="B26" s="1">
        <v>40620</v>
      </c>
      <c r="C26">
        <v>18</v>
      </c>
      <c r="D26">
        <v>16</v>
      </c>
      <c r="E26" s="13">
        <v>58.3</v>
      </c>
      <c r="G26" s="21" t="str">
        <f t="shared" si="1"/>
        <v>Thu</v>
      </c>
      <c r="H26" s="1">
        <v>41032</v>
      </c>
      <c r="I26">
        <v>7</v>
      </c>
      <c r="J26" s="10">
        <v>24</v>
      </c>
      <c r="K26" s="8">
        <v>298.95</v>
      </c>
      <c r="M26" s="21" t="str">
        <f t="shared" si="2"/>
        <v>Thu</v>
      </c>
      <c r="N26" s="1">
        <v>41228</v>
      </c>
      <c r="O26">
        <v>19</v>
      </c>
      <c r="P26">
        <v>18</v>
      </c>
      <c r="Q26" s="8">
        <v>305.43</v>
      </c>
      <c r="S26" s="3" t="s">
        <v>12</v>
      </c>
      <c r="W26">
        <v>2013</v>
      </c>
    </row>
    <row r="27" spans="1:23" ht="15.75" x14ac:dyDescent="0.5">
      <c r="A27" t="str">
        <f t="shared" si="0"/>
        <v>Sat</v>
      </c>
      <c r="B27" s="1">
        <v>40621</v>
      </c>
      <c r="C27">
        <v>20</v>
      </c>
      <c r="D27">
        <v>16</v>
      </c>
      <c r="E27" s="13">
        <v>70</v>
      </c>
      <c r="G27" s="21" t="str">
        <f t="shared" si="1"/>
        <v>Fri</v>
      </c>
      <c r="H27" s="1">
        <v>41033</v>
      </c>
      <c r="I27">
        <v>6</v>
      </c>
      <c r="J27" s="10">
        <v>18</v>
      </c>
      <c r="K27" s="8">
        <v>280.27999999999997</v>
      </c>
      <c r="M27" s="21" t="str">
        <f t="shared" si="2"/>
        <v>Fri</v>
      </c>
      <c r="N27" s="1">
        <v>41229</v>
      </c>
      <c r="O27">
        <v>20</v>
      </c>
      <c r="P27">
        <v>19</v>
      </c>
      <c r="Q27" s="8">
        <v>317.19</v>
      </c>
      <c r="S27" t="s">
        <v>73</v>
      </c>
      <c r="T27">
        <v>249</v>
      </c>
    </row>
    <row r="28" spans="1:23" ht="15.75" x14ac:dyDescent="0.5">
      <c r="A28" t="str">
        <f t="shared" si="0"/>
        <v>Sun</v>
      </c>
      <c r="B28" s="1">
        <v>40622</v>
      </c>
      <c r="C28">
        <v>29</v>
      </c>
      <c r="D28">
        <v>22</v>
      </c>
      <c r="E28" s="13">
        <v>74.05</v>
      </c>
      <c r="G28" s="21" t="str">
        <f t="shared" si="1"/>
        <v>Sat</v>
      </c>
      <c r="H28" s="1">
        <v>41034</v>
      </c>
      <c r="I28">
        <v>6</v>
      </c>
      <c r="J28" s="10">
        <v>22</v>
      </c>
      <c r="K28" s="8">
        <v>300.29000000000002</v>
      </c>
      <c r="M28" s="21" t="str">
        <f t="shared" si="2"/>
        <v>Sat</v>
      </c>
      <c r="N28" s="1">
        <v>41230</v>
      </c>
      <c r="O28">
        <v>16</v>
      </c>
      <c r="P28">
        <v>18</v>
      </c>
      <c r="Q28" s="8">
        <v>303.58</v>
      </c>
      <c r="S28" t="s">
        <v>74</v>
      </c>
    </row>
    <row r="29" spans="1:23" ht="15.75" x14ac:dyDescent="0.5">
      <c r="A29" t="str">
        <f t="shared" si="0"/>
        <v>Mon</v>
      </c>
      <c r="B29" s="1">
        <v>40623</v>
      </c>
      <c r="C29">
        <v>27</v>
      </c>
      <c r="D29">
        <v>26</v>
      </c>
      <c r="E29" s="13">
        <v>109.61</v>
      </c>
      <c r="G29" s="21" t="str">
        <f t="shared" si="1"/>
        <v>Sun</v>
      </c>
      <c r="H29" s="1">
        <v>41035</v>
      </c>
      <c r="I29">
        <v>12</v>
      </c>
      <c r="J29" s="10">
        <v>20</v>
      </c>
      <c r="K29" s="8">
        <v>310.97000000000003</v>
      </c>
      <c r="M29" s="21" t="str">
        <f t="shared" si="2"/>
        <v>Sun</v>
      </c>
      <c r="N29" s="1">
        <v>41231</v>
      </c>
      <c r="O29">
        <v>18</v>
      </c>
      <c r="P29">
        <v>19</v>
      </c>
      <c r="Q29" s="8">
        <v>327.71</v>
      </c>
      <c r="S29" s="3" t="s">
        <v>71</v>
      </c>
      <c r="T29" s="3" t="s">
        <v>7</v>
      </c>
      <c r="U29" s="3" t="s">
        <v>3</v>
      </c>
      <c r="V29" s="3" t="s">
        <v>4</v>
      </c>
      <c r="W29" s="3" t="s">
        <v>5</v>
      </c>
    </row>
    <row r="30" spans="1:23" ht="15.75" x14ac:dyDescent="0.5">
      <c r="A30" t="str">
        <f t="shared" si="0"/>
        <v>Tue</v>
      </c>
      <c r="B30" s="1">
        <v>40624</v>
      </c>
      <c r="C30">
        <v>20</v>
      </c>
      <c r="D30">
        <v>25</v>
      </c>
      <c r="E30" s="13">
        <v>71.69</v>
      </c>
      <c r="G30" s="21" t="str">
        <f t="shared" si="1"/>
        <v>Mon</v>
      </c>
      <c r="H30" s="1">
        <v>41036</v>
      </c>
      <c r="I30">
        <v>8</v>
      </c>
      <c r="J30" s="10">
        <v>24</v>
      </c>
      <c r="K30" s="8">
        <v>325.07</v>
      </c>
      <c r="M30" s="21" t="str">
        <f t="shared" si="2"/>
        <v>Mon</v>
      </c>
      <c r="N30" s="1">
        <v>41232</v>
      </c>
      <c r="O30">
        <v>12</v>
      </c>
      <c r="P30">
        <v>12</v>
      </c>
      <c r="Q30" s="8">
        <v>181.08</v>
      </c>
      <c r="S30" t="s">
        <v>75</v>
      </c>
      <c r="T30" s="8">
        <v>20.222222222222221</v>
      </c>
      <c r="U30" s="8">
        <v>20.472222222222221</v>
      </c>
      <c r="V30" s="8">
        <v>336.52722222222224</v>
      </c>
      <c r="W30" s="8">
        <v>16.438236092265946</v>
      </c>
    </row>
    <row r="31" spans="1:23" ht="15.75" x14ac:dyDescent="0.5">
      <c r="A31" t="str">
        <f t="shared" si="0"/>
        <v>Wed</v>
      </c>
      <c r="B31" s="1">
        <v>40625</v>
      </c>
      <c r="C31">
        <v>27</v>
      </c>
      <c r="D31">
        <v>26</v>
      </c>
      <c r="E31" s="13">
        <v>104.88</v>
      </c>
      <c r="G31" s="21" t="str">
        <f t="shared" si="1"/>
        <v>Tue</v>
      </c>
      <c r="H31" s="1">
        <v>41037</v>
      </c>
      <c r="I31">
        <v>10</v>
      </c>
      <c r="J31" s="10">
        <v>22</v>
      </c>
      <c r="K31" s="8">
        <v>318.73</v>
      </c>
      <c r="M31" s="21" t="str">
        <f t="shared" si="2"/>
        <v>Tue</v>
      </c>
      <c r="N31" s="1">
        <v>41233</v>
      </c>
      <c r="O31">
        <v>8</v>
      </c>
      <c r="P31">
        <v>9</v>
      </c>
      <c r="Q31" s="8">
        <v>148.41999999999999</v>
      </c>
      <c r="S31" t="s">
        <v>76</v>
      </c>
      <c r="T31" s="8">
        <v>17.666666666666668</v>
      </c>
      <c r="U31" s="8">
        <v>17.916666666666668</v>
      </c>
      <c r="V31" s="8">
        <v>298.67444444444442</v>
      </c>
      <c r="W31" s="8">
        <v>16.670201550387596</v>
      </c>
    </row>
    <row r="32" spans="1:23" ht="15.75" x14ac:dyDescent="0.5">
      <c r="A32" t="str">
        <f t="shared" si="0"/>
        <v>Thu</v>
      </c>
      <c r="B32" s="1">
        <v>40626</v>
      </c>
      <c r="C32">
        <v>16</v>
      </c>
      <c r="D32">
        <v>20</v>
      </c>
      <c r="E32" s="13">
        <v>72.3</v>
      </c>
      <c r="G32" s="21" t="str">
        <f t="shared" si="1"/>
        <v>Wed</v>
      </c>
      <c r="H32" s="1">
        <v>41038</v>
      </c>
      <c r="I32">
        <v>11</v>
      </c>
      <c r="J32" s="10">
        <v>21</v>
      </c>
      <c r="K32" s="8">
        <v>301.62</v>
      </c>
      <c r="M32" s="21" t="str">
        <f t="shared" si="2"/>
        <v>Wed</v>
      </c>
      <c r="N32" s="1">
        <v>41234</v>
      </c>
      <c r="O32">
        <v>5</v>
      </c>
      <c r="P32">
        <v>4</v>
      </c>
      <c r="Q32" s="8">
        <v>46.98</v>
      </c>
      <c r="S32" t="s">
        <v>77</v>
      </c>
      <c r="T32" s="8">
        <v>17.342857142857142</v>
      </c>
      <c r="U32" s="8">
        <v>17.514285714285716</v>
      </c>
      <c r="V32" s="8">
        <v>295.6357142857143</v>
      </c>
      <c r="W32" s="8">
        <v>16.87969004893964</v>
      </c>
    </row>
    <row r="33" spans="1:23" ht="15.75" x14ac:dyDescent="0.5">
      <c r="A33" t="str">
        <f t="shared" si="0"/>
        <v>Fri</v>
      </c>
      <c r="B33" s="1">
        <v>40627</v>
      </c>
      <c r="C33">
        <v>24</v>
      </c>
      <c r="D33">
        <v>23</v>
      </c>
      <c r="E33" s="13">
        <v>102.89</v>
      </c>
      <c r="G33" s="21" t="str">
        <f t="shared" si="1"/>
        <v>Thu</v>
      </c>
      <c r="H33" s="1">
        <v>41039</v>
      </c>
      <c r="I33">
        <v>8</v>
      </c>
      <c r="J33" s="10">
        <v>18</v>
      </c>
      <c r="K33" s="8">
        <v>280.62</v>
      </c>
      <c r="M33" s="21" t="str">
        <f t="shared" si="2"/>
        <v>Thu</v>
      </c>
      <c r="N33" s="1">
        <v>41235</v>
      </c>
      <c r="O33">
        <v>6</v>
      </c>
      <c r="P33">
        <v>7</v>
      </c>
      <c r="Q33" s="8">
        <v>130.97</v>
      </c>
      <c r="S33" t="s">
        <v>78</v>
      </c>
      <c r="T33" s="8">
        <v>16.542857142857144</v>
      </c>
      <c r="U33" s="8">
        <v>16.428571428571427</v>
      </c>
      <c r="V33" s="8">
        <v>268.18028571428567</v>
      </c>
      <c r="W33" s="8">
        <v>16.324017391304348</v>
      </c>
    </row>
    <row r="34" spans="1:23" ht="15.75" x14ac:dyDescent="0.5">
      <c r="A34" t="str">
        <f t="shared" si="0"/>
        <v>Sat</v>
      </c>
      <c r="B34" s="1">
        <v>40628</v>
      </c>
      <c r="C34">
        <v>34</v>
      </c>
      <c r="D34">
        <v>32</v>
      </c>
      <c r="E34" s="13">
        <v>112.44</v>
      </c>
      <c r="G34" s="21" t="str">
        <f t="shared" si="1"/>
        <v>Fri</v>
      </c>
      <c r="H34" s="1">
        <v>41040</v>
      </c>
      <c r="I34">
        <v>8</v>
      </c>
      <c r="J34" s="10">
        <v>20</v>
      </c>
      <c r="K34" s="8">
        <v>306.48</v>
      </c>
      <c r="M34" s="21" t="str">
        <f t="shared" si="2"/>
        <v>Fri</v>
      </c>
      <c r="N34" s="1">
        <v>41236</v>
      </c>
      <c r="O34">
        <v>7</v>
      </c>
      <c r="P34">
        <v>7</v>
      </c>
      <c r="Q34" s="8">
        <v>130.12</v>
      </c>
      <c r="S34" t="s">
        <v>79</v>
      </c>
      <c r="T34" s="8">
        <v>15.8</v>
      </c>
      <c r="U34" s="8">
        <v>15.885714285714286</v>
      </c>
      <c r="V34" s="8">
        <v>262.98171428571425</v>
      </c>
      <c r="W34" s="8">
        <v>16.554604316546758</v>
      </c>
    </row>
    <row r="35" spans="1:23" ht="15.75" x14ac:dyDescent="0.5">
      <c r="A35" t="str">
        <f t="shared" si="0"/>
        <v>Sun</v>
      </c>
      <c r="B35" s="1">
        <v>40629</v>
      </c>
      <c r="C35">
        <v>30</v>
      </c>
      <c r="D35">
        <v>31</v>
      </c>
      <c r="E35" s="13">
        <v>106.03</v>
      </c>
      <c r="G35" s="21" t="str">
        <f t="shared" si="1"/>
        <v>Sat</v>
      </c>
      <c r="H35" s="1">
        <v>41041</v>
      </c>
      <c r="I35">
        <v>10</v>
      </c>
      <c r="J35" s="10">
        <v>24</v>
      </c>
      <c r="K35" s="8">
        <v>303.81</v>
      </c>
      <c r="M35" s="21" t="str">
        <f t="shared" si="2"/>
        <v>Sat</v>
      </c>
      <c r="N35" s="1">
        <v>41237</v>
      </c>
      <c r="O35">
        <v>23</v>
      </c>
      <c r="P35">
        <v>26</v>
      </c>
      <c r="Q35" s="8">
        <v>358.83</v>
      </c>
      <c r="S35" t="s">
        <v>80</v>
      </c>
      <c r="T35" s="8">
        <v>14.055555555555555</v>
      </c>
      <c r="U35" s="8">
        <v>14.166666666666666</v>
      </c>
      <c r="V35" s="8">
        <v>230.74194444444447</v>
      </c>
      <c r="W35" s="8">
        <v>16.28766666666667</v>
      </c>
    </row>
    <row r="36" spans="1:23" ht="15.75" x14ac:dyDescent="0.5">
      <c r="A36" t="str">
        <f t="shared" si="0"/>
        <v>Mon</v>
      </c>
      <c r="B36" s="1">
        <v>40630</v>
      </c>
      <c r="C36">
        <v>22</v>
      </c>
      <c r="D36">
        <v>23</v>
      </c>
      <c r="E36" s="13">
        <v>105.68</v>
      </c>
      <c r="G36" s="21" t="str">
        <f t="shared" si="1"/>
        <v>Sun</v>
      </c>
      <c r="H36" s="1">
        <v>41042</v>
      </c>
      <c r="I36">
        <v>13</v>
      </c>
      <c r="J36" s="10">
        <v>20</v>
      </c>
      <c r="K36" s="8">
        <v>289.91000000000003</v>
      </c>
      <c r="M36" s="21" t="str">
        <f t="shared" si="2"/>
        <v>Sun</v>
      </c>
      <c r="N36" s="1">
        <v>41238</v>
      </c>
      <c r="O36">
        <v>20</v>
      </c>
      <c r="P36">
        <v>20</v>
      </c>
      <c r="Q36" s="8">
        <v>320.60000000000002</v>
      </c>
      <c r="S36" t="s">
        <v>81</v>
      </c>
      <c r="T36" s="8">
        <v>18.777777777777779</v>
      </c>
      <c r="U36" s="8">
        <v>19</v>
      </c>
      <c r="V36" s="8">
        <v>310.99083333333334</v>
      </c>
      <c r="W36" s="8">
        <v>16.367938596491229</v>
      </c>
    </row>
    <row r="37" spans="1:23" ht="15.75" x14ac:dyDescent="0.5">
      <c r="A37" t="str">
        <f t="shared" si="0"/>
        <v>Tue</v>
      </c>
      <c r="B37" s="1">
        <v>40631</v>
      </c>
      <c r="C37">
        <v>26</v>
      </c>
      <c r="D37">
        <v>25</v>
      </c>
      <c r="E37" s="13">
        <v>112.58</v>
      </c>
      <c r="G37" s="21" t="str">
        <f t="shared" si="1"/>
        <v>Mon</v>
      </c>
      <c r="H37" s="1">
        <v>41043</v>
      </c>
      <c r="I37">
        <v>13</v>
      </c>
      <c r="J37" s="10">
        <v>23</v>
      </c>
      <c r="K37" s="8">
        <v>335.03</v>
      </c>
      <c r="M37" s="21" t="str">
        <f t="shared" si="2"/>
        <v>Mon</v>
      </c>
      <c r="N37" s="1">
        <v>41239</v>
      </c>
      <c r="O37">
        <v>22</v>
      </c>
      <c r="P37">
        <v>23</v>
      </c>
      <c r="Q37" s="8">
        <v>388.49</v>
      </c>
      <c r="T37" s="8"/>
      <c r="U37" s="8"/>
      <c r="V37" s="8"/>
      <c r="W37" s="8"/>
    </row>
    <row r="38" spans="1:23" ht="15.75" x14ac:dyDescent="0.5">
      <c r="A38" t="str">
        <f t="shared" si="0"/>
        <v>Wed</v>
      </c>
      <c r="B38" s="1">
        <v>40632</v>
      </c>
      <c r="C38">
        <v>20</v>
      </c>
      <c r="D38">
        <v>22</v>
      </c>
      <c r="E38" s="13">
        <v>101.4</v>
      </c>
      <c r="G38" s="21" t="str">
        <f t="shared" si="1"/>
        <v>Tue</v>
      </c>
      <c r="H38" s="1">
        <v>41044</v>
      </c>
      <c r="I38">
        <v>16</v>
      </c>
      <c r="J38" s="10">
        <v>21</v>
      </c>
      <c r="K38" s="8">
        <v>282.23</v>
      </c>
      <c r="M38" s="21" t="str">
        <f t="shared" si="2"/>
        <v>Tue</v>
      </c>
      <c r="N38" s="1">
        <v>41240</v>
      </c>
      <c r="O38">
        <v>24</v>
      </c>
      <c r="P38">
        <v>23</v>
      </c>
      <c r="Q38" s="8">
        <v>357.93</v>
      </c>
      <c r="T38" s="8"/>
      <c r="U38" s="8"/>
      <c r="V38" s="8"/>
      <c r="W38" s="8"/>
    </row>
    <row r="39" spans="1:23" ht="15.75" x14ac:dyDescent="0.5">
      <c r="A39" t="str">
        <f t="shared" si="0"/>
        <v>Thu</v>
      </c>
      <c r="B39" s="1">
        <v>40633</v>
      </c>
      <c r="C39">
        <v>17</v>
      </c>
      <c r="D39">
        <v>19</v>
      </c>
      <c r="E39" s="13">
        <v>90.8</v>
      </c>
      <c r="G39" s="21" t="str">
        <f t="shared" si="1"/>
        <v>Wed</v>
      </c>
      <c r="H39" s="1">
        <v>41045</v>
      </c>
      <c r="I39">
        <v>14</v>
      </c>
      <c r="J39" s="10">
        <v>21</v>
      </c>
      <c r="K39" s="8">
        <v>297.14999999999998</v>
      </c>
      <c r="M39" s="21" t="str">
        <f t="shared" si="2"/>
        <v>Wed</v>
      </c>
      <c r="N39" s="1">
        <v>41241</v>
      </c>
      <c r="O39">
        <v>22</v>
      </c>
      <c r="P39">
        <v>26</v>
      </c>
      <c r="Q39" s="8">
        <v>354.71</v>
      </c>
      <c r="T39" s="8"/>
      <c r="U39" s="8"/>
      <c r="V39" s="8"/>
      <c r="W39" s="8"/>
    </row>
    <row r="40" spans="1:23" ht="15.75" x14ac:dyDescent="0.5">
      <c r="A40" t="str">
        <f t="shared" si="0"/>
        <v>Fri</v>
      </c>
      <c r="B40" s="1">
        <v>40634</v>
      </c>
      <c r="C40">
        <v>15</v>
      </c>
      <c r="D40">
        <v>21</v>
      </c>
      <c r="E40" s="13">
        <v>73.73</v>
      </c>
      <c r="G40" s="21" t="str">
        <f t="shared" si="1"/>
        <v>Thu</v>
      </c>
      <c r="H40" s="1">
        <v>41046</v>
      </c>
      <c r="I40">
        <v>14</v>
      </c>
      <c r="J40" s="10">
        <v>20</v>
      </c>
      <c r="K40" s="8">
        <v>299.89</v>
      </c>
      <c r="M40" s="21" t="str">
        <f t="shared" si="2"/>
        <v>Thu</v>
      </c>
      <c r="N40" s="1">
        <v>41242</v>
      </c>
      <c r="O40">
        <v>22</v>
      </c>
      <c r="P40">
        <v>21</v>
      </c>
      <c r="Q40" s="8">
        <v>348.49</v>
      </c>
      <c r="T40" s="8"/>
      <c r="U40" s="8"/>
      <c r="V40" s="8"/>
      <c r="W40" s="8"/>
    </row>
    <row r="41" spans="1:23" ht="15.75" x14ac:dyDescent="0.5">
      <c r="A41" t="str">
        <f t="shared" si="0"/>
        <v>Sat</v>
      </c>
      <c r="B41" s="1">
        <v>40635</v>
      </c>
      <c r="C41">
        <v>34</v>
      </c>
      <c r="D41">
        <v>37</v>
      </c>
      <c r="E41" s="13">
        <v>150.94999999999999</v>
      </c>
      <c r="G41" s="21" t="str">
        <f t="shared" si="1"/>
        <v>Fri</v>
      </c>
      <c r="H41" s="1">
        <v>41047</v>
      </c>
      <c r="I41">
        <v>10</v>
      </c>
      <c r="J41" s="10">
        <v>21</v>
      </c>
      <c r="K41" s="8">
        <v>298.35000000000002</v>
      </c>
      <c r="M41" s="21" t="str">
        <f t="shared" si="2"/>
        <v>Fri</v>
      </c>
      <c r="N41" s="1">
        <v>41243</v>
      </c>
      <c r="O41">
        <v>19</v>
      </c>
      <c r="P41">
        <v>18</v>
      </c>
      <c r="Q41" s="8">
        <v>284.67</v>
      </c>
      <c r="T41" s="8"/>
      <c r="U41" s="8"/>
      <c r="V41" s="8"/>
      <c r="W41" s="8"/>
    </row>
    <row r="42" spans="1:23" ht="15.75" x14ac:dyDescent="0.5">
      <c r="A42" t="str">
        <f t="shared" si="0"/>
        <v>Sun</v>
      </c>
      <c r="B42" s="1">
        <v>40636</v>
      </c>
      <c r="C42">
        <v>59</v>
      </c>
      <c r="D42">
        <v>62</v>
      </c>
      <c r="E42" s="13">
        <v>246.05</v>
      </c>
      <c r="G42" s="21" t="str">
        <f t="shared" si="1"/>
        <v>Sat</v>
      </c>
      <c r="H42" s="1">
        <v>41048</v>
      </c>
      <c r="I42">
        <v>10</v>
      </c>
      <c r="J42" s="10">
        <v>20</v>
      </c>
      <c r="K42" s="8">
        <v>293.95</v>
      </c>
      <c r="M42" s="21" t="str">
        <f t="shared" si="2"/>
        <v>Sat</v>
      </c>
      <c r="N42" s="1">
        <v>41244</v>
      </c>
      <c r="O42">
        <v>18</v>
      </c>
      <c r="P42">
        <v>19</v>
      </c>
      <c r="Q42" s="8">
        <v>296.27</v>
      </c>
      <c r="T42" s="8"/>
      <c r="U42" s="8"/>
      <c r="V42" s="8"/>
      <c r="W42" s="8"/>
    </row>
    <row r="43" spans="1:23" ht="15.75" x14ac:dyDescent="0.5">
      <c r="A43" t="str">
        <f t="shared" si="0"/>
        <v>Mon</v>
      </c>
      <c r="B43" s="1">
        <v>40637</v>
      </c>
      <c r="C43">
        <v>39</v>
      </c>
      <c r="D43">
        <v>53</v>
      </c>
      <c r="E43" s="13">
        <v>238.46</v>
      </c>
      <c r="G43" s="21" t="str">
        <f t="shared" si="1"/>
        <v>Sun</v>
      </c>
      <c r="H43" s="1">
        <v>41049</v>
      </c>
      <c r="I43">
        <v>12</v>
      </c>
      <c r="J43" s="10">
        <v>22</v>
      </c>
      <c r="K43" s="8">
        <v>298.99</v>
      </c>
      <c r="M43" s="21" t="str">
        <f t="shared" si="2"/>
        <v>Sun</v>
      </c>
      <c r="N43" s="1">
        <v>41245</v>
      </c>
      <c r="O43">
        <v>21</v>
      </c>
      <c r="P43">
        <v>21</v>
      </c>
      <c r="Q43" s="8">
        <v>336.52</v>
      </c>
    </row>
    <row r="44" spans="1:23" ht="15.75" x14ac:dyDescent="0.5">
      <c r="A44" t="str">
        <f t="shared" si="0"/>
        <v>Tue</v>
      </c>
      <c r="B44" s="1">
        <v>40638</v>
      </c>
      <c r="C44">
        <v>46</v>
      </c>
      <c r="D44">
        <v>51</v>
      </c>
      <c r="E44" s="13">
        <v>230.27</v>
      </c>
      <c r="G44" s="21" t="str">
        <f t="shared" si="1"/>
        <v>Mon</v>
      </c>
      <c r="H44" s="1">
        <v>41050</v>
      </c>
      <c r="I44">
        <v>14</v>
      </c>
      <c r="J44" s="10">
        <v>23</v>
      </c>
      <c r="K44" s="8">
        <v>304.23</v>
      </c>
      <c r="M44" s="21" t="str">
        <f t="shared" si="2"/>
        <v>Mon</v>
      </c>
      <c r="N44" s="1">
        <v>41246</v>
      </c>
      <c r="O44">
        <v>18</v>
      </c>
      <c r="P44">
        <v>22</v>
      </c>
      <c r="Q44" s="8">
        <v>306.82</v>
      </c>
    </row>
    <row r="45" spans="1:23" ht="15.75" x14ac:dyDescent="0.5">
      <c r="A45" t="str">
        <f t="shared" si="0"/>
        <v>Wed</v>
      </c>
      <c r="B45" s="1">
        <v>40639</v>
      </c>
      <c r="C45">
        <v>61</v>
      </c>
      <c r="D45">
        <v>72</v>
      </c>
      <c r="E45" s="13">
        <v>280.49</v>
      </c>
      <c r="G45" s="21" t="str">
        <f t="shared" si="1"/>
        <v>Tue</v>
      </c>
      <c r="H45" s="1">
        <v>41051</v>
      </c>
      <c r="I45">
        <v>13</v>
      </c>
      <c r="J45" s="10">
        <v>23</v>
      </c>
      <c r="K45" s="8">
        <v>322.57</v>
      </c>
      <c r="M45" s="21" t="str">
        <f t="shared" si="2"/>
        <v>Tue</v>
      </c>
      <c r="N45" s="1">
        <v>41247</v>
      </c>
      <c r="O45">
        <v>17</v>
      </c>
      <c r="P45">
        <v>20</v>
      </c>
      <c r="Q45" s="8">
        <v>337.45</v>
      </c>
    </row>
    <row r="46" spans="1:23" ht="15.75" x14ac:dyDescent="0.5">
      <c r="A46" t="str">
        <f t="shared" si="0"/>
        <v>Thu</v>
      </c>
      <c r="B46" s="1">
        <v>40640</v>
      </c>
      <c r="C46">
        <v>33</v>
      </c>
      <c r="D46">
        <v>38</v>
      </c>
      <c r="E46" s="13">
        <v>159.28</v>
      </c>
      <c r="G46" s="21" t="str">
        <f t="shared" si="1"/>
        <v>Wed</v>
      </c>
      <c r="H46" s="1">
        <v>41052</v>
      </c>
      <c r="I46">
        <v>14</v>
      </c>
      <c r="J46" s="10">
        <v>23</v>
      </c>
      <c r="K46" s="8">
        <v>301.52</v>
      </c>
      <c r="M46" s="21" t="str">
        <f t="shared" si="2"/>
        <v>Wed</v>
      </c>
      <c r="N46" s="1">
        <v>41248</v>
      </c>
      <c r="O46">
        <v>20</v>
      </c>
      <c r="P46">
        <v>21</v>
      </c>
      <c r="Q46" s="8">
        <v>339.89</v>
      </c>
    </row>
    <row r="47" spans="1:23" ht="15.75" x14ac:dyDescent="0.5">
      <c r="A47" t="str">
        <f t="shared" si="0"/>
        <v>Fri</v>
      </c>
      <c r="B47" s="1">
        <v>40641</v>
      </c>
      <c r="C47">
        <v>20</v>
      </c>
      <c r="D47">
        <v>23</v>
      </c>
      <c r="E47" s="13">
        <v>89.08</v>
      </c>
      <c r="G47" s="21" t="str">
        <f t="shared" si="1"/>
        <v>Thu</v>
      </c>
      <c r="H47" s="1">
        <v>41053</v>
      </c>
      <c r="I47">
        <v>13</v>
      </c>
      <c r="J47" s="10">
        <v>18</v>
      </c>
      <c r="K47" s="8">
        <v>307.45</v>
      </c>
      <c r="M47" s="21" t="str">
        <f t="shared" si="2"/>
        <v>Thu</v>
      </c>
      <c r="N47" s="1">
        <v>41249</v>
      </c>
      <c r="O47">
        <v>12</v>
      </c>
      <c r="P47">
        <v>13</v>
      </c>
      <c r="Q47" s="8">
        <v>208.69</v>
      </c>
    </row>
    <row r="48" spans="1:23" ht="15.75" x14ac:dyDescent="0.5">
      <c r="A48" t="str">
        <f t="shared" si="0"/>
        <v>Sat</v>
      </c>
      <c r="B48" s="1">
        <v>40642</v>
      </c>
      <c r="C48">
        <v>30</v>
      </c>
      <c r="D48">
        <v>45</v>
      </c>
      <c r="E48" s="13">
        <v>200.52</v>
      </c>
      <c r="G48" s="21" t="str">
        <f t="shared" si="1"/>
        <v>Fri</v>
      </c>
      <c r="H48" s="1">
        <v>41054</v>
      </c>
      <c r="I48">
        <v>11</v>
      </c>
      <c r="J48" s="10">
        <v>15</v>
      </c>
      <c r="K48" s="8">
        <v>263.7</v>
      </c>
      <c r="M48" s="21" t="str">
        <f t="shared" si="2"/>
        <v>Fri</v>
      </c>
      <c r="N48" s="1">
        <v>41250</v>
      </c>
      <c r="O48">
        <v>17</v>
      </c>
      <c r="P48">
        <v>17</v>
      </c>
      <c r="Q48" s="8">
        <v>290.13</v>
      </c>
    </row>
    <row r="49" spans="1:17" ht="15.75" x14ac:dyDescent="0.5">
      <c r="A49" t="str">
        <f t="shared" si="0"/>
        <v>Sun</v>
      </c>
      <c r="B49" s="1">
        <v>40643</v>
      </c>
      <c r="C49">
        <v>56</v>
      </c>
      <c r="D49">
        <v>67</v>
      </c>
      <c r="E49" s="13">
        <v>286.48</v>
      </c>
      <c r="G49" s="21" t="str">
        <f t="shared" si="1"/>
        <v>Sat</v>
      </c>
      <c r="H49" s="1">
        <v>41055</v>
      </c>
      <c r="I49">
        <v>12</v>
      </c>
      <c r="J49" s="10">
        <v>17</v>
      </c>
      <c r="K49" s="8">
        <v>264.17</v>
      </c>
      <c r="M49" s="21" t="str">
        <f t="shared" si="2"/>
        <v>Sat</v>
      </c>
      <c r="N49" s="1">
        <v>41251</v>
      </c>
      <c r="O49">
        <v>16</v>
      </c>
      <c r="P49">
        <v>17</v>
      </c>
      <c r="Q49" s="8">
        <v>252.51</v>
      </c>
    </row>
    <row r="50" spans="1:17" ht="15.75" x14ac:dyDescent="0.5">
      <c r="A50" t="str">
        <f t="shared" si="0"/>
        <v>Mon</v>
      </c>
      <c r="B50" s="1">
        <v>40644</v>
      </c>
      <c r="C50">
        <v>45</v>
      </c>
      <c r="D50">
        <v>60</v>
      </c>
      <c r="E50" s="13">
        <v>227.87</v>
      </c>
      <c r="G50" s="21" t="str">
        <f t="shared" si="1"/>
        <v>Sun</v>
      </c>
      <c r="H50" s="1">
        <v>41056</v>
      </c>
      <c r="I50">
        <v>9</v>
      </c>
      <c r="J50" s="10">
        <v>20</v>
      </c>
      <c r="K50" s="8">
        <v>266.07</v>
      </c>
      <c r="M50" s="21" t="str">
        <f t="shared" si="2"/>
        <v>Sun</v>
      </c>
      <c r="N50" s="1">
        <v>41252</v>
      </c>
      <c r="O50">
        <v>15</v>
      </c>
      <c r="P50">
        <v>20</v>
      </c>
      <c r="Q50" s="8">
        <v>302.70999999999998</v>
      </c>
    </row>
    <row r="51" spans="1:17" ht="15.75" x14ac:dyDescent="0.5">
      <c r="A51" t="str">
        <f t="shared" si="0"/>
        <v>Tue</v>
      </c>
      <c r="B51" s="1">
        <v>40645</v>
      </c>
      <c r="C51">
        <v>37</v>
      </c>
      <c r="D51">
        <v>50</v>
      </c>
      <c r="E51" s="13">
        <v>198.8</v>
      </c>
      <c r="G51" s="21" t="str">
        <f t="shared" si="1"/>
        <v>Mon</v>
      </c>
      <c r="H51" s="1">
        <v>41057</v>
      </c>
      <c r="I51">
        <v>11</v>
      </c>
      <c r="J51" s="10">
        <v>21</v>
      </c>
      <c r="K51" s="8">
        <v>285.87</v>
      </c>
      <c r="M51" s="21" t="str">
        <f t="shared" si="2"/>
        <v>Mon</v>
      </c>
      <c r="N51" s="1">
        <v>41253</v>
      </c>
      <c r="O51">
        <v>21</v>
      </c>
      <c r="P51">
        <v>21</v>
      </c>
      <c r="Q51" s="8">
        <v>349.79</v>
      </c>
    </row>
    <row r="52" spans="1:17" ht="15.75" x14ac:dyDescent="0.5">
      <c r="A52" t="str">
        <f t="shared" si="0"/>
        <v>Wed</v>
      </c>
      <c r="B52" s="1">
        <v>40646</v>
      </c>
      <c r="C52">
        <v>29</v>
      </c>
      <c r="D52">
        <v>33</v>
      </c>
      <c r="E52" s="13">
        <v>160.69</v>
      </c>
      <c r="G52" s="21" t="str">
        <f t="shared" si="1"/>
        <v>Tue</v>
      </c>
      <c r="H52" s="1">
        <v>41058</v>
      </c>
      <c r="I52">
        <v>10</v>
      </c>
      <c r="J52" s="10">
        <v>18</v>
      </c>
      <c r="K52" s="8">
        <v>261.98</v>
      </c>
      <c r="M52" s="21" t="str">
        <f t="shared" si="2"/>
        <v>Tue</v>
      </c>
      <c r="N52" s="1">
        <v>41254</v>
      </c>
      <c r="O52">
        <v>20</v>
      </c>
      <c r="P52">
        <v>21</v>
      </c>
      <c r="Q52" s="8">
        <v>348.99</v>
      </c>
    </row>
    <row r="53" spans="1:17" ht="15.75" x14ac:dyDescent="0.5">
      <c r="A53" t="str">
        <f t="shared" si="0"/>
        <v>Thu</v>
      </c>
      <c r="B53" s="1">
        <v>40647</v>
      </c>
      <c r="C53">
        <v>27</v>
      </c>
      <c r="D53">
        <v>37</v>
      </c>
      <c r="E53" s="13">
        <v>158.63</v>
      </c>
      <c r="G53" s="21" t="str">
        <f t="shared" si="1"/>
        <v>Wed</v>
      </c>
      <c r="H53" s="1">
        <v>41059</v>
      </c>
      <c r="I53">
        <v>10</v>
      </c>
      <c r="J53" s="10">
        <v>20</v>
      </c>
      <c r="K53" s="8">
        <v>287.10000000000002</v>
      </c>
      <c r="M53" s="21" t="str">
        <f t="shared" si="2"/>
        <v>Wed</v>
      </c>
      <c r="N53" s="1">
        <v>41255</v>
      </c>
      <c r="O53">
        <v>18</v>
      </c>
      <c r="P53">
        <v>16</v>
      </c>
      <c r="Q53" s="8">
        <v>264.83</v>
      </c>
    </row>
    <row r="54" spans="1:17" ht="15.75" x14ac:dyDescent="0.5">
      <c r="A54" t="str">
        <f t="shared" si="0"/>
        <v>Fri</v>
      </c>
      <c r="B54" s="1">
        <v>40648</v>
      </c>
      <c r="C54">
        <v>17</v>
      </c>
      <c r="D54">
        <v>24</v>
      </c>
      <c r="E54" s="13">
        <v>111.31</v>
      </c>
      <c r="G54" s="21" t="str">
        <f t="shared" si="1"/>
        <v>Thu</v>
      </c>
      <c r="H54" s="1">
        <v>41060</v>
      </c>
      <c r="I54">
        <v>10</v>
      </c>
      <c r="J54" s="10">
        <v>15</v>
      </c>
      <c r="K54" s="8">
        <v>214.37</v>
      </c>
      <c r="M54" s="21" t="str">
        <f t="shared" si="2"/>
        <v>Thu</v>
      </c>
      <c r="N54" s="1">
        <v>41256</v>
      </c>
      <c r="O54">
        <v>21</v>
      </c>
      <c r="P54">
        <v>24</v>
      </c>
      <c r="Q54" s="8">
        <v>333.5</v>
      </c>
    </row>
    <row r="55" spans="1:17" ht="15.75" x14ac:dyDescent="0.5">
      <c r="A55" t="str">
        <f t="shared" si="0"/>
        <v>Sat</v>
      </c>
      <c r="B55" s="1">
        <v>40649</v>
      </c>
      <c r="C55">
        <v>40</v>
      </c>
      <c r="D55">
        <v>49</v>
      </c>
      <c r="E55" s="13">
        <v>230.47</v>
      </c>
      <c r="G55" s="21" t="str">
        <f t="shared" si="1"/>
        <v>Fri</v>
      </c>
      <c r="H55" s="1">
        <v>41061</v>
      </c>
      <c r="I55">
        <v>14</v>
      </c>
      <c r="J55" s="10">
        <v>21</v>
      </c>
      <c r="K55" s="8">
        <v>306.3</v>
      </c>
      <c r="M55" s="21" t="str">
        <f t="shared" si="2"/>
        <v>Fri</v>
      </c>
      <c r="N55" s="1">
        <v>41257</v>
      </c>
      <c r="O55">
        <v>15</v>
      </c>
      <c r="P55">
        <v>19</v>
      </c>
      <c r="Q55" s="8">
        <v>296.44</v>
      </c>
    </row>
    <row r="56" spans="1:17" ht="15.75" x14ac:dyDescent="0.5">
      <c r="A56" t="str">
        <f t="shared" si="0"/>
        <v>Sun</v>
      </c>
      <c r="B56" s="1">
        <v>40650</v>
      </c>
      <c r="C56">
        <v>37</v>
      </c>
      <c r="D56">
        <v>50</v>
      </c>
      <c r="E56" s="13">
        <v>241</v>
      </c>
      <c r="G56" s="21" t="str">
        <f t="shared" si="1"/>
        <v>Sat</v>
      </c>
      <c r="H56" s="1">
        <v>41062</v>
      </c>
      <c r="I56">
        <v>12</v>
      </c>
      <c r="J56" s="10">
        <v>23</v>
      </c>
      <c r="K56" s="8">
        <v>311.48</v>
      </c>
      <c r="M56" s="21" t="str">
        <f t="shared" si="2"/>
        <v>Sat</v>
      </c>
      <c r="N56" s="1">
        <v>41258</v>
      </c>
      <c r="O56">
        <v>17</v>
      </c>
      <c r="P56">
        <v>16</v>
      </c>
      <c r="Q56" s="8">
        <v>286.58999999999997</v>
      </c>
    </row>
    <row r="57" spans="1:17" ht="15.75" x14ac:dyDescent="0.5">
      <c r="A57" t="str">
        <f t="shared" si="0"/>
        <v>Mon</v>
      </c>
      <c r="B57" s="1">
        <v>40651</v>
      </c>
      <c r="C57">
        <v>48</v>
      </c>
      <c r="D57">
        <v>62</v>
      </c>
      <c r="E57" s="13">
        <v>249.58</v>
      </c>
      <c r="G57" s="21" t="str">
        <f t="shared" si="1"/>
        <v>Sun</v>
      </c>
      <c r="H57" s="1">
        <v>41063</v>
      </c>
      <c r="I57">
        <v>16</v>
      </c>
      <c r="J57" s="10">
        <v>25</v>
      </c>
      <c r="K57" s="8">
        <v>305.67</v>
      </c>
      <c r="M57" s="21" t="str">
        <f t="shared" si="2"/>
        <v>Sun</v>
      </c>
      <c r="N57" s="1">
        <v>41259</v>
      </c>
      <c r="O57">
        <v>18</v>
      </c>
      <c r="P57">
        <v>18</v>
      </c>
      <c r="Q57" s="8">
        <v>301.11</v>
      </c>
    </row>
    <row r="58" spans="1:17" ht="15.75" x14ac:dyDescent="0.5">
      <c r="A58" t="str">
        <f t="shared" si="0"/>
        <v>Tue</v>
      </c>
      <c r="B58" s="1">
        <v>40652</v>
      </c>
      <c r="C58">
        <v>51</v>
      </c>
      <c r="D58">
        <v>60</v>
      </c>
      <c r="E58" s="13">
        <v>261.83999999999997</v>
      </c>
      <c r="G58" s="21" t="str">
        <f t="shared" si="1"/>
        <v>Mon</v>
      </c>
      <c r="H58" s="1">
        <v>41064</v>
      </c>
      <c r="I58">
        <v>15</v>
      </c>
      <c r="J58" s="10">
        <v>24</v>
      </c>
      <c r="K58" s="8">
        <v>331.51</v>
      </c>
      <c r="M58" s="21" t="str">
        <f t="shared" si="2"/>
        <v>Mon</v>
      </c>
      <c r="N58" s="1">
        <v>41260</v>
      </c>
      <c r="O58">
        <v>21</v>
      </c>
      <c r="P58">
        <v>21</v>
      </c>
      <c r="Q58" s="8">
        <v>334.6</v>
      </c>
    </row>
    <row r="59" spans="1:17" ht="15.75" x14ac:dyDescent="0.5">
      <c r="A59" t="str">
        <f t="shared" si="0"/>
        <v>Wed</v>
      </c>
      <c r="B59" s="1">
        <v>40653</v>
      </c>
      <c r="C59">
        <v>43</v>
      </c>
      <c r="D59">
        <v>62</v>
      </c>
      <c r="E59" s="13">
        <v>238.12</v>
      </c>
      <c r="G59" s="21" t="str">
        <f t="shared" si="1"/>
        <v>Tue</v>
      </c>
      <c r="H59" s="1">
        <v>41065</v>
      </c>
      <c r="I59">
        <v>15</v>
      </c>
      <c r="J59" s="10">
        <v>21</v>
      </c>
      <c r="K59" s="8">
        <v>338.19</v>
      </c>
      <c r="M59" s="21" t="str">
        <f t="shared" si="2"/>
        <v>Tue</v>
      </c>
      <c r="N59" s="1">
        <v>41261</v>
      </c>
      <c r="O59">
        <v>22</v>
      </c>
      <c r="P59">
        <v>20</v>
      </c>
      <c r="Q59" s="8">
        <v>317.45999999999998</v>
      </c>
    </row>
    <row r="60" spans="1:17" ht="15.75" x14ac:dyDescent="0.5">
      <c r="A60" t="str">
        <f t="shared" si="0"/>
        <v>Thu</v>
      </c>
      <c r="B60" s="1">
        <v>40654</v>
      </c>
      <c r="C60">
        <v>1</v>
      </c>
      <c r="D60">
        <v>0</v>
      </c>
      <c r="E60" s="13">
        <v>0</v>
      </c>
      <c r="G60" s="21" t="str">
        <f t="shared" si="1"/>
        <v>Wed</v>
      </c>
      <c r="H60" s="1">
        <v>41066</v>
      </c>
      <c r="I60">
        <v>12</v>
      </c>
      <c r="J60" s="10">
        <v>23</v>
      </c>
      <c r="K60" s="8">
        <v>328.45</v>
      </c>
      <c r="M60" s="21" t="str">
        <f t="shared" si="2"/>
        <v>Wed</v>
      </c>
      <c r="N60" s="1">
        <v>41262</v>
      </c>
      <c r="O60">
        <v>17</v>
      </c>
      <c r="P60">
        <v>18</v>
      </c>
      <c r="Q60" s="8">
        <v>284.91000000000003</v>
      </c>
    </row>
    <row r="61" spans="1:17" ht="15.75" x14ac:dyDescent="0.5">
      <c r="A61" t="str">
        <f t="shared" si="0"/>
        <v>Fri</v>
      </c>
      <c r="B61" s="1">
        <v>40655</v>
      </c>
      <c r="C61">
        <v>60</v>
      </c>
      <c r="D61">
        <v>85</v>
      </c>
      <c r="E61" s="13">
        <v>308.48</v>
      </c>
      <c r="G61" s="21" t="str">
        <f t="shared" si="1"/>
        <v>Thu</v>
      </c>
      <c r="H61" s="1">
        <v>41067</v>
      </c>
      <c r="I61">
        <v>13</v>
      </c>
      <c r="J61" s="10">
        <v>22</v>
      </c>
      <c r="K61" s="8">
        <v>318.33999999999997</v>
      </c>
      <c r="M61" s="21" t="str">
        <f t="shared" si="2"/>
        <v>Thu</v>
      </c>
      <c r="N61" s="1">
        <v>41263</v>
      </c>
      <c r="O61">
        <v>11</v>
      </c>
      <c r="P61">
        <v>12</v>
      </c>
      <c r="Q61" s="8">
        <v>201.49</v>
      </c>
    </row>
    <row r="62" spans="1:17" ht="15.75" x14ac:dyDescent="0.5">
      <c r="A62" t="str">
        <f t="shared" si="0"/>
        <v>Sat</v>
      </c>
      <c r="B62" s="1">
        <v>40656</v>
      </c>
      <c r="C62">
        <v>54</v>
      </c>
      <c r="D62">
        <v>78</v>
      </c>
      <c r="E62" s="13">
        <v>303.57</v>
      </c>
      <c r="G62" s="21" t="str">
        <f t="shared" si="1"/>
        <v>Fri</v>
      </c>
      <c r="H62" s="1">
        <v>41068</v>
      </c>
      <c r="I62">
        <v>10</v>
      </c>
      <c r="J62" s="10">
        <v>22</v>
      </c>
      <c r="K62" s="8">
        <v>307.32</v>
      </c>
      <c r="M62" s="21" t="str">
        <f t="shared" si="2"/>
        <v>Fri</v>
      </c>
      <c r="N62" s="1">
        <v>41264</v>
      </c>
      <c r="O62">
        <v>13</v>
      </c>
      <c r="P62">
        <v>14</v>
      </c>
      <c r="Q62" s="8">
        <v>223.89</v>
      </c>
    </row>
    <row r="63" spans="1:17" ht="15.75" x14ac:dyDescent="0.5">
      <c r="A63" t="str">
        <f t="shared" si="0"/>
        <v>Sun</v>
      </c>
      <c r="B63" s="1">
        <v>40657</v>
      </c>
      <c r="C63">
        <v>59</v>
      </c>
      <c r="D63">
        <v>78</v>
      </c>
      <c r="E63" s="13">
        <v>307.10000000000002</v>
      </c>
      <c r="G63" s="21" t="str">
        <f t="shared" si="1"/>
        <v>Sat</v>
      </c>
      <c r="H63" s="1">
        <v>41069</v>
      </c>
      <c r="I63">
        <v>8</v>
      </c>
      <c r="J63" s="10">
        <v>21</v>
      </c>
      <c r="K63" s="8">
        <v>304.81</v>
      </c>
      <c r="M63" s="21" t="str">
        <f t="shared" si="2"/>
        <v>Sat</v>
      </c>
      <c r="N63" s="1">
        <v>41265</v>
      </c>
      <c r="O63">
        <v>18</v>
      </c>
      <c r="P63">
        <v>18</v>
      </c>
      <c r="Q63" s="8">
        <v>280.48</v>
      </c>
    </row>
    <row r="64" spans="1:17" ht="15.75" x14ac:dyDescent="0.5">
      <c r="A64" t="str">
        <f t="shared" si="0"/>
        <v>Mon</v>
      </c>
      <c r="B64" s="1">
        <v>40658</v>
      </c>
      <c r="C64">
        <v>56</v>
      </c>
      <c r="D64">
        <v>78</v>
      </c>
      <c r="E64" s="13">
        <v>311.64</v>
      </c>
      <c r="G64" s="21" t="str">
        <f t="shared" si="1"/>
        <v>Sun</v>
      </c>
      <c r="H64" s="1">
        <v>41070</v>
      </c>
      <c r="I64">
        <v>11</v>
      </c>
      <c r="J64" s="10">
        <v>23</v>
      </c>
      <c r="K64" s="8">
        <v>302.13</v>
      </c>
      <c r="M64" s="21" t="str">
        <f t="shared" si="2"/>
        <v>Sun</v>
      </c>
      <c r="N64" s="1">
        <v>41266</v>
      </c>
      <c r="O64">
        <v>16</v>
      </c>
      <c r="P64">
        <v>17</v>
      </c>
      <c r="Q64" s="8">
        <v>299.61</v>
      </c>
    </row>
    <row r="65" spans="1:17" ht="15.75" x14ac:dyDescent="0.5">
      <c r="A65" t="str">
        <f t="shared" si="0"/>
        <v>Tue</v>
      </c>
      <c r="B65" s="1">
        <v>40659</v>
      </c>
      <c r="C65">
        <v>61</v>
      </c>
      <c r="D65">
        <v>88</v>
      </c>
      <c r="E65" s="13">
        <v>311.77</v>
      </c>
      <c r="G65" s="21" t="str">
        <f t="shared" si="1"/>
        <v>Mon</v>
      </c>
      <c r="H65" s="1">
        <v>41071</v>
      </c>
      <c r="I65">
        <v>16</v>
      </c>
      <c r="J65" s="10">
        <v>23</v>
      </c>
      <c r="K65" s="8">
        <v>318.08</v>
      </c>
      <c r="M65" s="21" t="str">
        <f t="shared" si="2"/>
        <v>Mon</v>
      </c>
      <c r="N65" s="1">
        <v>41267</v>
      </c>
      <c r="O65">
        <v>9</v>
      </c>
      <c r="P65">
        <v>10</v>
      </c>
      <c r="Q65" s="8">
        <v>159.71</v>
      </c>
    </row>
    <row r="66" spans="1:17" ht="15.75" x14ac:dyDescent="0.5">
      <c r="A66" t="str">
        <f t="shared" si="0"/>
        <v>Wed</v>
      </c>
      <c r="B66" s="1">
        <v>40660</v>
      </c>
      <c r="C66">
        <v>75</v>
      </c>
      <c r="D66">
        <v>88</v>
      </c>
      <c r="E66" s="13">
        <v>309.39</v>
      </c>
      <c r="G66" s="21" t="str">
        <f t="shared" si="1"/>
        <v>Tue</v>
      </c>
      <c r="H66" s="1">
        <v>41072</v>
      </c>
      <c r="I66">
        <v>13</v>
      </c>
      <c r="J66" s="10">
        <v>27</v>
      </c>
      <c r="K66" s="8">
        <v>315.2</v>
      </c>
      <c r="M66" s="21" t="str">
        <f t="shared" si="2"/>
        <v>Tue</v>
      </c>
      <c r="N66" s="1">
        <v>41268</v>
      </c>
      <c r="O66">
        <v>12</v>
      </c>
      <c r="P66">
        <v>12</v>
      </c>
      <c r="Q66" s="8">
        <v>210.94</v>
      </c>
    </row>
    <row r="67" spans="1:17" ht="15.75" x14ac:dyDescent="0.5">
      <c r="A67" t="str">
        <f t="shared" si="0"/>
        <v>Thu</v>
      </c>
      <c r="B67" s="1">
        <v>40661</v>
      </c>
      <c r="C67">
        <v>74</v>
      </c>
      <c r="D67">
        <v>89</v>
      </c>
      <c r="E67" s="13">
        <v>336.29</v>
      </c>
      <c r="G67" s="21" t="str">
        <f t="shared" si="1"/>
        <v>Wed</v>
      </c>
      <c r="H67" s="1">
        <v>41073</v>
      </c>
      <c r="I67">
        <v>8</v>
      </c>
      <c r="J67" s="10">
        <v>25</v>
      </c>
      <c r="K67" s="8">
        <v>329.13</v>
      </c>
      <c r="M67" s="21" t="str">
        <f t="shared" si="2"/>
        <v>Wed</v>
      </c>
      <c r="N67" s="1">
        <v>41269</v>
      </c>
      <c r="O67">
        <v>20</v>
      </c>
      <c r="P67">
        <v>19</v>
      </c>
      <c r="Q67" s="8">
        <v>293.85000000000002</v>
      </c>
    </row>
    <row r="68" spans="1:17" ht="15.75" x14ac:dyDescent="0.5">
      <c r="A68" t="str">
        <f t="shared" si="0"/>
        <v>Fri</v>
      </c>
      <c r="B68" s="1">
        <v>40662</v>
      </c>
      <c r="C68">
        <v>48</v>
      </c>
      <c r="D68">
        <v>67</v>
      </c>
      <c r="E68" s="13">
        <v>270.01</v>
      </c>
      <c r="G68" s="21" t="str">
        <f t="shared" si="1"/>
        <v>Thu</v>
      </c>
      <c r="H68" s="1">
        <v>41074</v>
      </c>
      <c r="I68">
        <v>8</v>
      </c>
      <c r="J68" s="10">
        <v>22</v>
      </c>
      <c r="K68" s="8">
        <v>292.20999999999998</v>
      </c>
      <c r="M68" s="21" t="str">
        <f t="shared" si="2"/>
        <v>Thu</v>
      </c>
      <c r="N68" s="1">
        <v>41270</v>
      </c>
      <c r="O68">
        <v>17</v>
      </c>
      <c r="P68">
        <v>20</v>
      </c>
      <c r="Q68" s="8">
        <v>285.72000000000003</v>
      </c>
    </row>
    <row r="69" spans="1:17" ht="15.75" x14ac:dyDescent="0.5">
      <c r="A69" t="str">
        <f t="shared" si="0"/>
        <v>Sat</v>
      </c>
      <c r="B69" s="1">
        <v>40663</v>
      </c>
      <c r="C69">
        <v>44</v>
      </c>
      <c r="D69">
        <v>64</v>
      </c>
      <c r="E69" s="13">
        <v>241.21</v>
      </c>
      <c r="G69" s="21" t="str">
        <f t="shared" si="1"/>
        <v>Fri</v>
      </c>
      <c r="H69" s="1">
        <v>41075</v>
      </c>
      <c r="I69">
        <v>6</v>
      </c>
      <c r="J69" s="10">
        <v>14</v>
      </c>
      <c r="K69" s="8">
        <v>229.85</v>
      </c>
      <c r="M69" s="21" t="str">
        <f t="shared" ref="M69:M132" si="11">TEXT(N69,"ddd")</f>
        <v>Fri</v>
      </c>
      <c r="N69" s="1">
        <v>41271</v>
      </c>
      <c r="O69">
        <v>11</v>
      </c>
      <c r="P69">
        <v>12</v>
      </c>
      <c r="Q69" s="8">
        <v>187.46</v>
      </c>
    </row>
    <row r="70" spans="1:17" ht="15.75" x14ac:dyDescent="0.5">
      <c r="A70" t="str">
        <f t="shared" ref="A70:A133" si="12">TEXT(B70,"ddd")</f>
        <v>Sun</v>
      </c>
      <c r="B70" s="1">
        <v>40664</v>
      </c>
      <c r="C70">
        <v>68</v>
      </c>
      <c r="D70">
        <v>79</v>
      </c>
      <c r="E70" s="13">
        <v>298.45999999999998</v>
      </c>
      <c r="G70" s="21" t="str">
        <f t="shared" ref="G70:G133" si="13">TEXT(H70,"ddd")</f>
        <v>Sat</v>
      </c>
      <c r="H70" s="1">
        <v>41076</v>
      </c>
      <c r="I70">
        <v>10</v>
      </c>
      <c r="J70" s="10">
        <v>21</v>
      </c>
      <c r="K70" s="8">
        <v>315.66000000000003</v>
      </c>
      <c r="M70" s="21" t="str">
        <f t="shared" si="11"/>
        <v>Sat</v>
      </c>
      <c r="N70" s="1">
        <v>41272</v>
      </c>
      <c r="O70">
        <v>25</v>
      </c>
      <c r="P70">
        <v>23</v>
      </c>
      <c r="Q70" s="8">
        <v>359.79</v>
      </c>
    </row>
    <row r="71" spans="1:17" ht="15.75" x14ac:dyDescent="0.5">
      <c r="A71" t="str">
        <f t="shared" si="12"/>
        <v>Mon</v>
      </c>
      <c r="B71" s="1">
        <v>40665</v>
      </c>
      <c r="C71">
        <v>64</v>
      </c>
      <c r="D71">
        <v>89</v>
      </c>
      <c r="E71" s="13">
        <v>307.81</v>
      </c>
      <c r="G71" s="21" t="str">
        <f t="shared" si="13"/>
        <v>Sun</v>
      </c>
      <c r="H71" s="1">
        <v>41077</v>
      </c>
      <c r="I71">
        <v>9</v>
      </c>
      <c r="J71" s="10">
        <v>21</v>
      </c>
      <c r="K71" s="8">
        <v>307.74</v>
      </c>
      <c r="M71" s="21" t="str">
        <f t="shared" si="11"/>
        <v>Sun</v>
      </c>
      <c r="N71" s="1">
        <v>41273</v>
      </c>
      <c r="O71">
        <v>24</v>
      </c>
      <c r="P71">
        <v>22</v>
      </c>
      <c r="Q71" s="8">
        <v>355.48</v>
      </c>
    </row>
    <row r="72" spans="1:17" ht="15.75" x14ac:dyDescent="0.5">
      <c r="A72" t="str">
        <f t="shared" si="12"/>
        <v>Tue</v>
      </c>
      <c r="B72" s="1">
        <v>40666</v>
      </c>
      <c r="C72">
        <v>67</v>
      </c>
      <c r="D72">
        <v>93</v>
      </c>
      <c r="E72" s="13">
        <v>315.7</v>
      </c>
      <c r="G72" s="21" t="str">
        <f t="shared" si="13"/>
        <v>Mon</v>
      </c>
      <c r="H72" s="1">
        <v>41078</v>
      </c>
      <c r="I72">
        <v>11</v>
      </c>
      <c r="J72" s="10">
        <v>21</v>
      </c>
      <c r="K72" s="8">
        <v>318.52</v>
      </c>
      <c r="M72" s="21" t="str">
        <f t="shared" si="11"/>
        <v>Mon</v>
      </c>
      <c r="N72" s="1">
        <v>41274</v>
      </c>
      <c r="O72">
        <v>12</v>
      </c>
      <c r="P72">
        <v>12</v>
      </c>
      <c r="Q72" s="8">
        <v>182.74</v>
      </c>
    </row>
    <row r="73" spans="1:17" ht="15.75" x14ac:dyDescent="0.5">
      <c r="A73" t="str">
        <f t="shared" si="12"/>
        <v>Wed</v>
      </c>
      <c r="B73" s="1">
        <v>40667</v>
      </c>
      <c r="C73">
        <v>61</v>
      </c>
      <c r="D73">
        <v>77</v>
      </c>
      <c r="E73" s="13">
        <v>271.12</v>
      </c>
      <c r="G73" s="21" t="str">
        <f t="shared" si="13"/>
        <v>Tue</v>
      </c>
      <c r="H73" s="1">
        <v>41079</v>
      </c>
      <c r="I73">
        <v>7</v>
      </c>
      <c r="J73" s="10">
        <v>20</v>
      </c>
      <c r="K73" s="8">
        <v>303.76</v>
      </c>
      <c r="M73" s="21" t="str">
        <f t="shared" si="11"/>
        <v>Tue</v>
      </c>
      <c r="N73" s="1">
        <v>41275</v>
      </c>
      <c r="O73">
        <v>18</v>
      </c>
      <c r="P73">
        <v>19</v>
      </c>
      <c r="Q73" s="8">
        <v>301.43</v>
      </c>
    </row>
    <row r="74" spans="1:17" ht="15.75" x14ac:dyDescent="0.5">
      <c r="A74" t="str">
        <f t="shared" si="12"/>
        <v>Thu</v>
      </c>
      <c r="B74" s="1">
        <v>40668</v>
      </c>
      <c r="C74">
        <v>64</v>
      </c>
      <c r="D74">
        <v>81</v>
      </c>
      <c r="E74" s="13">
        <v>310.37</v>
      </c>
      <c r="G74" s="21" t="str">
        <f t="shared" si="13"/>
        <v>Wed</v>
      </c>
      <c r="H74" s="1">
        <v>41080</v>
      </c>
      <c r="I74">
        <v>11</v>
      </c>
      <c r="J74" s="10">
        <v>19</v>
      </c>
      <c r="K74" s="8">
        <v>259.70999999999998</v>
      </c>
      <c r="M74" s="21" t="str">
        <f t="shared" si="11"/>
        <v>Wed</v>
      </c>
      <c r="N74" s="1">
        <v>41276</v>
      </c>
      <c r="O74">
        <v>19</v>
      </c>
      <c r="P74">
        <v>18</v>
      </c>
      <c r="Q74" s="8">
        <v>302.82</v>
      </c>
    </row>
    <row r="75" spans="1:17" ht="15.75" x14ac:dyDescent="0.5">
      <c r="A75" t="str">
        <f t="shared" si="12"/>
        <v>Fri</v>
      </c>
      <c r="B75" s="1">
        <v>40669</v>
      </c>
      <c r="C75">
        <v>30</v>
      </c>
      <c r="D75">
        <v>37</v>
      </c>
      <c r="E75" s="13">
        <v>132.88999999999999</v>
      </c>
      <c r="G75" s="21" t="str">
        <f t="shared" si="13"/>
        <v>Thu</v>
      </c>
      <c r="H75" s="1">
        <v>41081</v>
      </c>
      <c r="I75">
        <v>10</v>
      </c>
      <c r="J75" s="10">
        <v>25</v>
      </c>
      <c r="K75" s="8">
        <v>294.64999999999998</v>
      </c>
      <c r="M75" s="21" t="str">
        <f t="shared" si="11"/>
        <v>Thu</v>
      </c>
      <c r="N75" s="1">
        <v>41277</v>
      </c>
      <c r="O75">
        <v>17</v>
      </c>
      <c r="P75">
        <v>18</v>
      </c>
      <c r="Q75" s="8">
        <v>296.48</v>
      </c>
    </row>
    <row r="76" spans="1:17" ht="15.75" x14ac:dyDescent="0.5">
      <c r="A76" t="str">
        <f t="shared" si="12"/>
        <v>Sat</v>
      </c>
      <c r="B76" s="1">
        <v>40670</v>
      </c>
      <c r="C76">
        <v>63</v>
      </c>
      <c r="D76">
        <v>70</v>
      </c>
      <c r="E76" s="13">
        <v>299.99</v>
      </c>
      <c r="G76" s="21" t="str">
        <f t="shared" si="13"/>
        <v>Fri</v>
      </c>
      <c r="H76" s="1">
        <v>41082</v>
      </c>
      <c r="I76">
        <v>10</v>
      </c>
      <c r="J76" s="10">
        <v>20</v>
      </c>
      <c r="K76" s="8">
        <v>299.91000000000003</v>
      </c>
      <c r="M76" s="21" t="str">
        <f t="shared" si="11"/>
        <v>Fri</v>
      </c>
      <c r="N76" s="1">
        <v>41278</v>
      </c>
      <c r="O76">
        <v>19</v>
      </c>
      <c r="P76">
        <v>22</v>
      </c>
      <c r="Q76" s="8">
        <v>299.58999999999997</v>
      </c>
    </row>
    <row r="77" spans="1:17" ht="15.75" x14ac:dyDescent="0.5">
      <c r="A77" t="str">
        <f t="shared" si="12"/>
        <v>Sun</v>
      </c>
      <c r="B77" s="1">
        <v>40671</v>
      </c>
      <c r="C77">
        <v>69</v>
      </c>
      <c r="D77">
        <v>76</v>
      </c>
      <c r="E77" s="13">
        <v>297.95999999999998</v>
      </c>
      <c r="G77" s="21" t="str">
        <f t="shared" si="13"/>
        <v>Sat</v>
      </c>
      <c r="H77" s="1">
        <v>41083</v>
      </c>
      <c r="I77">
        <v>5</v>
      </c>
      <c r="J77" s="10">
        <v>19</v>
      </c>
      <c r="K77" s="8">
        <v>297.85000000000002</v>
      </c>
      <c r="M77" s="21" t="str">
        <f t="shared" si="11"/>
        <v>Sat</v>
      </c>
      <c r="N77" s="1">
        <v>41279</v>
      </c>
      <c r="O77">
        <v>19</v>
      </c>
      <c r="P77">
        <v>21</v>
      </c>
      <c r="Q77" s="8">
        <v>307.31</v>
      </c>
    </row>
    <row r="78" spans="1:17" ht="15.75" x14ac:dyDescent="0.5">
      <c r="A78" t="str">
        <f t="shared" si="12"/>
        <v>Mon</v>
      </c>
      <c r="B78" s="1">
        <v>40672</v>
      </c>
      <c r="C78">
        <v>64</v>
      </c>
      <c r="D78">
        <v>67</v>
      </c>
      <c r="E78" s="13">
        <v>266.39</v>
      </c>
      <c r="G78" s="21" t="str">
        <f t="shared" si="13"/>
        <v>Sun</v>
      </c>
      <c r="H78" s="1">
        <v>41084</v>
      </c>
      <c r="I78">
        <v>12</v>
      </c>
      <c r="J78" s="10">
        <v>23</v>
      </c>
      <c r="K78" s="8">
        <v>302.85000000000002</v>
      </c>
      <c r="M78" s="21" t="str">
        <f t="shared" si="11"/>
        <v>Sun</v>
      </c>
      <c r="N78" s="1">
        <v>41280</v>
      </c>
      <c r="O78">
        <v>20</v>
      </c>
      <c r="P78">
        <v>19</v>
      </c>
      <c r="Q78" s="8">
        <v>302.02999999999997</v>
      </c>
    </row>
    <row r="79" spans="1:17" ht="15.75" x14ac:dyDescent="0.5">
      <c r="A79" t="str">
        <f t="shared" si="12"/>
        <v>Tue</v>
      </c>
      <c r="B79" s="1">
        <v>40673</v>
      </c>
      <c r="C79">
        <v>57</v>
      </c>
      <c r="D79">
        <v>65</v>
      </c>
      <c r="E79" s="13">
        <v>273.12</v>
      </c>
      <c r="G79" s="21" t="str">
        <f t="shared" si="13"/>
        <v>Mon</v>
      </c>
      <c r="H79" s="1">
        <v>41085</v>
      </c>
      <c r="I79">
        <v>14</v>
      </c>
      <c r="J79" s="10">
        <v>26</v>
      </c>
      <c r="K79" s="8">
        <v>335.98</v>
      </c>
      <c r="M79" s="21" t="str">
        <f t="shared" si="11"/>
        <v>Mon</v>
      </c>
      <c r="N79" s="1">
        <v>41281</v>
      </c>
      <c r="O79">
        <v>21</v>
      </c>
      <c r="P79">
        <v>22</v>
      </c>
      <c r="Q79" s="8">
        <v>323.99</v>
      </c>
    </row>
    <row r="80" spans="1:17" ht="15.75" x14ac:dyDescent="0.5">
      <c r="A80" t="str">
        <f t="shared" si="12"/>
        <v>Wed</v>
      </c>
      <c r="B80" s="1">
        <v>40674</v>
      </c>
      <c r="C80">
        <v>39</v>
      </c>
      <c r="D80">
        <v>48</v>
      </c>
      <c r="E80" s="13">
        <v>181.35</v>
      </c>
      <c r="G80" s="21" t="str">
        <f t="shared" si="13"/>
        <v>Tue</v>
      </c>
      <c r="H80" s="1">
        <v>41086</v>
      </c>
      <c r="I80">
        <v>11</v>
      </c>
      <c r="J80" s="10">
        <v>24</v>
      </c>
      <c r="K80" s="8">
        <v>312.54000000000002</v>
      </c>
      <c r="M80" s="21" t="str">
        <f t="shared" si="11"/>
        <v>Tue</v>
      </c>
      <c r="N80" s="1">
        <v>41282</v>
      </c>
      <c r="O80">
        <v>18</v>
      </c>
      <c r="P80">
        <v>21</v>
      </c>
      <c r="Q80" s="8">
        <v>299.31</v>
      </c>
    </row>
    <row r="81" spans="1:17" ht="15.75" x14ac:dyDescent="0.5">
      <c r="A81" t="str">
        <f t="shared" si="12"/>
        <v>Thu</v>
      </c>
      <c r="B81" s="1">
        <v>40675</v>
      </c>
      <c r="C81">
        <v>38</v>
      </c>
      <c r="D81">
        <v>44</v>
      </c>
      <c r="E81" s="13">
        <v>189.97</v>
      </c>
      <c r="G81" s="21" t="str">
        <f t="shared" si="13"/>
        <v>Wed</v>
      </c>
      <c r="H81" s="1">
        <v>41087</v>
      </c>
      <c r="I81">
        <v>13</v>
      </c>
      <c r="J81" s="10">
        <v>21</v>
      </c>
      <c r="K81" s="8">
        <v>302.60000000000002</v>
      </c>
      <c r="M81" s="21" t="str">
        <f t="shared" si="11"/>
        <v>Wed</v>
      </c>
      <c r="N81" s="1">
        <v>41283</v>
      </c>
      <c r="O81">
        <v>17</v>
      </c>
      <c r="P81">
        <v>17</v>
      </c>
      <c r="Q81" s="8">
        <v>303.98</v>
      </c>
    </row>
    <row r="82" spans="1:17" ht="15.75" x14ac:dyDescent="0.5">
      <c r="A82" t="str">
        <f t="shared" si="12"/>
        <v>Fri</v>
      </c>
      <c r="B82" s="1">
        <v>40676</v>
      </c>
      <c r="C82">
        <v>29</v>
      </c>
      <c r="D82">
        <v>37</v>
      </c>
      <c r="E82" s="13">
        <v>165.79</v>
      </c>
      <c r="G82" s="21" t="str">
        <f t="shared" si="13"/>
        <v>Thu</v>
      </c>
      <c r="H82" s="1">
        <v>41088</v>
      </c>
      <c r="I82">
        <v>2</v>
      </c>
      <c r="J82" s="10">
        <v>16</v>
      </c>
      <c r="K82" s="8">
        <v>213.52</v>
      </c>
      <c r="M82" s="21" t="str">
        <f t="shared" si="11"/>
        <v>Thu</v>
      </c>
      <c r="N82" s="1">
        <v>41284</v>
      </c>
      <c r="O82">
        <v>17</v>
      </c>
      <c r="P82">
        <v>18</v>
      </c>
      <c r="Q82" s="8">
        <v>301.91000000000003</v>
      </c>
    </row>
    <row r="83" spans="1:17" ht="15.75" x14ac:dyDescent="0.5">
      <c r="A83" t="str">
        <f t="shared" si="12"/>
        <v>Sat</v>
      </c>
      <c r="B83" s="1">
        <v>40677</v>
      </c>
      <c r="C83">
        <v>25</v>
      </c>
      <c r="D83">
        <v>36</v>
      </c>
      <c r="E83" s="13">
        <v>161.19999999999999</v>
      </c>
      <c r="G83" s="21" t="str">
        <f t="shared" si="13"/>
        <v>Fri</v>
      </c>
      <c r="H83" s="1">
        <v>41089</v>
      </c>
      <c r="I83">
        <v>11</v>
      </c>
      <c r="J83" s="10">
        <v>23</v>
      </c>
      <c r="K83" s="8">
        <v>281.20999999999998</v>
      </c>
      <c r="M83" s="21" t="str">
        <f t="shared" si="11"/>
        <v>Fri</v>
      </c>
      <c r="N83" s="1">
        <v>41285</v>
      </c>
      <c r="O83">
        <v>18</v>
      </c>
      <c r="P83">
        <v>19</v>
      </c>
      <c r="Q83" s="8">
        <v>305.69</v>
      </c>
    </row>
    <row r="84" spans="1:17" ht="15.75" x14ac:dyDescent="0.5">
      <c r="A84" t="str">
        <f t="shared" si="12"/>
        <v>Sun</v>
      </c>
      <c r="B84" s="1">
        <v>40678</v>
      </c>
      <c r="C84">
        <v>43</v>
      </c>
      <c r="D84">
        <v>53</v>
      </c>
      <c r="E84" s="13">
        <v>239.97</v>
      </c>
      <c r="G84" s="21" t="str">
        <f t="shared" si="13"/>
        <v>Sat</v>
      </c>
      <c r="H84" s="1">
        <v>41090</v>
      </c>
      <c r="I84">
        <v>11</v>
      </c>
      <c r="J84" s="10">
        <v>28</v>
      </c>
      <c r="K84" s="8">
        <v>333</v>
      </c>
      <c r="M84" s="21" t="str">
        <f t="shared" si="11"/>
        <v>Sat</v>
      </c>
      <c r="N84" s="1">
        <v>41286</v>
      </c>
      <c r="O84">
        <v>16</v>
      </c>
      <c r="P84">
        <v>18</v>
      </c>
      <c r="Q84" s="8">
        <v>294.14999999999998</v>
      </c>
    </row>
    <row r="85" spans="1:17" ht="15.75" x14ac:dyDescent="0.5">
      <c r="A85" t="str">
        <f t="shared" si="12"/>
        <v>Mon</v>
      </c>
      <c r="B85" s="1">
        <v>40679</v>
      </c>
      <c r="C85">
        <v>40</v>
      </c>
      <c r="D85">
        <v>58</v>
      </c>
      <c r="E85" s="13">
        <v>234.75</v>
      </c>
      <c r="G85" s="21" t="str">
        <f t="shared" si="13"/>
        <v>Sun</v>
      </c>
      <c r="H85" s="1">
        <v>41091</v>
      </c>
      <c r="I85">
        <v>15</v>
      </c>
      <c r="J85" s="10">
        <v>27</v>
      </c>
      <c r="K85" s="8">
        <v>302.06</v>
      </c>
      <c r="M85" s="21" t="str">
        <f t="shared" si="11"/>
        <v>Sun</v>
      </c>
      <c r="N85" s="1">
        <v>41287</v>
      </c>
      <c r="O85">
        <v>16</v>
      </c>
      <c r="P85">
        <v>17</v>
      </c>
      <c r="Q85" s="8">
        <v>299.87</v>
      </c>
    </row>
    <row r="86" spans="1:17" ht="15.75" x14ac:dyDescent="0.5">
      <c r="A86" t="str">
        <f t="shared" si="12"/>
        <v>Tue</v>
      </c>
      <c r="B86" s="1">
        <v>40680</v>
      </c>
      <c r="C86">
        <v>61</v>
      </c>
      <c r="D86">
        <v>91</v>
      </c>
      <c r="E86" s="13">
        <v>356.27</v>
      </c>
      <c r="G86" s="21" t="str">
        <f t="shared" si="13"/>
        <v>Mon</v>
      </c>
      <c r="H86" s="1">
        <v>41092</v>
      </c>
      <c r="I86">
        <v>12</v>
      </c>
      <c r="J86" s="10">
        <v>23</v>
      </c>
      <c r="K86" s="8">
        <v>287.54000000000002</v>
      </c>
      <c r="M86" s="21" t="str">
        <f t="shared" si="11"/>
        <v>Mon</v>
      </c>
      <c r="N86" s="1">
        <v>41288</v>
      </c>
      <c r="O86">
        <v>19</v>
      </c>
      <c r="P86">
        <v>18</v>
      </c>
      <c r="Q86" s="8">
        <v>312.48</v>
      </c>
    </row>
    <row r="87" spans="1:17" ht="15.75" x14ac:dyDescent="0.5">
      <c r="A87" t="str">
        <f t="shared" si="12"/>
        <v>Wed</v>
      </c>
      <c r="B87" s="1">
        <v>40681</v>
      </c>
      <c r="C87">
        <v>67</v>
      </c>
      <c r="D87">
        <v>87</v>
      </c>
      <c r="E87" s="13">
        <v>333.93</v>
      </c>
      <c r="G87" s="21" t="str">
        <f t="shared" si="13"/>
        <v>Tue</v>
      </c>
      <c r="H87" s="1">
        <v>41093</v>
      </c>
      <c r="I87">
        <v>11</v>
      </c>
      <c r="J87" s="10">
        <v>17</v>
      </c>
      <c r="K87" s="8">
        <v>295.52999999999997</v>
      </c>
      <c r="M87" s="21" t="str">
        <f t="shared" si="11"/>
        <v>Tue</v>
      </c>
      <c r="N87" s="1">
        <v>41289</v>
      </c>
      <c r="O87">
        <v>18</v>
      </c>
      <c r="P87">
        <v>18</v>
      </c>
      <c r="Q87" s="8">
        <v>320.06</v>
      </c>
    </row>
    <row r="88" spans="1:17" ht="15.75" x14ac:dyDescent="0.5">
      <c r="A88" t="str">
        <f t="shared" si="12"/>
        <v>Thu</v>
      </c>
      <c r="B88" s="1">
        <v>40682</v>
      </c>
      <c r="C88">
        <v>27</v>
      </c>
      <c r="D88">
        <v>34</v>
      </c>
      <c r="E88" s="13">
        <v>149.72</v>
      </c>
      <c r="G88" s="21" t="str">
        <f t="shared" si="13"/>
        <v>Wed</v>
      </c>
      <c r="H88" s="1">
        <v>41094</v>
      </c>
      <c r="I88">
        <v>9</v>
      </c>
      <c r="J88" s="10">
        <v>14</v>
      </c>
      <c r="K88" s="8">
        <v>213.82</v>
      </c>
      <c r="M88" s="21" t="str">
        <f t="shared" si="11"/>
        <v>Wed</v>
      </c>
      <c r="N88" s="1">
        <v>41290</v>
      </c>
      <c r="O88">
        <v>19</v>
      </c>
      <c r="P88">
        <v>18</v>
      </c>
      <c r="Q88" s="8">
        <v>291.06</v>
      </c>
    </row>
    <row r="89" spans="1:17" ht="15.75" x14ac:dyDescent="0.5">
      <c r="A89" t="str">
        <f t="shared" si="12"/>
        <v>Fri</v>
      </c>
      <c r="B89" s="1">
        <v>40683</v>
      </c>
      <c r="C89">
        <v>35</v>
      </c>
      <c r="D89">
        <v>56</v>
      </c>
      <c r="E89" s="13">
        <v>228.45</v>
      </c>
      <c r="G89" s="21" t="str">
        <f t="shared" si="13"/>
        <v>Thu</v>
      </c>
      <c r="H89" s="1">
        <v>41095</v>
      </c>
      <c r="I89">
        <v>17</v>
      </c>
      <c r="J89" s="10">
        <v>23</v>
      </c>
      <c r="K89" s="8">
        <v>320.51</v>
      </c>
      <c r="M89" s="21" t="str">
        <f t="shared" si="11"/>
        <v>Thu</v>
      </c>
      <c r="N89" s="1">
        <v>41291</v>
      </c>
      <c r="O89">
        <v>16</v>
      </c>
      <c r="P89">
        <v>15</v>
      </c>
      <c r="Q89" s="8">
        <v>259.22000000000003</v>
      </c>
    </row>
    <row r="90" spans="1:17" ht="15.75" x14ac:dyDescent="0.5">
      <c r="A90" t="str">
        <f t="shared" si="12"/>
        <v>Sat</v>
      </c>
      <c r="B90" s="1">
        <v>40684</v>
      </c>
      <c r="C90">
        <v>34</v>
      </c>
      <c r="D90">
        <v>44</v>
      </c>
      <c r="E90" s="13">
        <v>186.66</v>
      </c>
      <c r="G90" s="21" t="str">
        <f t="shared" si="13"/>
        <v>Fri</v>
      </c>
      <c r="H90" s="1">
        <v>41096</v>
      </c>
      <c r="I90">
        <v>15</v>
      </c>
      <c r="J90" s="10">
        <v>23</v>
      </c>
      <c r="K90" s="8">
        <v>308.85000000000002</v>
      </c>
      <c r="M90" s="21" t="str">
        <f t="shared" si="11"/>
        <v>Fri</v>
      </c>
      <c r="N90" s="1">
        <v>41292</v>
      </c>
      <c r="O90">
        <v>16</v>
      </c>
      <c r="P90">
        <v>17</v>
      </c>
      <c r="Q90" s="8">
        <v>256.7</v>
      </c>
    </row>
    <row r="91" spans="1:17" ht="15.75" x14ac:dyDescent="0.5">
      <c r="A91" t="str">
        <f t="shared" si="12"/>
        <v>Sun</v>
      </c>
      <c r="B91" s="1">
        <v>40685</v>
      </c>
      <c r="C91">
        <v>49</v>
      </c>
      <c r="D91">
        <v>62</v>
      </c>
      <c r="E91" s="13">
        <v>234.84</v>
      </c>
      <c r="G91" s="21" t="str">
        <f t="shared" si="13"/>
        <v>Sat</v>
      </c>
      <c r="H91" s="1">
        <v>41097</v>
      </c>
      <c r="I91">
        <v>21</v>
      </c>
      <c r="J91" s="10">
        <v>22</v>
      </c>
      <c r="K91" s="8">
        <v>300.70999999999998</v>
      </c>
      <c r="M91" s="21" t="str">
        <f t="shared" si="11"/>
        <v>Sat</v>
      </c>
      <c r="N91" s="1">
        <v>41293</v>
      </c>
      <c r="O91">
        <v>17</v>
      </c>
      <c r="P91">
        <v>18</v>
      </c>
      <c r="Q91" s="8">
        <v>297.12</v>
      </c>
    </row>
    <row r="92" spans="1:17" ht="15.75" x14ac:dyDescent="0.5">
      <c r="A92" t="str">
        <f t="shared" si="12"/>
        <v>Mon</v>
      </c>
      <c r="B92" s="1">
        <v>40686</v>
      </c>
      <c r="C92">
        <v>35</v>
      </c>
      <c r="D92">
        <v>50</v>
      </c>
      <c r="E92" s="13">
        <v>207.88</v>
      </c>
      <c r="G92" s="21" t="str">
        <f t="shared" si="13"/>
        <v>Sun</v>
      </c>
      <c r="H92" s="1">
        <v>41098</v>
      </c>
      <c r="I92">
        <v>19</v>
      </c>
      <c r="J92" s="10">
        <v>21</v>
      </c>
      <c r="K92" s="8">
        <v>295.33999999999997</v>
      </c>
      <c r="M92" s="21" t="str">
        <f t="shared" si="11"/>
        <v>Sun</v>
      </c>
      <c r="N92" s="1">
        <v>41294</v>
      </c>
      <c r="O92">
        <v>17</v>
      </c>
      <c r="P92">
        <v>19</v>
      </c>
      <c r="Q92" s="8">
        <v>293.99</v>
      </c>
    </row>
    <row r="93" spans="1:17" ht="15.75" x14ac:dyDescent="0.5">
      <c r="A93" t="str">
        <f t="shared" si="12"/>
        <v>Tue</v>
      </c>
      <c r="B93" s="1">
        <v>40687</v>
      </c>
      <c r="C93">
        <v>43</v>
      </c>
      <c r="D93">
        <v>62</v>
      </c>
      <c r="E93" s="13">
        <v>250.07</v>
      </c>
      <c r="G93" s="21" t="str">
        <f t="shared" si="13"/>
        <v>Mon</v>
      </c>
      <c r="H93" s="1">
        <v>41099</v>
      </c>
      <c r="I93">
        <v>12</v>
      </c>
      <c r="J93" s="10">
        <v>22</v>
      </c>
      <c r="K93" s="8">
        <v>322.02</v>
      </c>
      <c r="M93" s="21" t="str">
        <f t="shared" si="11"/>
        <v>Mon</v>
      </c>
      <c r="N93" s="1">
        <v>41295</v>
      </c>
      <c r="O93">
        <v>19</v>
      </c>
      <c r="P93">
        <v>19</v>
      </c>
      <c r="Q93" s="8">
        <v>300.24</v>
      </c>
    </row>
    <row r="94" spans="1:17" ht="15.75" x14ac:dyDescent="0.5">
      <c r="A94" t="str">
        <f t="shared" si="12"/>
        <v>Wed</v>
      </c>
      <c r="B94" s="1">
        <v>40688</v>
      </c>
      <c r="C94">
        <v>31</v>
      </c>
      <c r="D94">
        <v>40</v>
      </c>
      <c r="E94" s="13">
        <v>162.81</v>
      </c>
      <c r="G94" s="21" t="str">
        <f t="shared" si="13"/>
        <v>Tue</v>
      </c>
      <c r="H94" s="1">
        <v>41100</v>
      </c>
      <c r="I94">
        <v>9</v>
      </c>
      <c r="J94" s="10">
        <v>21</v>
      </c>
      <c r="K94" s="8">
        <v>310.24</v>
      </c>
      <c r="M94" s="21" t="str">
        <f t="shared" si="11"/>
        <v>Tue</v>
      </c>
      <c r="N94" s="1">
        <v>41296</v>
      </c>
      <c r="O94">
        <v>17</v>
      </c>
      <c r="P94">
        <v>17</v>
      </c>
      <c r="Q94" s="8">
        <v>301.17</v>
      </c>
    </row>
    <row r="95" spans="1:17" ht="15.75" x14ac:dyDescent="0.5">
      <c r="A95" t="str">
        <f t="shared" si="12"/>
        <v>Thu</v>
      </c>
      <c r="B95" s="1">
        <v>40689</v>
      </c>
      <c r="C95">
        <v>38</v>
      </c>
      <c r="D95">
        <v>53</v>
      </c>
      <c r="E95" s="13">
        <v>223.78</v>
      </c>
      <c r="G95" s="21" t="str">
        <f t="shared" si="13"/>
        <v>Wed</v>
      </c>
      <c r="H95" s="1">
        <v>41101</v>
      </c>
      <c r="I95">
        <v>8</v>
      </c>
      <c r="J95" s="10">
        <v>25</v>
      </c>
      <c r="K95" s="8">
        <v>307.98</v>
      </c>
      <c r="M95" s="21" t="str">
        <f t="shared" si="11"/>
        <v>Wed</v>
      </c>
      <c r="N95" s="1">
        <v>41297</v>
      </c>
      <c r="O95">
        <v>16</v>
      </c>
      <c r="P95">
        <v>17</v>
      </c>
      <c r="Q95" s="8">
        <v>293.98</v>
      </c>
    </row>
    <row r="96" spans="1:17" ht="15.75" x14ac:dyDescent="0.5">
      <c r="A96" t="str">
        <f t="shared" si="12"/>
        <v>Fri</v>
      </c>
      <c r="B96" s="1">
        <v>40690</v>
      </c>
      <c r="C96">
        <v>32</v>
      </c>
      <c r="D96">
        <v>39</v>
      </c>
      <c r="E96" s="13">
        <v>142.81</v>
      </c>
      <c r="G96" s="21" t="str">
        <f t="shared" si="13"/>
        <v>Thu</v>
      </c>
      <c r="H96" s="1">
        <v>41102</v>
      </c>
      <c r="I96">
        <v>15</v>
      </c>
      <c r="J96" s="10">
        <v>22</v>
      </c>
      <c r="K96" s="8">
        <v>300.83</v>
      </c>
      <c r="M96" s="21" t="str">
        <f t="shared" si="11"/>
        <v>Thu</v>
      </c>
      <c r="N96" s="1">
        <v>41298</v>
      </c>
      <c r="O96">
        <v>18</v>
      </c>
      <c r="P96">
        <v>19</v>
      </c>
      <c r="Q96" s="8">
        <v>292.74</v>
      </c>
    </row>
    <row r="97" spans="1:17" ht="15.75" x14ac:dyDescent="0.5">
      <c r="A97" t="str">
        <f t="shared" si="12"/>
        <v>Sat</v>
      </c>
      <c r="B97" s="1">
        <v>40691</v>
      </c>
      <c r="C97">
        <v>58</v>
      </c>
      <c r="D97">
        <v>70</v>
      </c>
      <c r="E97" s="13">
        <v>275.39999999999998</v>
      </c>
      <c r="G97" s="21" t="str">
        <f t="shared" si="13"/>
        <v>Fri</v>
      </c>
      <c r="H97" s="1">
        <v>41103</v>
      </c>
      <c r="I97">
        <v>13</v>
      </c>
      <c r="J97" s="10">
        <v>23</v>
      </c>
      <c r="K97" s="8">
        <v>303.02</v>
      </c>
      <c r="M97" s="21" t="str">
        <f t="shared" si="11"/>
        <v>Fri</v>
      </c>
      <c r="N97" s="1">
        <v>41299</v>
      </c>
      <c r="O97">
        <v>13</v>
      </c>
      <c r="P97">
        <v>12</v>
      </c>
      <c r="Q97" s="8">
        <v>178.75</v>
      </c>
    </row>
    <row r="98" spans="1:17" ht="15.75" x14ac:dyDescent="0.5">
      <c r="A98" t="str">
        <f t="shared" si="12"/>
        <v>Sun</v>
      </c>
      <c r="B98" s="1">
        <v>40692</v>
      </c>
      <c r="C98">
        <v>41</v>
      </c>
      <c r="D98">
        <v>57</v>
      </c>
      <c r="E98" s="13">
        <v>211.45</v>
      </c>
      <c r="G98" s="21" t="str">
        <f t="shared" si="13"/>
        <v>Sat</v>
      </c>
      <c r="H98" s="1">
        <v>41104</v>
      </c>
      <c r="I98">
        <v>17</v>
      </c>
      <c r="J98" s="10">
        <v>25</v>
      </c>
      <c r="K98" s="8">
        <v>293.2</v>
      </c>
      <c r="M98" s="21" t="str">
        <f t="shared" si="11"/>
        <v>Sat</v>
      </c>
      <c r="N98" s="1">
        <v>41300</v>
      </c>
      <c r="O98">
        <v>18</v>
      </c>
      <c r="P98">
        <v>18</v>
      </c>
      <c r="Q98" s="8">
        <v>301.37</v>
      </c>
    </row>
    <row r="99" spans="1:17" ht="15.75" x14ac:dyDescent="0.5">
      <c r="A99" t="str">
        <f t="shared" si="12"/>
        <v>Mon</v>
      </c>
      <c r="B99" s="1">
        <v>40693</v>
      </c>
      <c r="C99">
        <v>27</v>
      </c>
      <c r="D99">
        <v>37</v>
      </c>
      <c r="E99" s="13">
        <v>124.99</v>
      </c>
      <c r="G99" s="21" t="str">
        <f t="shared" si="13"/>
        <v>Sun</v>
      </c>
      <c r="H99" s="1">
        <v>41105</v>
      </c>
      <c r="I99">
        <v>9</v>
      </c>
      <c r="J99" s="10">
        <v>23</v>
      </c>
      <c r="K99" s="8">
        <v>312.39</v>
      </c>
      <c r="M99" s="21" t="str">
        <f t="shared" si="11"/>
        <v>Sun</v>
      </c>
      <c r="N99" s="1">
        <v>41301</v>
      </c>
      <c r="O99">
        <v>21</v>
      </c>
      <c r="P99">
        <v>23</v>
      </c>
      <c r="Q99" s="8">
        <v>299.49</v>
      </c>
    </row>
    <row r="100" spans="1:17" ht="15.75" x14ac:dyDescent="0.5">
      <c r="A100" t="str">
        <f t="shared" si="12"/>
        <v>Tue</v>
      </c>
      <c r="B100" s="1">
        <v>40694</v>
      </c>
      <c r="C100">
        <v>44</v>
      </c>
      <c r="D100">
        <v>59</v>
      </c>
      <c r="E100" s="13">
        <v>232.24</v>
      </c>
      <c r="G100" s="21" t="str">
        <f t="shared" si="13"/>
        <v>Mon</v>
      </c>
      <c r="H100" s="1">
        <v>41106</v>
      </c>
      <c r="I100">
        <v>13</v>
      </c>
      <c r="J100" s="10">
        <v>24</v>
      </c>
      <c r="K100" s="8">
        <v>331.43</v>
      </c>
      <c r="M100" s="21" t="str">
        <f t="shared" si="11"/>
        <v>Mon</v>
      </c>
      <c r="N100" s="1">
        <v>41302</v>
      </c>
      <c r="O100">
        <v>21</v>
      </c>
      <c r="P100">
        <v>21</v>
      </c>
      <c r="Q100" s="8">
        <v>327.92</v>
      </c>
    </row>
    <row r="101" spans="1:17" ht="15.75" x14ac:dyDescent="0.5">
      <c r="A101" t="str">
        <f t="shared" si="12"/>
        <v>Wed</v>
      </c>
      <c r="B101" s="1">
        <v>40695</v>
      </c>
      <c r="C101">
        <v>43</v>
      </c>
      <c r="D101">
        <v>72</v>
      </c>
      <c r="E101" s="13">
        <v>279.72000000000003</v>
      </c>
      <c r="G101" s="21" t="str">
        <f t="shared" si="13"/>
        <v>Tue</v>
      </c>
      <c r="H101" s="1">
        <v>41107</v>
      </c>
      <c r="I101">
        <v>11</v>
      </c>
      <c r="J101" s="10">
        <v>24</v>
      </c>
      <c r="K101" s="8">
        <v>314.31</v>
      </c>
      <c r="M101" s="21" t="str">
        <f t="shared" si="11"/>
        <v>Tue</v>
      </c>
      <c r="N101" s="1">
        <v>41303</v>
      </c>
      <c r="O101">
        <v>17</v>
      </c>
      <c r="P101">
        <v>20</v>
      </c>
      <c r="Q101" s="8">
        <v>311.89999999999998</v>
      </c>
    </row>
    <row r="102" spans="1:17" ht="15.75" x14ac:dyDescent="0.5">
      <c r="A102" t="str">
        <f t="shared" si="12"/>
        <v>Thu</v>
      </c>
      <c r="B102" s="1">
        <v>40696</v>
      </c>
      <c r="C102">
        <v>50</v>
      </c>
      <c r="D102">
        <v>65</v>
      </c>
      <c r="E102" s="13">
        <v>262.77999999999997</v>
      </c>
      <c r="G102" s="21" t="str">
        <f t="shared" si="13"/>
        <v>Wed</v>
      </c>
      <c r="H102" s="1">
        <v>41108</v>
      </c>
      <c r="I102">
        <v>14</v>
      </c>
      <c r="J102" s="10">
        <v>23</v>
      </c>
      <c r="K102" s="8">
        <v>307.35000000000002</v>
      </c>
      <c r="M102" s="21" t="str">
        <f t="shared" si="11"/>
        <v>Wed</v>
      </c>
      <c r="N102" s="1">
        <v>41304</v>
      </c>
      <c r="O102">
        <v>16</v>
      </c>
      <c r="P102">
        <v>17</v>
      </c>
      <c r="Q102" s="8">
        <v>277.64999999999998</v>
      </c>
    </row>
    <row r="103" spans="1:17" ht="15.75" x14ac:dyDescent="0.5">
      <c r="A103" t="str">
        <f t="shared" si="12"/>
        <v>Fri</v>
      </c>
      <c r="B103" s="1">
        <v>40697</v>
      </c>
      <c r="C103">
        <v>34</v>
      </c>
      <c r="D103">
        <v>58</v>
      </c>
      <c r="E103" s="13">
        <v>246.73</v>
      </c>
      <c r="G103" s="21" t="str">
        <f t="shared" si="13"/>
        <v>Thu</v>
      </c>
      <c r="H103" s="1">
        <v>41109</v>
      </c>
      <c r="I103">
        <v>11</v>
      </c>
      <c r="J103" s="10">
        <v>21</v>
      </c>
      <c r="K103" s="8">
        <v>295.37</v>
      </c>
      <c r="M103" s="21" t="str">
        <f t="shared" si="11"/>
        <v>Thu</v>
      </c>
      <c r="N103" s="1">
        <v>41305</v>
      </c>
      <c r="O103">
        <v>17</v>
      </c>
      <c r="P103">
        <v>16</v>
      </c>
      <c r="Q103" s="8">
        <v>264.98</v>
      </c>
    </row>
    <row r="104" spans="1:17" ht="15.75" x14ac:dyDescent="0.5">
      <c r="A104" t="str">
        <f t="shared" si="12"/>
        <v>Sat</v>
      </c>
      <c r="B104" s="1">
        <v>40698</v>
      </c>
      <c r="C104">
        <v>62</v>
      </c>
      <c r="D104">
        <v>73</v>
      </c>
      <c r="E104" s="13">
        <v>310.76</v>
      </c>
      <c r="G104" s="21" t="str">
        <f t="shared" si="13"/>
        <v>Fri</v>
      </c>
      <c r="H104" s="1">
        <v>41110</v>
      </c>
      <c r="I104">
        <v>8</v>
      </c>
      <c r="J104" s="10">
        <v>21</v>
      </c>
      <c r="K104" s="8">
        <v>283.74</v>
      </c>
      <c r="M104" s="21" t="str">
        <f t="shared" si="11"/>
        <v>Fri</v>
      </c>
      <c r="N104" s="1">
        <v>41306</v>
      </c>
      <c r="O104">
        <v>10</v>
      </c>
      <c r="P104">
        <v>10</v>
      </c>
      <c r="Q104" s="8">
        <v>157.41999999999999</v>
      </c>
    </row>
    <row r="105" spans="1:17" ht="15.75" x14ac:dyDescent="0.5">
      <c r="A105" t="str">
        <f t="shared" si="12"/>
        <v>Sun</v>
      </c>
      <c r="B105" s="1">
        <v>40699</v>
      </c>
      <c r="C105">
        <v>63</v>
      </c>
      <c r="D105">
        <v>68</v>
      </c>
      <c r="E105" s="13">
        <v>310.38</v>
      </c>
      <c r="G105" s="21" t="str">
        <f t="shared" si="13"/>
        <v>Sat</v>
      </c>
      <c r="H105" s="1">
        <v>41111</v>
      </c>
      <c r="I105">
        <v>15</v>
      </c>
      <c r="J105" s="10">
        <v>18</v>
      </c>
      <c r="K105" s="8">
        <v>288.42</v>
      </c>
      <c r="M105" s="21" t="str">
        <f t="shared" si="11"/>
        <v>Sat</v>
      </c>
      <c r="N105" s="1">
        <v>41307</v>
      </c>
      <c r="O105">
        <v>20</v>
      </c>
      <c r="P105">
        <v>21</v>
      </c>
      <c r="Q105" s="8">
        <v>348.76</v>
      </c>
    </row>
    <row r="106" spans="1:17" ht="15.75" x14ac:dyDescent="0.5">
      <c r="A106" t="str">
        <f t="shared" si="12"/>
        <v>Mon</v>
      </c>
      <c r="B106" s="1">
        <v>40700</v>
      </c>
      <c r="C106">
        <v>62</v>
      </c>
      <c r="D106">
        <v>86</v>
      </c>
      <c r="E106" s="13">
        <v>338.31</v>
      </c>
      <c r="G106" s="21" t="str">
        <f t="shared" si="13"/>
        <v>Sun</v>
      </c>
      <c r="H106" s="1">
        <v>41112</v>
      </c>
      <c r="I106">
        <v>14</v>
      </c>
      <c r="J106" s="10">
        <v>20</v>
      </c>
      <c r="K106" s="8">
        <v>283.14</v>
      </c>
      <c r="M106" s="21" t="str">
        <f t="shared" si="11"/>
        <v>Sun</v>
      </c>
      <c r="N106" s="1">
        <v>41308</v>
      </c>
      <c r="O106">
        <v>20</v>
      </c>
      <c r="P106">
        <v>21</v>
      </c>
      <c r="Q106" s="8">
        <v>332.79</v>
      </c>
    </row>
    <row r="107" spans="1:17" ht="15.75" x14ac:dyDescent="0.5">
      <c r="A107" t="str">
        <f t="shared" si="12"/>
        <v>Tue</v>
      </c>
      <c r="B107" s="1">
        <v>40701</v>
      </c>
      <c r="C107">
        <v>61</v>
      </c>
      <c r="D107">
        <v>83</v>
      </c>
      <c r="E107" s="13">
        <v>317.24</v>
      </c>
      <c r="G107" s="21" t="str">
        <f t="shared" si="13"/>
        <v>Mon</v>
      </c>
      <c r="H107" s="1">
        <v>41113</v>
      </c>
      <c r="I107">
        <v>10</v>
      </c>
      <c r="J107" s="10">
        <v>20</v>
      </c>
      <c r="K107" s="8">
        <v>313.29000000000002</v>
      </c>
      <c r="M107" s="21" t="str">
        <f t="shared" si="11"/>
        <v>Mon</v>
      </c>
      <c r="N107" s="1">
        <v>41309</v>
      </c>
      <c r="O107">
        <v>21</v>
      </c>
      <c r="P107">
        <v>22</v>
      </c>
      <c r="Q107" s="8">
        <v>359.48</v>
      </c>
    </row>
    <row r="108" spans="1:17" ht="15.75" x14ac:dyDescent="0.5">
      <c r="A108" t="str">
        <f t="shared" si="12"/>
        <v>Wed</v>
      </c>
      <c r="B108" s="1">
        <v>40702</v>
      </c>
      <c r="C108">
        <v>37</v>
      </c>
      <c r="D108">
        <v>54</v>
      </c>
      <c r="E108" s="13">
        <v>219.96</v>
      </c>
      <c r="G108" s="21" t="str">
        <f t="shared" si="13"/>
        <v>Tue</v>
      </c>
      <c r="H108" s="1">
        <v>41114</v>
      </c>
      <c r="I108">
        <v>6</v>
      </c>
      <c r="J108" s="10">
        <v>26</v>
      </c>
      <c r="K108" s="8">
        <v>294.14999999999998</v>
      </c>
      <c r="M108" s="21" t="str">
        <f t="shared" si="11"/>
        <v>Tue</v>
      </c>
      <c r="N108" s="1">
        <v>41310</v>
      </c>
      <c r="O108">
        <v>21</v>
      </c>
      <c r="P108">
        <v>25</v>
      </c>
      <c r="Q108" s="8">
        <v>358.28</v>
      </c>
    </row>
    <row r="109" spans="1:17" ht="15.75" x14ac:dyDescent="0.5">
      <c r="A109" t="str">
        <f t="shared" si="12"/>
        <v>Thu</v>
      </c>
      <c r="B109" s="1">
        <v>40703</v>
      </c>
      <c r="C109">
        <v>54</v>
      </c>
      <c r="D109">
        <v>74</v>
      </c>
      <c r="E109" s="13">
        <v>275.33</v>
      </c>
      <c r="G109" s="21" t="str">
        <f t="shared" si="13"/>
        <v>Wed</v>
      </c>
      <c r="H109" s="1">
        <v>41115</v>
      </c>
      <c r="I109">
        <v>8</v>
      </c>
      <c r="J109" s="10">
        <v>20</v>
      </c>
      <c r="K109" s="8">
        <v>297.24</v>
      </c>
      <c r="M109" s="21" t="str">
        <f t="shared" si="11"/>
        <v>Wed</v>
      </c>
      <c r="N109" s="1">
        <v>41311</v>
      </c>
      <c r="O109">
        <v>16</v>
      </c>
      <c r="P109">
        <v>19</v>
      </c>
      <c r="Q109" s="8">
        <v>269.42</v>
      </c>
    </row>
    <row r="110" spans="1:17" ht="15.75" x14ac:dyDescent="0.5">
      <c r="A110" t="str">
        <f t="shared" si="12"/>
        <v>Fri</v>
      </c>
      <c r="B110" s="1">
        <v>40704</v>
      </c>
      <c r="C110">
        <v>37</v>
      </c>
      <c r="D110">
        <v>49</v>
      </c>
      <c r="E110" s="13">
        <v>211.05</v>
      </c>
      <c r="G110" s="21" t="str">
        <f t="shared" si="13"/>
        <v>Thu</v>
      </c>
      <c r="H110" s="1">
        <v>41116</v>
      </c>
      <c r="I110">
        <v>14</v>
      </c>
      <c r="J110" s="10">
        <v>22</v>
      </c>
      <c r="K110" s="8">
        <v>294.18</v>
      </c>
      <c r="M110" s="21" t="str">
        <f t="shared" si="11"/>
        <v>Thu</v>
      </c>
      <c r="N110" s="1">
        <v>41312</v>
      </c>
      <c r="O110">
        <v>22</v>
      </c>
      <c r="P110">
        <v>22</v>
      </c>
      <c r="Q110" s="8">
        <v>334.44</v>
      </c>
    </row>
    <row r="111" spans="1:17" ht="15.75" x14ac:dyDescent="0.5">
      <c r="A111" t="str">
        <f t="shared" si="12"/>
        <v>Sat</v>
      </c>
      <c r="B111" s="1">
        <v>40705</v>
      </c>
      <c r="C111">
        <v>47</v>
      </c>
      <c r="D111">
        <v>63</v>
      </c>
      <c r="E111" s="13">
        <v>249.17</v>
      </c>
      <c r="G111" s="21" t="str">
        <f t="shared" si="13"/>
        <v>Fri</v>
      </c>
      <c r="H111" s="1">
        <v>41117</v>
      </c>
      <c r="I111">
        <v>11</v>
      </c>
      <c r="J111" s="10">
        <v>19</v>
      </c>
      <c r="K111" s="8">
        <v>262.81</v>
      </c>
      <c r="M111" s="21" t="str">
        <f t="shared" si="11"/>
        <v>Fri</v>
      </c>
      <c r="N111" s="1">
        <v>41313</v>
      </c>
      <c r="O111">
        <v>10</v>
      </c>
      <c r="P111">
        <v>11</v>
      </c>
      <c r="Q111" s="8">
        <v>161.09</v>
      </c>
    </row>
    <row r="112" spans="1:17" ht="15.75" x14ac:dyDescent="0.5">
      <c r="A112" t="str">
        <f t="shared" si="12"/>
        <v>Sun</v>
      </c>
      <c r="B112" s="1">
        <v>40706</v>
      </c>
      <c r="C112">
        <v>44</v>
      </c>
      <c r="D112">
        <v>58</v>
      </c>
      <c r="E112" s="13">
        <v>223.45</v>
      </c>
      <c r="G112" s="21" t="str">
        <f t="shared" si="13"/>
        <v>Sat</v>
      </c>
      <c r="H112" s="1">
        <v>41118</v>
      </c>
      <c r="I112">
        <v>13</v>
      </c>
      <c r="J112" s="10">
        <v>22</v>
      </c>
      <c r="K112" s="8">
        <v>275.37</v>
      </c>
      <c r="M112" s="21" t="str">
        <f t="shared" si="11"/>
        <v>Sat</v>
      </c>
      <c r="N112" s="1">
        <v>41314</v>
      </c>
      <c r="O112">
        <v>16</v>
      </c>
      <c r="P112">
        <v>16</v>
      </c>
      <c r="Q112" s="8">
        <v>258.48</v>
      </c>
    </row>
    <row r="113" spans="1:17" ht="15.75" x14ac:dyDescent="0.5">
      <c r="A113" t="str">
        <f t="shared" si="12"/>
        <v>Mon</v>
      </c>
      <c r="B113" s="1">
        <v>40707</v>
      </c>
      <c r="C113">
        <v>47</v>
      </c>
      <c r="D113">
        <v>59</v>
      </c>
      <c r="E113" s="13">
        <v>257.01</v>
      </c>
      <c r="G113" s="21" t="str">
        <f t="shared" si="13"/>
        <v>Sun</v>
      </c>
      <c r="H113" s="1">
        <v>41119</v>
      </c>
      <c r="I113">
        <v>15</v>
      </c>
      <c r="J113" s="10">
        <v>21</v>
      </c>
      <c r="K113" s="8">
        <v>290.7</v>
      </c>
      <c r="M113" s="21" t="str">
        <f t="shared" si="11"/>
        <v>Sun</v>
      </c>
      <c r="N113" s="1">
        <v>41315</v>
      </c>
      <c r="O113">
        <v>20</v>
      </c>
      <c r="P113">
        <v>22</v>
      </c>
      <c r="Q113" s="8">
        <v>354.77</v>
      </c>
    </row>
    <row r="114" spans="1:17" ht="15.75" x14ac:dyDescent="0.5">
      <c r="A114" t="str">
        <f t="shared" si="12"/>
        <v>Tue</v>
      </c>
      <c r="B114" s="1">
        <v>40708</v>
      </c>
      <c r="C114">
        <v>50</v>
      </c>
      <c r="D114">
        <v>65</v>
      </c>
      <c r="E114" s="13">
        <v>259.01</v>
      </c>
      <c r="G114" s="21" t="str">
        <f t="shared" si="13"/>
        <v>Mon</v>
      </c>
      <c r="H114" s="1">
        <v>41120</v>
      </c>
      <c r="I114">
        <v>12</v>
      </c>
      <c r="J114" s="10">
        <v>20</v>
      </c>
      <c r="K114" s="8">
        <v>261.39999999999998</v>
      </c>
      <c r="M114" s="21" t="str">
        <f t="shared" si="11"/>
        <v>Mon</v>
      </c>
      <c r="N114" s="1">
        <v>41316</v>
      </c>
      <c r="O114">
        <v>19</v>
      </c>
      <c r="P114">
        <v>22</v>
      </c>
      <c r="Q114" s="8">
        <v>354.12</v>
      </c>
    </row>
    <row r="115" spans="1:17" ht="15.75" x14ac:dyDescent="0.5">
      <c r="A115" t="str">
        <f t="shared" si="12"/>
        <v>Wed</v>
      </c>
      <c r="B115" s="1">
        <v>40709</v>
      </c>
      <c r="C115">
        <v>37</v>
      </c>
      <c r="D115">
        <v>50</v>
      </c>
      <c r="E115" s="13">
        <v>205.65</v>
      </c>
      <c r="G115" s="21" t="str">
        <f t="shared" si="13"/>
        <v>Tue</v>
      </c>
      <c r="H115" s="1">
        <v>41121</v>
      </c>
      <c r="I115">
        <v>12</v>
      </c>
      <c r="J115" s="10">
        <v>17</v>
      </c>
      <c r="K115" s="8">
        <v>252.8</v>
      </c>
      <c r="M115" s="21" t="str">
        <f t="shared" si="11"/>
        <v>Tue</v>
      </c>
      <c r="N115" s="1">
        <v>41317</v>
      </c>
      <c r="O115">
        <v>16</v>
      </c>
      <c r="P115">
        <v>15</v>
      </c>
      <c r="Q115" s="8">
        <v>270.69</v>
      </c>
    </row>
    <row r="116" spans="1:17" ht="15.75" x14ac:dyDescent="0.5">
      <c r="A116" t="str">
        <f t="shared" si="12"/>
        <v>Thu</v>
      </c>
      <c r="B116" s="1">
        <v>40710</v>
      </c>
      <c r="C116">
        <v>39</v>
      </c>
      <c r="D116">
        <v>42</v>
      </c>
      <c r="E116" s="13">
        <v>187.69</v>
      </c>
      <c r="G116" s="21" t="str">
        <f t="shared" si="13"/>
        <v>Wed</v>
      </c>
      <c r="H116" s="1">
        <v>41122</v>
      </c>
      <c r="I116">
        <v>12</v>
      </c>
      <c r="J116" s="10">
        <v>21</v>
      </c>
      <c r="K116" s="8">
        <v>314.20999999999998</v>
      </c>
      <c r="M116" s="21" t="str">
        <f t="shared" si="11"/>
        <v>Wed</v>
      </c>
      <c r="N116" s="1">
        <v>41318</v>
      </c>
      <c r="O116">
        <v>22</v>
      </c>
      <c r="P116">
        <v>24</v>
      </c>
      <c r="Q116" s="8">
        <v>370.41</v>
      </c>
    </row>
    <row r="117" spans="1:17" ht="15.75" x14ac:dyDescent="0.5">
      <c r="A117" t="str">
        <f t="shared" si="12"/>
        <v>Fri</v>
      </c>
      <c r="B117" s="1">
        <v>40711</v>
      </c>
      <c r="C117">
        <v>23</v>
      </c>
      <c r="D117">
        <v>32</v>
      </c>
      <c r="E117" s="13">
        <v>144.97999999999999</v>
      </c>
      <c r="G117" s="21" t="str">
        <f t="shared" si="13"/>
        <v>Thu</v>
      </c>
      <c r="H117" s="1">
        <v>41123</v>
      </c>
      <c r="I117">
        <v>6</v>
      </c>
      <c r="J117" s="10">
        <v>17</v>
      </c>
      <c r="K117" s="8">
        <v>204.42</v>
      </c>
      <c r="M117" s="21" t="str">
        <f t="shared" si="11"/>
        <v>Thu</v>
      </c>
      <c r="N117" s="1">
        <v>41319</v>
      </c>
      <c r="O117">
        <v>15</v>
      </c>
      <c r="P117">
        <v>15</v>
      </c>
      <c r="Q117" s="8">
        <v>253.56</v>
      </c>
    </row>
    <row r="118" spans="1:17" ht="15.75" x14ac:dyDescent="0.5">
      <c r="A118" t="str">
        <f t="shared" si="12"/>
        <v>Sat</v>
      </c>
      <c r="B118" s="1">
        <v>40712</v>
      </c>
      <c r="C118">
        <v>37</v>
      </c>
      <c r="D118">
        <v>49</v>
      </c>
      <c r="E118" s="13">
        <v>212.04</v>
      </c>
      <c r="G118" s="21" t="str">
        <f t="shared" si="13"/>
        <v>Fri</v>
      </c>
      <c r="H118" s="1">
        <v>41124</v>
      </c>
      <c r="I118">
        <v>13</v>
      </c>
      <c r="J118" s="10">
        <v>22</v>
      </c>
      <c r="K118" s="8">
        <v>305.17</v>
      </c>
      <c r="M118" s="21" t="str">
        <f t="shared" si="11"/>
        <v>Fri</v>
      </c>
      <c r="N118" s="1">
        <v>41320</v>
      </c>
      <c r="O118">
        <v>5</v>
      </c>
      <c r="P118">
        <v>5</v>
      </c>
      <c r="Q118" s="8">
        <v>96.5</v>
      </c>
    </row>
    <row r="119" spans="1:17" ht="15.75" x14ac:dyDescent="0.5">
      <c r="A119" t="str">
        <f t="shared" si="12"/>
        <v>Sun</v>
      </c>
      <c r="B119" s="1">
        <v>40713</v>
      </c>
      <c r="C119">
        <v>50</v>
      </c>
      <c r="D119">
        <v>73</v>
      </c>
      <c r="E119" s="13">
        <v>278.25</v>
      </c>
      <c r="G119" s="21" t="str">
        <f t="shared" si="13"/>
        <v>Sat</v>
      </c>
      <c r="H119" s="1">
        <v>41125</v>
      </c>
      <c r="I119">
        <v>12</v>
      </c>
      <c r="J119" s="10">
        <v>20</v>
      </c>
      <c r="K119" s="8">
        <v>291.12</v>
      </c>
      <c r="M119" s="21" t="str">
        <f t="shared" si="11"/>
        <v>Sat</v>
      </c>
      <c r="N119" s="1">
        <v>41321</v>
      </c>
      <c r="O119">
        <v>22</v>
      </c>
      <c r="P119">
        <v>18</v>
      </c>
      <c r="Q119" s="8">
        <v>265.38</v>
      </c>
    </row>
    <row r="120" spans="1:17" ht="15.75" x14ac:dyDescent="0.5">
      <c r="A120" t="str">
        <f t="shared" si="12"/>
        <v>Mon</v>
      </c>
      <c r="B120" s="1">
        <v>40714</v>
      </c>
      <c r="C120">
        <v>19</v>
      </c>
      <c r="D120">
        <v>27</v>
      </c>
      <c r="E120" s="13">
        <v>125.29</v>
      </c>
      <c r="G120" s="21" t="str">
        <f t="shared" si="13"/>
        <v>Sun</v>
      </c>
      <c r="H120" s="1">
        <v>41126</v>
      </c>
      <c r="I120">
        <v>10</v>
      </c>
      <c r="J120" s="10">
        <v>23</v>
      </c>
      <c r="K120" s="8">
        <v>303.08</v>
      </c>
      <c r="M120" s="21" t="str">
        <f t="shared" si="11"/>
        <v>Sun</v>
      </c>
      <c r="N120" s="1">
        <v>41322</v>
      </c>
      <c r="O120">
        <v>19</v>
      </c>
      <c r="P120">
        <v>23</v>
      </c>
      <c r="Q120" s="8">
        <v>360.68</v>
      </c>
    </row>
    <row r="121" spans="1:17" ht="15.75" x14ac:dyDescent="0.5">
      <c r="A121" t="str">
        <f t="shared" si="12"/>
        <v>Tue</v>
      </c>
      <c r="B121" s="1">
        <v>40715</v>
      </c>
      <c r="C121">
        <v>39</v>
      </c>
      <c r="D121">
        <v>60</v>
      </c>
      <c r="E121" s="13">
        <v>247.54</v>
      </c>
      <c r="G121" s="21" t="str">
        <f t="shared" si="13"/>
        <v>Mon</v>
      </c>
      <c r="H121" s="1">
        <v>41127</v>
      </c>
      <c r="I121">
        <v>14</v>
      </c>
      <c r="J121" s="10">
        <v>21</v>
      </c>
      <c r="K121" s="8">
        <v>324.38</v>
      </c>
      <c r="M121" s="21" t="str">
        <f t="shared" si="11"/>
        <v>Mon</v>
      </c>
      <c r="N121" s="1">
        <v>41323</v>
      </c>
      <c r="O121">
        <v>21</v>
      </c>
      <c r="P121">
        <v>21</v>
      </c>
      <c r="Q121" s="8">
        <v>355.72</v>
      </c>
    </row>
    <row r="122" spans="1:17" ht="15.75" x14ac:dyDescent="0.5">
      <c r="A122" t="str">
        <f t="shared" si="12"/>
        <v>Wed</v>
      </c>
      <c r="B122" s="1">
        <v>40716</v>
      </c>
      <c r="C122">
        <v>29</v>
      </c>
      <c r="D122">
        <v>35</v>
      </c>
      <c r="E122" s="13">
        <v>165.97</v>
      </c>
      <c r="G122" s="21" t="str">
        <f t="shared" si="13"/>
        <v>Tue</v>
      </c>
      <c r="H122" s="1">
        <v>41128</v>
      </c>
      <c r="I122">
        <v>16</v>
      </c>
      <c r="J122" s="10">
        <v>25</v>
      </c>
      <c r="K122" s="8">
        <v>322.82</v>
      </c>
      <c r="M122" s="21" t="str">
        <f t="shared" si="11"/>
        <v>Tue</v>
      </c>
      <c r="N122" s="1">
        <v>41324</v>
      </c>
      <c r="O122">
        <v>12</v>
      </c>
      <c r="P122">
        <v>12</v>
      </c>
      <c r="Q122" s="8">
        <v>196.93</v>
      </c>
    </row>
    <row r="123" spans="1:17" ht="15.75" x14ac:dyDescent="0.5">
      <c r="A123" t="str">
        <f t="shared" si="12"/>
        <v>Thu</v>
      </c>
      <c r="B123" s="1">
        <v>40717</v>
      </c>
      <c r="C123">
        <v>32</v>
      </c>
      <c r="D123">
        <v>50</v>
      </c>
      <c r="E123" s="13">
        <v>206.43</v>
      </c>
      <c r="G123" s="21" t="str">
        <f t="shared" si="13"/>
        <v>Wed</v>
      </c>
      <c r="H123" s="1">
        <v>41129</v>
      </c>
      <c r="I123">
        <v>14</v>
      </c>
      <c r="J123" s="10">
        <v>22</v>
      </c>
      <c r="K123" s="8">
        <v>324.81</v>
      </c>
      <c r="M123" s="21" t="str">
        <f t="shared" si="11"/>
        <v>Wed</v>
      </c>
      <c r="N123" s="1">
        <v>41325</v>
      </c>
      <c r="O123">
        <v>10</v>
      </c>
      <c r="P123">
        <v>10</v>
      </c>
      <c r="Q123" s="8">
        <v>166.25</v>
      </c>
    </row>
    <row r="124" spans="1:17" ht="15.75" x14ac:dyDescent="0.5">
      <c r="A124" t="str">
        <f t="shared" si="12"/>
        <v>Fri</v>
      </c>
      <c r="B124" s="1">
        <v>40718</v>
      </c>
      <c r="C124">
        <v>24</v>
      </c>
      <c r="D124">
        <v>35</v>
      </c>
      <c r="E124" s="13">
        <v>154.97</v>
      </c>
      <c r="G124" s="21" t="str">
        <f t="shared" si="13"/>
        <v>Thu</v>
      </c>
      <c r="H124" s="1">
        <v>41130</v>
      </c>
      <c r="I124">
        <v>7</v>
      </c>
      <c r="J124" s="10">
        <v>23</v>
      </c>
      <c r="K124" s="8">
        <v>299.89999999999998</v>
      </c>
      <c r="M124" s="21" t="str">
        <f t="shared" si="11"/>
        <v>Thu</v>
      </c>
      <c r="N124" s="1">
        <v>41326</v>
      </c>
      <c r="O124">
        <v>20</v>
      </c>
      <c r="P124">
        <v>20</v>
      </c>
      <c r="Q124" s="8">
        <v>353.63</v>
      </c>
    </row>
    <row r="125" spans="1:17" ht="15.75" x14ac:dyDescent="0.5">
      <c r="A125" t="str">
        <f t="shared" si="12"/>
        <v>Sat</v>
      </c>
      <c r="B125" s="1">
        <v>40719</v>
      </c>
      <c r="C125">
        <v>42</v>
      </c>
      <c r="D125">
        <v>62</v>
      </c>
      <c r="E125" s="13">
        <v>251.51</v>
      </c>
      <c r="G125" s="21" t="str">
        <f t="shared" si="13"/>
        <v>Fri</v>
      </c>
      <c r="H125" s="1">
        <v>41131</v>
      </c>
      <c r="I125">
        <v>12</v>
      </c>
      <c r="J125" s="10">
        <v>22</v>
      </c>
      <c r="K125" s="8">
        <v>294.24</v>
      </c>
      <c r="M125" s="21" t="str">
        <f t="shared" si="11"/>
        <v>Fri</v>
      </c>
      <c r="N125" s="1">
        <v>41327</v>
      </c>
      <c r="O125">
        <v>12</v>
      </c>
      <c r="P125">
        <v>14</v>
      </c>
      <c r="Q125" s="8">
        <v>237.57</v>
      </c>
    </row>
    <row r="126" spans="1:17" ht="15.75" x14ac:dyDescent="0.5">
      <c r="A126" t="str">
        <f t="shared" si="12"/>
        <v>Sun</v>
      </c>
      <c r="B126" s="1">
        <v>40720</v>
      </c>
      <c r="C126">
        <v>55</v>
      </c>
      <c r="D126">
        <v>67</v>
      </c>
      <c r="E126" s="13">
        <v>273.64999999999998</v>
      </c>
      <c r="G126" s="21" t="str">
        <f t="shared" si="13"/>
        <v>Sat</v>
      </c>
      <c r="H126" s="1">
        <v>41132</v>
      </c>
      <c r="I126">
        <v>13</v>
      </c>
      <c r="J126" s="10">
        <v>19</v>
      </c>
      <c r="K126" s="8">
        <v>280.64999999999998</v>
      </c>
      <c r="M126" s="21" t="str">
        <f t="shared" si="11"/>
        <v>Sat</v>
      </c>
      <c r="N126" s="1">
        <v>41328</v>
      </c>
      <c r="O126">
        <v>21</v>
      </c>
      <c r="P126">
        <v>24</v>
      </c>
      <c r="Q126" s="8">
        <v>360</v>
      </c>
    </row>
    <row r="127" spans="1:17" ht="15.75" x14ac:dyDescent="0.5">
      <c r="A127" t="str">
        <f t="shared" si="12"/>
        <v>Mon</v>
      </c>
      <c r="B127" s="1">
        <v>40721</v>
      </c>
      <c r="C127">
        <v>41</v>
      </c>
      <c r="D127">
        <v>50</v>
      </c>
      <c r="E127" s="13">
        <v>199.91</v>
      </c>
      <c r="G127" s="21" t="str">
        <f t="shared" si="13"/>
        <v>Sun</v>
      </c>
      <c r="H127" s="1">
        <v>41133</v>
      </c>
      <c r="I127">
        <v>18</v>
      </c>
      <c r="J127" s="10">
        <v>20</v>
      </c>
      <c r="K127" s="8">
        <v>292.64999999999998</v>
      </c>
      <c r="M127" s="21" t="str">
        <f t="shared" si="11"/>
        <v>Sun</v>
      </c>
      <c r="N127" s="1">
        <v>41329</v>
      </c>
      <c r="O127">
        <v>22</v>
      </c>
      <c r="P127">
        <v>21</v>
      </c>
      <c r="Q127" s="8">
        <v>359.69</v>
      </c>
    </row>
    <row r="128" spans="1:17" ht="15.75" x14ac:dyDescent="0.5">
      <c r="A128" t="str">
        <f t="shared" si="12"/>
        <v>Tue</v>
      </c>
      <c r="B128" s="1">
        <v>40722</v>
      </c>
      <c r="C128">
        <v>28</v>
      </c>
      <c r="D128">
        <v>47</v>
      </c>
      <c r="E128" s="13">
        <v>175.19</v>
      </c>
      <c r="G128" s="21" t="str">
        <f t="shared" si="13"/>
        <v>Mon</v>
      </c>
      <c r="H128" s="1">
        <v>41134</v>
      </c>
      <c r="I128">
        <v>14</v>
      </c>
      <c r="J128" s="10">
        <v>21</v>
      </c>
      <c r="K128" s="8">
        <v>315.79000000000002</v>
      </c>
      <c r="M128" s="21" t="str">
        <f t="shared" si="11"/>
        <v>Mon</v>
      </c>
      <c r="N128" s="1">
        <v>41330</v>
      </c>
      <c r="O128">
        <v>0</v>
      </c>
      <c r="P128">
        <v>0</v>
      </c>
      <c r="Q128" s="8">
        <v>0</v>
      </c>
    </row>
    <row r="129" spans="1:17" ht="15.75" x14ac:dyDescent="0.5">
      <c r="A129" t="str">
        <f t="shared" si="12"/>
        <v>Wed</v>
      </c>
      <c r="B129" s="1">
        <v>40723</v>
      </c>
      <c r="C129">
        <v>38</v>
      </c>
      <c r="D129">
        <v>46</v>
      </c>
      <c r="E129" s="13">
        <v>188.22</v>
      </c>
      <c r="G129" s="21" t="str">
        <f t="shared" si="13"/>
        <v>Tue</v>
      </c>
      <c r="H129" s="1">
        <v>41135</v>
      </c>
      <c r="I129">
        <v>19</v>
      </c>
      <c r="J129" s="10">
        <v>19</v>
      </c>
      <c r="K129" s="8">
        <v>289.69</v>
      </c>
      <c r="M129" s="21" t="str">
        <f t="shared" si="11"/>
        <v>Tue</v>
      </c>
      <c r="N129" s="1">
        <v>41331</v>
      </c>
      <c r="O129">
        <v>1</v>
      </c>
      <c r="P129">
        <v>2</v>
      </c>
      <c r="Q129" s="8">
        <v>38.35</v>
      </c>
    </row>
    <row r="130" spans="1:17" ht="15.75" x14ac:dyDescent="0.5">
      <c r="A130" t="str">
        <f t="shared" si="12"/>
        <v>Thu</v>
      </c>
      <c r="B130" s="1">
        <v>40724</v>
      </c>
      <c r="C130">
        <v>32</v>
      </c>
      <c r="D130">
        <v>36</v>
      </c>
      <c r="E130" s="13">
        <v>168.51</v>
      </c>
      <c r="G130" s="21" t="str">
        <f t="shared" si="13"/>
        <v>Wed</v>
      </c>
      <c r="H130" s="1">
        <v>41136</v>
      </c>
      <c r="I130">
        <v>20</v>
      </c>
      <c r="J130" s="10">
        <v>20</v>
      </c>
      <c r="K130" s="8">
        <v>305.10000000000002</v>
      </c>
      <c r="M130" s="21" t="str">
        <f t="shared" si="11"/>
        <v>Wed</v>
      </c>
      <c r="N130" s="1">
        <v>41332</v>
      </c>
      <c r="O130">
        <v>5</v>
      </c>
      <c r="P130">
        <v>4</v>
      </c>
      <c r="Q130" s="8">
        <v>18.29</v>
      </c>
    </row>
    <row r="131" spans="1:17" ht="15.75" x14ac:dyDescent="0.5">
      <c r="A131" t="str">
        <f t="shared" si="12"/>
        <v>Fri</v>
      </c>
      <c r="B131" s="1">
        <v>40725</v>
      </c>
      <c r="C131">
        <v>30</v>
      </c>
      <c r="D131">
        <v>35</v>
      </c>
      <c r="E131" s="13">
        <v>149.16999999999999</v>
      </c>
      <c r="G131" s="21" t="str">
        <f t="shared" si="13"/>
        <v>Thu</v>
      </c>
      <c r="H131" s="1">
        <v>41137</v>
      </c>
      <c r="I131">
        <v>10</v>
      </c>
      <c r="J131" s="10">
        <v>11</v>
      </c>
      <c r="K131" s="8">
        <v>174.78</v>
      </c>
      <c r="M131" s="21" t="str">
        <f t="shared" si="11"/>
        <v>Thu</v>
      </c>
      <c r="N131" s="1">
        <v>41333</v>
      </c>
      <c r="O131">
        <v>14</v>
      </c>
      <c r="P131">
        <v>15</v>
      </c>
      <c r="Q131" s="8">
        <v>239.7</v>
      </c>
    </row>
    <row r="132" spans="1:17" ht="15.75" x14ac:dyDescent="0.5">
      <c r="A132" t="str">
        <f t="shared" si="12"/>
        <v>Sat</v>
      </c>
      <c r="B132" s="1">
        <v>40726</v>
      </c>
      <c r="C132">
        <v>55</v>
      </c>
      <c r="D132">
        <v>70</v>
      </c>
      <c r="E132" s="13">
        <v>298.76</v>
      </c>
      <c r="G132" s="21" t="str">
        <f t="shared" si="13"/>
        <v>Fri</v>
      </c>
      <c r="H132" s="1">
        <v>41138</v>
      </c>
      <c r="I132">
        <v>10</v>
      </c>
      <c r="J132" s="10">
        <v>10</v>
      </c>
      <c r="K132" s="8">
        <v>155.19999999999999</v>
      </c>
      <c r="M132" s="21" t="str">
        <f t="shared" si="11"/>
        <v>Fri</v>
      </c>
      <c r="N132" s="1">
        <v>41334</v>
      </c>
      <c r="O132">
        <v>18</v>
      </c>
      <c r="P132">
        <v>18</v>
      </c>
      <c r="Q132" s="8">
        <v>283.76</v>
      </c>
    </row>
    <row r="133" spans="1:17" ht="15.75" x14ac:dyDescent="0.5">
      <c r="A133" t="str">
        <f t="shared" si="12"/>
        <v>Sun</v>
      </c>
      <c r="B133" s="1">
        <v>40727</v>
      </c>
      <c r="C133">
        <v>48</v>
      </c>
      <c r="D133">
        <v>76</v>
      </c>
      <c r="E133" s="13">
        <v>304</v>
      </c>
      <c r="G133" s="21" t="str">
        <f t="shared" si="13"/>
        <v>Sat</v>
      </c>
      <c r="H133" s="1">
        <v>41139</v>
      </c>
      <c r="I133">
        <v>14</v>
      </c>
      <c r="J133" s="10">
        <v>16</v>
      </c>
      <c r="K133" s="8">
        <v>228.19</v>
      </c>
      <c r="M133" s="21" t="str">
        <f t="shared" ref="M133:M196" si="14">TEXT(N133,"ddd")</f>
        <v>Sat</v>
      </c>
      <c r="N133" s="1">
        <v>41335</v>
      </c>
      <c r="O133">
        <v>20</v>
      </c>
      <c r="P133">
        <v>20</v>
      </c>
      <c r="Q133" s="8">
        <v>299.76</v>
      </c>
    </row>
    <row r="134" spans="1:17" ht="15.75" x14ac:dyDescent="0.5">
      <c r="A134" t="str">
        <f t="shared" ref="A134:A184" si="15">TEXT(B134,"ddd")</f>
        <v>Mon</v>
      </c>
      <c r="B134" s="1">
        <v>40728</v>
      </c>
      <c r="C134">
        <v>22</v>
      </c>
      <c r="D134">
        <v>36</v>
      </c>
      <c r="E134" s="13">
        <v>136.97</v>
      </c>
      <c r="G134" s="21" t="str">
        <f t="shared" ref="G134:G197" si="16">TEXT(H134,"ddd")</f>
        <v>Sun</v>
      </c>
      <c r="H134" s="1">
        <v>41140</v>
      </c>
      <c r="I134">
        <v>23</v>
      </c>
      <c r="J134" s="10">
        <v>23</v>
      </c>
      <c r="K134" s="8">
        <v>332.55</v>
      </c>
      <c r="M134" s="21" t="str">
        <f t="shared" si="14"/>
        <v>Sun</v>
      </c>
      <c r="N134" s="1">
        <v>41336</v>
      </c>
      <c r="O134">
        <v>18</v>
      </c>
      <c r="P134">
        <v>19</v>
      </c>
      <c r="Q134" s="8">
        <v>312.47000000000003</v>
      </c>
    </row>
    <row r="135" spans="1:17" ht="15.75" x14ac:dyDescent="0.5">
      <c r="A135" t="str">
        <f t="shared" si="15"/>
        <v>Tue</v>
      </c>
      <c r="B135" s="1">
        <v>40729</v>
      </c>
      <c r="C135">
        <v>39</v>
      </c>
      <c r="D135">
        <v>62</v>
      </c>
      <c r="E135" s="13">
        <v>253.29</v>
      </c>
      <c r="G135" s="21" t="str">
        <f t="shared" si="16"/>
        <v>Mon</v>
      </c>
      <c r="H135" s="1">
        <v>41141</v>
      </c>
      <c r="I135">
        <v>17</v>
      </c>
      <c r="J135" s="10">
        <v>21</v>
      </c>
      <c r="K135" s="8">
        <v>301.27999999999997</v>
      </c>
      <c r="M135" s="21" t="str">
        <f t="shared" si="14"/>
        <v>Mon</v>
      </c>
      <c r="N135" s="1">
        <v>41337</v>
      </c>
      <c r="O135">
        <v>22</v>
      </c>
      <c r="P135">
        <v>21</v>
      </c>
      <c r="Q135" s="8">
        <v>328.12</v>
      </c>
    </row>
    <row r="136" spans="1:17" ht="15.75" x14ac:dyDescent="0.5">
      <c r="A136" t="str">
        <f t="shared" si="15"/>
        <v>Wed</v>
      </c>
      <c r="B136" s="1">
        <v>40730</v>
      </c>
      <c r="C136">
        <v>33</v>
      </c>
      <c r="D136">
        <v>51</v>
      </c>
      <c r="E136" s="13">
        <v>212.33</v>
      </c>
      <c r="G136" s="21" t="str">
        <f t="shared" si="16"/>
        <v>Tue</v>
      </c>
      <c r="H136" s="1">
        <v>41142</v>
      </c>
      <c r="I136">
        <v>20</v>
      </c>
      <c r="J136" s="10">
        <v>21</v>
      </c>
      <c r="K136" s="8">
        <v>338.48</v>
      </c>
      <c r="M136" s="21" t="str">
        <f t="shared" si="14"/>
        <v>Tue</v>
      </c>
      <c r="N136" s="1">
        <v>41338</v>
      </c>
      <c r="O136">
        <v>18</v>
      </c>
      <c r="P136">
        <v>19</v>
      </c>
      <c r="Q136" s="8">
        <v>323.66000000000003</v>
      </c>
    </row>
    <row r="137" spans="1:17" ht="15.75" x14ac:dyDescent="0.5">
      <c r="A137" t="str">
        <f t="shared" si="15"/>
        <v>Thu</v>
      </c>
      <c r="B137" s="1">
        <v>40731</v>
      </c>
      <c r="C137">
        <v>44</v>
      </c>
      <c r="D137">
        <v>60</v>
      </c>
      <c r="E137" s="13">
        <v>234.47</v>
      </c>
      <c r="G137" s="21" t="str">
        <f t="shared" si="16"/>
        <v>Wed</v>
      </c>
      <c r="H137" s="1">
        <v>41143</v>
      </c>
      <c r="I137">
        <v>18</v>
      </c>
      <c r="J137" s="10">
        <v>18</v>
      </c>
      <c r="K137" s="8">
        <v>320.44</v>
      </c>
      <c r="M137" s="21" t="str">
        <f t="shared" si="14"/>
        <v>Wed</v>
      </c>
      <c r="N137" s="1">
        <v>41339</v>
      </c>
      <c r="O137">
        <v>18</v>
      </c>
      <c r="P137">
        <v>19</v>
      </c>
      <c r="Q137" s="8">
        <v>313.95999999999998</v>
      </c>
    </row>
    <row r="138" spans="1:17" ht="15.75" x14ac:dyDescent="0.5">
      <c r="A138" t="str">
        <f t="shared" si="15"/>
        <v>Fri</v>
      </c>
      <c r="B138" s="1">
        <v>40732</v>
      </c>
      <c r="C138">
        <v>44</v>
      </c>
      <c r="D138">
        <v>61</v>
      </c>
      <c r="E138" s="13">
        <v>241.12</v>
      </c>
      <c r="G138" s="21" t="str">
        <f t="shared" si="16"/>
        <v>Thu</v>
      </c>
      <c r="H138" s="1">
        <v>41144</v>
      </c>
      <c r="I138">
        <v>17</v>
      </c>
      <c r="J138" s="10">
        <v>19</v>
      </c>
      <c r="K138" s="8">
        <v>318.02</v>
      </c>
      <c r="M138" s="21" t="str">
        <f t="shared" si="14"/>
        <v>Thu</v>
      </c>
      <c r="N138" s="1">
        <v>41340</v>
      </c>
      <c r="O138">
        <v>19</v>
      </c>
      <c r="P138">
        <v>19</v>
      </c>
      <c r="Q138" s="8">
        <v>304</v>
      </c>
    </row>
    <row r="139" spans="1:17" ht="15.75" x14ac:dyDescent="0.5">
      <c r="A139" t="str">
        <f t="shared" si="15"/>
        <v>Sat</v>
      </c>
      <c r="B139" s="1">
        <v>40733</v>
      </c>
      <c r="C139">
        <v>66</v>
      </c>
      <c r="D139">
        <v>85</v>
      </c>
      <c r="E139" s="13">
        <v>322.06</v>
      </c>
      <c r="G139" s="21" t="str">
        <f t="shared" si="16"/>
        <v>Fri</v>
      </c>
      <c r="H139" s="1">
        <v>41145</v>
      </c>
      <c r="I139">
        <v>14</v>
      </c>
      <c r="J139" s="10">
        <v>15</v>
      </c>
      <c r="K139" s="8">
        <v>237.2</v>
      </c>
      <c r="M139" s="21" t="str">
        <f t="shared" si="14"/>
        <v>Fri</v>
      </c>
      <c r="N139" s="1">
        <v>41341</v>
      </c>
      <c r="O139">
        <v>15</v>
      </c>
      <c r="P139">
        <v>16</v>
      </c>
      <c r="Q139" s="8">
        <v>259.12</v>
      </c>
    </row>
    <row r="140" spans="1:17" ht="15.75" x14ac:dyDescent="0.5">
      <c r="A140" t="str">
        <f t="shared" si="15"/>
        <v>Sun</v>
      </c>
      <c r="B140" s="1">
        <v>40734</v>
      </c>
      <c r="C140">
        <v>59</v>
      </c>
      <c r="D140">
        <v>76</v>
      </c>
      <c r="E140" s="13">
        <v>311.58</v>
      </c>
      <c r="G140" s="21" t="str">
        <f t="shared" si="16"/>
        <v>Sat</v>
      </c>
      <c r="H140" s="1">
        <v>41146</v>
      </c>
      <c r="I140">
        <v>19</v>
      </c>
      <c r="J140" s="10">
        <v>20</v>
      </c>
      <c r="K140" s="8">
        <v>324.93</v>
      </c>
      <c r="M140" s="21" t="str">
        <f t="shared" si="14"/>
        <v>Sat</v>
      </c>
      <c r="N140" s="1">
        <v>41342</v>
      </c>
      <c r="O140">
        <v>16</v>
      </c>
      <c r="P140">
        <v>18</v>
      </c>
      <c r="Q140" s="8">
        <v>320.89</v>
      </c>
    </row>
    <row r="141" spans="1:17" ht="15.75" x14ac:dyDescent="0.5">
      <c r="A141" t="str">
        <f t="shared" si="15"/>
        <v>Mon</v>
      </c>
      <c r="B141" s="1">
        <v>40735</v>
      </c>
      <c r="C141">
        <v>33</v>
      </c>
      <c r="D141">
        <v>47</v>
      </c>
      <c r="E141" s="13">
        <v>179.22</v>
      </c>
      <c r="G141" s="21" t="str">
        <f t="shared" si="16"/>
        <v>Sun</v>
      </c>
      <c r="H141" s="1">
        <v>41147</v>
      </c>
      <c r="I141">
        <v>21</v>
      </c>
      <c r="J141" s="10">
        <v>20</v>
      </c>
      <c r="K141" s="8">
        <v>332.06</v>
      </c>
      <c r="M141" s="21" t="str">
        <f t="shared" si="14"/>
        <v>Sun</v>
      </c>
      <c r="N141" s="1">
        <v>41343</v>
      </c>
      <c r="O141">
        <v>18</v>
      </c>
      <c r="P141">
        <v>18</v>
      </c>
      <c r="Q141" s="8">
        <v>299.87</v>
      </c>
    </row>
    <row r="142" spans="1:17" ht="15.75" x14ac:dyDescent="0.5">
      <c r="A142" t="str">
        <f t="shared" si="15"/>
        <v>Tue</v>
      </c>
      <c r="B142" s="1">
        <v>40736</v>
      </c>
      <c r="C142">
        <v>34</v>
      </c>
      <c r="D142">
        <v>50</v>
      </c>
      <c r="E142" s="13">
        <v>206.99</v>
      </c>
      <c r="G142" s="21" t="str">
        <f t="shared" si="16"/>
        <v>Mon</v>
      </c>
      <c r="H142" s="1">
        <v>41148</v>
      </c>
      <c r="I142">
        <v>21</v>
      </c>
      <c r="J142" s="10">
        <v>21</v>
      </c>
      <c r="K142" s="8">
        <v>326.70999999999998</v>
      </c>
      <c r="M142" s="21" t="str">
        <f t="shared" si="14"/>
        <v>Mon</v>
      </c>
      <c r="N142" s="1">
        <v>41344</v>
      </c>
      <c r="O142">
        <v>16</v>
      </c>
      <c r="P142">
        <v>17</v>
      </c>
      <c r="Q142" s="8">
        <v>296.45</v>
      </c>
    </row>
    <row r="143" spans="1:17" ht="15.75" x14ac:dyDescent="0.5">
      <c r="A143" t="str">
        <f t="shared" si="15"/>
        <v>Wed</v>
      </c>
      <c r="B143" s="1">
        <v>40737</v>
      </c>
      <c r="C143">
        <v>26</v>
      </c>
      <c r="D143">
        <v>47</v>
      </c>
      <c r="E143" s="13">
        <v>204.37</v>
      </c>
      <c r="G143" s="21" t="str">
        <f t="shared" si="16"/>
        <v>Tue</v>
      </c>
      <c r="H143" s="1">
        <v>41149</v>
      </c>
      <c r="I143">
        <v>20</v>
      </c>
      <c r="J143" s="10">
        <v>21</v>
      </c>
      <c r="K143" s="8">
        <v>325.5</v>
      </c>
      <c r="M143" s="21" t="str">
        <f t="shared" si="14"/>
        <v>Tue</v>
      </c>
      <c r="N143" s="1">
        <v>41345</v>
      </c>
      <c r="O143">
        <v>17</v>
      </c>
      <c r="P143">
        <v>18</v>
      </c>
      <c r="Q143" s="8">
        <v>308.14</v>
      </c>
    </row>
    <row r="144" spans="1:17" ht="15.75" x14ac:dyDescent="0.5">
      <c r="A144" t="str">
        <f t="shared" si="15"/>
        <v>Thu</v>
      </c>
      <c r="B144" s="1">
        <v>40738</v>
      </c>
      <c r="C144">
        <v>31</v>
      </c>
      <c r="D144">
        <v>43</v>
      </c>
      <c r="E144" s="13">
        <v>172.4</v>
      </c>
      <c r="G144" s="21" t="str">
        <f t="shared" si="16"/>
        <v>Wed</v>
      </c>
      <c r="H144" s="1">
        <v>41150</v>
      </c>
      <c r="I144">
        <v>19</v>
      </c>
      <c r="J144" s="10">
        <v>21</v>
      </c>
      <c r="K144" s="8">
        <v>325.18</v>
      </c>
      <c r="M144" s="21" t="str">
        <f t="shared" si="14"/>
        <v>Wed</v>
      </c>
      <c r="N144" s="1">
        <v>41346</v>
      </c>
      <c r="O144">
        <v>19</v>
      </c>
      <c r="P144">
        <v>19</v>
      </c>
      <c r="Q144" s="8">
        <v>307.63</v>
      </c>
    </row>
    <row r="145" spans="1:17" ht="15.75" x14ac:dyDescent="0.5">
      <c r="A145" t="str">
        <f t="shared" si="15"/>
        <v>Fri</v>
      </c>
      <c r="B145" s="1">
        <v>40739</v>
      </c>
      <c r="C145">
        <v>18</v>
      </c>
      <c r="D145">
        <v>25</v>
      </c>
      <c r="E145" s="13">
        <v>114.26</v>
      </c>
      <c r="G145" s="21" t="str">
        <f t="shared" si="16"/>
        <v>Thu</v>
      </c>
      <c r="H145" s="1">
        <v>41151</v>
      </c>
      <c r="I145">
        <v>21</v>
      </c>
      <c r="J145" s="10">
        <v>23</v>
      </c>
      <c r="K145" s="8">
        <v>322.02</v>
      </c>
      <c r="M145" s="21" t="str">
        <f t="shared" si="14"/>
        <v>Thu</v>
      </c>
      <c r="N145" s="1">
        <v>41347</v>
      </c>
      <c r="O145">
        <v>20</v>
      </c>
      <c r="P145">
        <v>19</v>
      </c>
      <c r="Q145" s="8">
        <v>319.22000000000003</v>
      </c>
    </row>
    <row r="146" spans="1:17" ht="15.75" x14ac:dyDescent="0.5">
      <c r="A146" t="str">
        <f t="shared" si="15"/>
        <v>Sat</v>
      </c>
      <c r="B146" s="1">
        <v>40740</v>
      </c>
      <c r="C146">
        <v>56</v>
      </c>
      <c r="D146">
        <v>80</v>
      </c>
      <c r="E146" s="13">
        <v>312.60000000000002</v>
      </c>
      <c r="G146" s="21" t="str">
        <f t="shared" si="16"/>
        <v>Fri</v>
      </c>
      <c r="H146" s="1">
        <v>41152</v>
      </c>
      <c r="I146">
        <v>16</v>
      </c>
      <c r="J146" s="10">
        <v>15</v>
      </c>
      <c r="K146" s="8">
        <v>247.25</v>
      </c>
      <c r="M146" s="21" t="str">
        <f t="shared" si="14"/>
        <v>Fri</v>
      </c>
      <c r="N146" s="1">
        <v>41348</v>
      </c>
      <c r="O146">
        <v>12</v>
      </c>
      <c r="P146">
        <v>12</v>
      </c>
      <c r="Q146" s="8">
        <v>213.22</v>
      </c>
    </row>
    <row r="147" spans="1:17" ht="15.75" x14ac:dyDescent="0.5">
      <c r="A147" t="str">
        <f t="shared" si="15"/>
        <v>Sun</v>
      </c>
      <c r="B147" s="1">
        <v>40741</v>
      </c>
      <c r="C147">
        <v>46</v>
      </c>
      <c r="D147">
        <v>69</v>
      </c>
      <c r="E147" s="13">
        <v>285.18</v>
      </c>
      <c r="G147" s="21" t="str">
        <f t="shared" si="16"/>
        <v>Sat</v>
      </c>
      <c r="H147" s="1">
        <v>41153</v>
      </c>
      <c r="I147">
        <v>17</v>
      </c>
      <c r="J147" s="10">
        <v>20</v>
      </c>
      <c r="K147" s="8">
        <v>337.02</v>
      </c>
      <c r="M147" s="21" t="str">
        <f t="shared" si="14"/>
        <v>Sat</v>
      </c>
      <c r="N147" s="1">
        <v>41349</v>
      </c>
      <c r="O147">
        <v>17</v>
      </c>
      <c r="P147">
        <v>16</v>
      </c>
      <c r="Q147" s="8">
        <v>289.91000000000003</v>
      </c>
    </row>
    <row r="148" spans="1:17" ht="15.75" x14ac:dyDescent="0.5">
      <c r="A148" t="str">
        <f t="shared" si="15"/>
        <v>Mon</v>
      </c>
      <c r="B148" s="1">
        <v>40742</v>
      </c>
      <c r="C148">
        <v>40</v>
      </c>
      <c r="D148">
        <v>55</v>
      </c>
      <c r="E148" s="13">
        <v>227.41</v>
      </c>
      <c r="G148" s="21" t="str">
        <f t="shared" si="16"/>
        <v>Sun</v>
      </c>
      <c r="H148" s="1">
        <v>41154</v>
      </c>
      <c r="I148">
        <v>25</v>
      </c>
      <c r="J148" s="10">
        <v>21</v>
      </c>
      <c r="K148" s="8">
        <v>305.77999999999997</v>
      </c>
      <c r="M148" s="21" t="str">
        <f t="shared" si="14"/>
        <v>Sun</v>
      </c>
      <c r="N148" s="1">
        <v>41350</v>
      </c>
      <c r="O148">
        <v>19</v>
      </c>
      <c r="P148">
        <v>19</v>
      </c>
      <c r="Q148" s="8">
        <v>306.13</v>
      </c>
    </row>
    <row r="149" spans="1:17" ht="15.75" x14ac:dyDescent="0.5">
      <c r="A149" t="str">
        <f t="shared" si="15"/>
        <v>Tue</v>
      </c>
      <c r="B149" s="1">
        <v>40743</v>
      </c>
      <c r="C149">
        <v>43</v>
      </c>
      <c r="D149">
        <v>66</v>
      </c>
      <c r="E149" s="13">
        <v>272.37</v>
      </c>
      <c r="G149" s="21" t="str">
        <f t="shared" si="16"/>
        <v>Mon</v>
      </c>
      <c r="H149" s="1">
        <v>41155</v>
      </c>
      <c r="I149">
        <v>17</v>
      </c>
      <c r="J149" s="10">
        <v>19</v>
      </c>
      <c r="K149" s="8">
        <v>303.64</v>
      </c>
      <c r="M149" s="21" t="str">
        <f t="shared" si="14"/>
        <v>Mon</v>
      </c>
      <c r="N149" s="1">
        <v>41351</v>
      </c>
      <c r="O149">
        <v>19</v>
      </c>
      <c r="P149">
        <v>19</v>
      </c>
      <c r="Q149" s="8">
        <v>308.45999999999998</v>
      </c>
    </row>
    <row r="150" spans="1:17" ht="15.75" x14ac:dyDescent="0.5">
      <c r="A150" t="str">
        <f t="shared" si="15"/>
        <v>Wed</v>
      </c>
      <c r="B150" s="1">
        <v>40744</v>
      </c>
      <c r="C150">
        <v>24</v>
      </c>
      <c r="D150">
        <v>35</v>
      </c>
      <c r="E150" s="13">
        <v>149.43</v>
      </c>
      <c r="G150" s="21" t="str">
        <f t="shared" si="16"/>
        <v>Tue</v>
      </c>
      <c r="H150" s="1">
        <v>41156</v>
      </c>
      <c r="I150">
        <v>19</v>
      </c>
      <c r="J150" s="10">
        <v>18</v>
      </c>
      <c r="K150" s="8">
        <v>326.10000000000002</v>
      </c>
      <c r="M150" s="21" t="str">
        <f t="shared" si="14"/>
        <v>Tue</v>
      </c>
      <c r="N150" s="1">
        <v>41352</v>
      </c>
      <c r="O150">
        <v>17</v>
      </c>
      <c r="P150">
        <v>18</v>
      </c>
      <c r="Q150" s="8">
        <v>312.52</v>
      </c>
    </row>
    <row r="151" spans="1:17" ht="15.75" x14ac:dyDescent="0.5">
      <c r="A151" t="str">
        <f t="shared" si="15"/>
        <v>Thu</v>
      </c>
      <c r="B151" s="1">
        <v>40745</v>
      </c>
      <c r="C151">
        <v>35</v>
      </c>
      <c r="D151">
        <v>56</v>
      </c>
      <c r="E151" s="13">
        <v>220.84</v>
      </c>
      <c r="G151" s="21" t="str">
        <f t="shared" si="16"/>
        <v>Wed</v>
      </c>
      <c r="H151" s="1">
        <v>41157</v>
      </c>
      <c r="I151">
        <v>17</v>
      </c>
      <c r="J151" s="10">
        <v>18</v>
      </c>
      <c r="K151" s="8">
        <v>325.06</v>
      </c>
      <c r="M151" s="21" t="str">
        <f t="shared" si="14"/>
        <v>Wed</v>
      </c>
      <c r="N151" s="1">
        <v>41353</v>
      </c>
      <c r="O151">
        <v>17</v>
      </c>
      <c r="P151">
        <v>18</v>
      </c>
      <c r="Q151" s="8">
        <v>315.55</v>
      </c>
    </row>
    <row r="152" spans="1:17" ht="15.75" x14ac:dyDescent="0.5">
      <c r="A152" t="str">
        <f t="shared" si="15"/>
        <v>Fri</v>
      </c>
      <c r="B152" s="1">
        <v>40746</v>
      </c>
      <c r="C152">
        <v>22</v>
      </c>
      <c r="D152">
        <v>33</v>
      </c>
      <c r="E152" s="13">
        <v>142.54</v>
      </c>
      <c r="G152" s="21" t="str">
        <f t="shared" si="16"/>
        <v>Thu</v>
      </c>
      <c r="H152" s="1">
        <v>41158</v>
      </c>
      <c r="I152">
        <v>19</v>
      </c>
      <c r="J152" s="10">
        <v>19</v>
      </c>
      <c r="K152" s="8">
        <v>337.43</v>
      </c>
      <c r="M152" s="21" t="str">
        <f t="shared" si="14"/>
        <v>Thu</v>
      </c>
      <c r="N152" s="1">
        <v>41354</v>
      </c>
      <c r="O152">
        <v>14</v>
      </c>
      <c r="P152">
        <v>16</v>
      </c>
      <c r="Q152" s="8">
        <v>246.04</v>
      </c>
    </row>
    <row r="153" spans="1:17" ht="15.75" x14ac:dyDescent="0.5">
      <c r="A153" t="str">
        <f t="shared" si="15"/>
        <v>Sat</v>
      </c>
      <c r="B153" s="1">
        <v>40747</v>
      </c>
      <c r="C153">
        <v>52</v>
      </c>
      <c r="D153">
        <v>71</v>
      </c>
      <c r="E153" s="13">
        <v>296.82</v>
      </c>
      <c r="G153" s="21" t="str">
        <f t="shared" si="16"/>
        <v>Fri</v>
      </c>
      <c r="H153" s="1">
        <v>41159</v>
      </c>
      <c r="I153">
        <v>15</v>
      </c>
      <c r="J153" s="10">
        <v>15</v>
      </c>
      <c r="K153" s="8">
        <v>261.91000000000003</v>
      </c>
      <c r="M153" s="21" t="str">
        <f t="shared" si="14"/>
        <v>Fri</v>
      </c>
      <c r="N153" s="1">
        <v>41355</v>
      </c>
      <c r="O153">
        <v>9</v>
      </c>
      <c r="P153">
        <v>10</v>
      </c>
      <c r="Q153" s="8">
        <v>172.53</v>
      </c>
    </row>
    <row r="154" spans="1:17" ht="15.75" x14ac:dyDescent="0.5">
      <c r="A154" t="str">
        <f t="shared" si="15"/>
        <v>Sun</v>
      </c>
      <c r="B154" s="1">
        <v>40748</v>
      </c>
      <c r="C154">
        <v>45</v>
      </c>
      <c r="D154">
        <v>71</v>
      </c>
      <c r="E154" s="13">
        <v>288.11</v>
      </c>
      <c r="G154" s="21" t="str">
        <f t="shared" si="16"/>
        <v>Sat</v>
      </c>
      <c r="H154" s="1">
        <v>41160</v>
      </c>
      <c r="I154">
        <v>20</v>
      </c>
      <c r="J154" s="10">
        <v>19</v>
      </c>
      <c r="K154" s="8">
        <v>305.88</v>
      </c>
      <c r="M154" s="21" t="str">
        <f t="shared" si="14"/>
        <v>Sat</v>
      </c>
      <c r="N154" s="1">
        <v>41356</v>
      </c>
      <c r="O154">
        <v>18</v>
      </c>
      <c r="P154">
        <v>18</v>
      </c>
      <c r="Q154" s="8">
        <v>307.45999999999998</v>
      </c>
    </row>
    <row r="155" spans="1:17" ht="15.75" x14ac:dyDescent="0.5">
      <c r="A155" t="str">
        <f t="shared" si="15"/>
        <v>Mon</v>
      </c>
      <c r="B155" s="1">
        <v>40749</v>
      </c>
      <c r="C155">
        <v>57</v>
      </c>
      <c r="D155">
        <v>76</v>
      </c>
      <c r="E155" s="13">
        <v>296.58</v>
      </c>
      <c r="G155" s="21" t="str">
        <f t="shared" si="16"/>
        <v>Sun</v>
      </c>
      <c r="H155" s="1">
        <v>41161</v>
      </c>
      <c r="I155">
        <v>18</v>
      </c>
      <c r="J155" s="10">
        <v>20</v>
      </c>
      <c r="K155" s="8">
        <v>270.43</v>
      </c>
      <c r="M155" s="21" t="str">
        <f t="shared" si="14"/>
        <v>Sun</v>
      </c>
      <c r="N155" s="1">
        <v>41357</v>
      </c>
      <c r="O155">
        <v>19</v>
      </c>
      <c r="P155">
        <v>18</v>
      </c>
      <c r="Q155" s="8">
        <v>304.33</v>
      </c>
    </row>
    <row r="156" spans="1:17" ht="15.75" x14ac:dyDescent="0.5">
      <c r="A156" t="str">
        <f t="shared" si="15"/>
        <v>Tue</v>
      </c>
      <c r="B156" s="1">
        <v>40750</v>
      </c>
      <c r="C156">
        <v>31</v>
      </c>
      <c r="D156">
        <v>48</v>
      </c>
      <c r="E156" s="13">
        <v>192.96</v>
      </c>
      <c r="G156" s="21" t="str">
        <f t="shared" si="16"/>
        <v>Mon</v>
      </c>
      <c r="H156" s="1">
        <v>41162</v>
      </c>
      <c r="I156">
        <v>16</v>
      </c>
      <c r="J156" s="10">
        <v>20</v>
      </c>
      <c r="K156" s="8">
        <v>318.39999999999998</v>
      </c>
      <c r="M156" s="21" t="str">
        <f t="shared" si="14"/>
        <v>Mon</v>
      </c>
      <c r="N156" s="1">
        <v>41358</v>
      </c>
      <c r="O156">
        <v>18</v>
      </c>
      <c r="P156">
        <v>18</v>
      </c>
      <c r="Q156" s="8">
        <v>309.42</v>
      </c>
    </row>
    <row r="157" spans="1:17" ht="15.75" x14ac:dyDescent="0.5">
      <c r="A157" t="str">
        <f t="shared" si="15"/>
        <v>Wed</v>
      </c>
      <c r="B157" s="1">
        <v>40751</v>
      </c>
      <c r="C157">
        <v>36</v>
      </c>
      <c r="D157">
        <v>47</v>
      </c>
      <c r="E157" s="13">
        <v>189.6</v>
      </c>
      <c r="G157" s="21" t="str">
        <f t="shared" si="16"/>
        <v>Tue</v>
      </c>
      <c r="H157" s="1">
        <v>41163</v>
      </c>
      <c r="I157">
        <v>22</v>
      </c>
      <c r="J157" s="10">
        <v>27</v>
      </c>
      <c r="K157" s="8">
        <v>327.51</v>
      </c>
      <c r="M157" s="21" t="str">
        <f t="shared" si="14"/>
        <v>Tue</v>
      </c>
      <c r="N157" s="1">
        <v>41359</v>
      </c>
      <c r="O157">
        <v>15</v>
      </c>
      <c r="P157">
        <v>15</v>
      </c>
      <c r="Q157" s="8">
        <v>256.64999999999998</v>
      </c>
    </row>
    <row r="158" spans="1:17" ht="15.75" x14ac:dyDescent="0.5">
      <c r="A158" t="str">
        <f t="shared" si="15"/>
        <v>Thu</v>
      </c>
      <c r="B158" s="1">
        <v>40752</v>
      </c>
      <c r="C158">
        <v>44</v>
      </c>
      <c r="D158">
        <v>63</v>
      </c>
      <c r="E158" s="13">
        <v>249.51</v>
      </c>
      <c r="G158" s="21" t="str">
        <f t="shared" si="16"/>
        <v>Wed</v>
      </c>
      <c r="H158" s="1">
        <v>41164</v>
      </c>
      <c r="I158">
        <v>21</v>
      </c>
      <c r="J158" s="10">
        <v>19</v>
      </c>
      <c r="K158" s="8">
        <v>261.13</v>
      </c>
      <c r="M158" s="21" t="str">
        <f t="shared" si="14"/>
        <v>Wed</v>
      </c>
      <c r="N158" s="1">
        <v>41360</v>
      </c>
      <c r="O158">
        <v>21</v>
      </c>
      <c r="P158">
        <v>19</v>
      </c>
      <c r="Q158" s="8">
        <v>331.46</v>
      </c>
    </row>
    <row r="159" spans="1:17" ht="15.75" x14ac:dyDescent="0.5">
      <c r="A159" t="str">
        <f t="shared" si="15"/>
        <v>Fri</v>
      </c>
      <c r="B159" s="1">
        <v>40753</v>
      </c>
      <c r="C159">
        <v>31</v>
      </c>
      <c r="D159">
        <v>47</v>
      </c>
      <c r="E159" s="13">
        <v>162.72999999999999</v>
      </c>
      <c r="G159" s="21" t="str">
        <f t="shared" si="16"/>
        <v>Thu</v>
      </c>
      <c r="H159" s="1">
        <v>41165</v>
      </c>
      <c r="I159">
        <v>19</v>
      </c>
      <c r="J159" s="10">
        <v>19</v>
      </c>
      <c r="K159" s="8">
        <v>311.27999999999997</v>
      </c>
      <c r="M159" s="21" t="str">
        <f t="shared" si="14"/>
        <v>Thu</v>
      </c>
      <c r="N159" s="1">
        <v>41361</v>
      </c>
      <c r="O159">
        <v>14</v>
      </c>
      <c r="P159">
        <v>14</v>
      </c>
      <c r="Q159" s="8">
        <v>242.74</v>
      </c>
    </row>
    <row r="160" spans="1:17" ht="15.75" x14ac:dyDescent="0.5">
      <c r="A160" t="str">
        <f t="shared" si="15"/>
        <v>Sat</v>
      </c>
      <c r="B160" s="1">
        <v>40754</v>
      </c>
      <c r="C160">
        <v>68</v>
      </c>
      <c r="D160">
        <v>83</v>
      </c>
      <c r="E160" s="13">
        <v>337.4</v>
      </c>
      <c r="G160" s="21" t="str">
        <f t="shared" si="16"/>
        <v>Fri</v>
      </c>
      <c r="H160" s="1">
        <v>41166</v>
      </c>
      <c r="I160">
        <v>15</v>
      </c>
      <c r="J160" s="10">
        <v>16</v>
      </c>
      <c r="K160" s="8">
        <v>251.72</v>
      </c>
      <c r="M160" s="21" t="str">
        <f t="shared" si="14"/>
        <v>Fri</v>
      </c>
      <c r="N160" s="1">
        <v>41362</v>
      </c>
      <c r="O160">
        <v>12</v>
      </c>
      <c r="P160">
        <v>12</v>
      </c>
      <c r="Q160" s="8">
        <v>211.99</v>
      </c>
    </row>
    <row r="161" spans="1:17" ht="15.75" x14ac:dyDescent="0.5">
      <c r="A161" t="str">
        <f t="shared" si="15"/>
        <v>Sun</v>
      </c>
      <c r="B161" s="1">
        <v>40755</v>
      </c>
      <c r="C161">
        <v>56</v>
      </c>
      <c r="D161">
        <v>75</v>
      </c>
      <c r="E161" s="13">
        <v>309.49</v>
      </c>
      <c r="G161" s="21" t="str">
        <f t="shared" si="16"/>
        <v>Sat</v>
      </c>
      <c r="H161" s="1">
        <v>41167</v>
      </c>
      <c r="I161">
        <v>16</v>
      </c>
      <c r="J161" s="10">
        <v>17</v>
      </c>
      <c r="K161" s="8">
        <v>273.56</v>
      </c>
      <c r="M161" s="21" t="str">
        <f t="shared" si="14"/>
        <v>Sat</v>
      </c>
      <c r="N161" s="1">
        <v>41363</v>
      </c>
      <c r="O161">
        <v>19</v>
      </c>
      <c r="P161">
        <v>18</v>
      </c>
      <c r="Q161" s="8">
        <v>302.54000000000002</v>
      </c>
    </row>
    <row r="162" spans="1:17" ht="15.75" x14ac:dyDescent="0.5">
      <c r="A162" t="str">
        <f t="shared" si="15"/>
        <v>Mon</v>
      </c>
      <c r="B162" s="1">
        <v>40756</v>
      </c>
      <c r="C162">
        <v>39</v>
      </c>
      <c r="D162">
        <v>56</v>
      </c>
      <c r="E162" s="13">
        <v>229.81</v>
      </c>
      <c r="G162" s="21" t="str">
        <f t="shared" si="16"/>
        <v>Sun</v>
      </c>
      <c r="H162" s="1">
        <v>41168</v>
      </c>
      <c r="I162">
        <v>17</v>
      </c>
      <c r="J162" s="10">
        <v>19</v>
      </c>
      <c r="K162" s="8">
        <v>306.19</v>
      </c>
      <c r="M162" s="21" t="str">
        <f t="shared" si="14"/>
        <v>Sun</v>
      </c>
      <c r="N162" s="1">
        <v>41364</v>
      </c>
      <c r="O162">
        <v>20</v>
      </c>
      <c r="P162">
        <v>21</v>
      </c>
      <c r="Q162" s="8">
        <v>358.24</v>
      </c>
    </row>
    <row r="163" spans="1:17" ht="15.75" x14ac:dyDescent="0.5">
      <c r="A163" t="str">
        <f t="shared" si="15"/>
        <v>Tue</v>
      </c>
      <c r="B163" s="1">
        <v>40757</v>
      </c>
      <c r="C163">
        <v>40</v>
      </c>
      <c r="D163">
        <v>63</v>
      </c>
      <c r="E163" s="13">
        <v>263.39</v>
      </c>
      <c r="G163" s="21" t="str">
        <f t="shared" si="16"/>
        <v>Mon</v>
      </c>
      <c r="H163" s="1">
        <v>41169</v>
      </c>
      <c r="I163">
        <v>18</v>
      </c>
      <c r="J163" s="10">
        <v>21</v>
      </c>
      <c r="K163" s="8">
        <v>337.82</v>
      </c>
      <c r="M163" s="21" t="str">
        <f t="shared" si="14"/>
        <v>Mon</v>
      </c>
      <c r="N163" s="1">
        <v>41365</v>
      </c>
      <c r="O163">
        <v>15</v>
      </c>
      <c r="P163">
        <v>14</v>
      </c>
      <c r="Q163" s="8">
        <v>236.27</v>
      </c>
    </row>
    <row r="164" spans="1:17" ht="15.75" x14ac:dyDescent="0.5">
      <c r="A164" t="str">
        <f t="shared" si="15"/>
        <v>Wed</v>
      </c>
      <c r="B164" s="1">
        <v>40758</v>
      </c>
      <c r="C164">
        <v>38</v>
      </c>
      <c r="D164">
        <v>51</v>
      </c>
      <c r="E164" s="13">
        <v>210.23</v>
      </c>
      <c r="G164" s="21" t="str">
        <f t="shared" si="16"/>
        <v>Tue</v>
      </c>
      <c r="H164" s="1">
        <v>41170</v>
      </c>
      <c r="I164">
        <v>18</v>
      </c>
      <c r="J164" s="10">
        <v>20</v>
      </c>
      <c r="K164" s="8">
        <v>337.69</v>
      </c>
      <c r="M164" s="21" t="str">
        <f t="shared" si="14"/>
        <v>Tue</v>
      </c>
      <c r="N164" s="1">
        <v>41366</v>
      </c>
      <c r="O164">
        <v>22</v>
      </c>
      <c r="P164">
        <v>21</v>
      </c>
      <c r="Q164" s="8">
        <v>336.46</v>
      </c>
    </row>
    <row r="165" spans="1:17" ht="15.75" x14ac:dyDescent="0.5">
      <c r="A165" t="str">
        <f t="shared" si="15"/>
        <v>Thu</v>
      </c>
      <c r="B165" s="1">
        <v>40759</v>
      </c>
      <c r="C165">
        <v>40</v>
      </c>
      <c r="D165">
        <v>57</v>
      </c>
      <c r="E165" s="13">
        <v>222.85</v>
      </c>
      <c r="G165" s="21" t="str">
        <f t="shared" si="16"/>
        <v>Wed</v>
      </c>
      <c r="H165" s="1">
        <v>41171</v>
      </c>
      <c r="I165">
        <v>16</v>
      </c>
      <c r="J165" s="10">
        <v>16</v>
      </c>
      <c r="K165" s="8">
        <v>280.04000000000002</v>
      </c>
      <c r="M165" s="21" t="str">
        <f t="shared" si="14"/>
        <v>Wed</v>
      </c>
      <c r="N165" s="1">
        <v>41367</v>
      </c>
      <c r="O165">
        <v>19</v>
      </c>
      <c r="P165">
        <v>17</v>
      </c>
      <c r="Q165" s="8">
        <v>290.58999999999997</v>
      </c>
    </row>
    <row r="166" spans="1:17" ht="15.75" x14ac:dyDescent="0.5">
      <c r="A166" t="str">
        <f t="shared" si="15"/>
        <v>Fri</v>
      </c>
      <c r="B166" s="1">
        <v>40760</v>
      </c>
      <c r="C166">
        <v>37</v>
      </c>
      <c r="D166">
        <v>59</v>
      </c>
      <c r="E166" s="13">
        <v>221.18</v>
      </c>
      <c r="G166" s="21" t="str">
        <f t="shared" si="16"/>
        <v>Thu</v>
      </c>
      <c r="H166" s="1">
        <v>41172</v>
      </c>
      <c r="I166">
        <v>17</v>
      </c>
      <c r="J166" s="10">
        <v>19</v>
      </c>
      <c r="K166" s="8">
        <v>262.82</v>
      </c>
      <c r="M166" s="21" t="str">
        <f t="shared" si="14"/>
        <v>Thu</v>
      </c>
      <c r="N166" s="1">
        <v>41368</v>
      </c>
      <c r="O166">
        <v>16</v>
      </c>
      <c r="P166">
        <v>17</v>
      </c>
      <c r="Q166" s="8">
        <v>261.35000000000002</v>
      </c>
    </row>
    <row r="167" spans="1:17" ht="15.75" x14ac:dyDescent="0.5">
      <c r="A167" t="str">
        <f t="shared" si="15"/>
        <v>Sat</v>
      </c>
      <c r="B167" s="1">
        <v>40761</v>
      </c>
      <c r="C167">
        <v>60</v>
      </c>
      <c r="D167">
        <v>78</v>
      </c>
      <c r="E167" s="13">
        <v>308.39999999999998</v>
      </c>
      <c r="G167" s="21" t="str">
        <f t="shared" si="16"/>
        <v>Fri</v>
      </c>
      <c r="H167" s="1">
        <v>41173</v>
      </c>
      <c r="I167">
        <v>11</v>
      </c>
      <c r="J167" s="10">
        <v>13</v>
      </c>
      <c r="K167" s="8">
        <v>203.67</v>
      </c>
      <c r="M167" s="21" t="str">
        <f t="shared" si="14"/>
        <v>Fri</v>
      </c>
      <c r="N167" s="1">
        <v>41369</v>
      </c>
      <c r="O167">
        <v>3</v>
      </c>
      <c r="P167">
        <v>3</v>
      </c>
      <c r="Q167" s="8">
        <v>49.36</v>
      </c>
    </row>
    <row r="168" spans="1:17" ht="15.75" x14ac:dyDescent="0.5">
      <c r="A168" t="str">
        <f t="shared" si="15"/>
        <v>Sun</v>
      </c>
      <c r="B168" s="1">
        <v>40762</v>
      </c>
      <c r="C168">
        <v>48</v>
      </c>
      <c r="D168">
        <v>79</v>
      </c>
      <c r="E168" s="13">
        <v>315.93</v>
      </c>
      <c r="G168" s="21" t="str">
        <f t="shared" si="16"/>
        <v>Sat</v>
      </c>
      <c r="H168" s="1">
        <v>41174</v>
      </c>
      <c r="I168">
        <v>21</v>
      </c>
      <c r="J168" s="10">
        <v>21</v>
      </c>
      <c r="K168" s="8">
        <v>318.18</v>
      </c>
      <c r="M168" s="21" t="str">
        <f t="shared" si="14"/>
        <v>Sat</v>
      </c>
      <c r="N168" s="1">
        <v>41370</v>
      </c>
      <c r="O168">
        <v>19</v>
      </c>
      <c r="P168">
        <v>20</v>
      </c>
      <c r="Q168" s="8">
        <v>322.98</v>
      </c>
    </row>
    <row r="169" spans="1:17" ht="15.75" x14ac:dyDescent="0.5">
      <c r="A169" t="str">
        <f t="shared" si="15"/>
        <v>Mon</v>
      </c>
      <c r="B169" s="1">
        <v>40763</v>
      </c>
      <c r="C169">
        <v>48</v>
      </c>
      <c r="D169">
        <v>70</v>
      </c>
      <c r="E169" s="13">
        <v>273.87</v>
      </c>
      <c r="G169" s="21" t="str">
        <f t="shared" si="16"/>
        <v>Sun</v>
      </c>
      <c r="H169" s="1">
        <v>41175</v>
      </c>
      <c r="I169">
        <v>20</v>
      </c>
      <c r="J169" s="10">
        <v>25</v>
      </c>
      <c r="K169" s="8">
        <v>349.32</v>
      </c>
      <c r="M169" s="21" t="str">
        <f t="shared" si="14"/>
        <v>Sun</v>
      </c>
      <c r="N169" s="1">
        <v>41371</v>
      </c>
      <c r="O169">
        <v>21</v>
      </c>
      <c r="P169">
        <v>18</v>
      </c>
      <c r="Q169" s="8">
        <v>324.94</v>
      </c>
    </row>
    <row r="170" spans="1:17" ht="15.75" x14ac:dyDescent="0.5">
      <c r="A170" t="str">
        <f t="shared" si="15"/>
        <v>Tue</v>
      </c>
      <c r="B170" s="1">
        <v>40764</v>
      </c>
      <c r="C170">
        <v>57</v>
      </c>
      <c r="D170">
        <v>79</v>
      </c>
      <c r="E170" s="13">
        <v>274.89</v>
      </c>
      <c r="G170" s="21" t="str">
        <f t="shared" si="16"/>
        <v>Mon</v>
      </c>
      <c r="H170" s="1">
        <v>41176</v>
      </c>
      <c r="I170">
        <v>18</v>
      </c>
      <c r="J170" s="10">
        <v>18</v>
      </c>
      <c r="K170" s="8">
        <v>291.91000000000003</v>
      </c>
      <c r="M170" s="21" t="str">
        <f t="shared" si="14"/>
        <v>Mon</v>
      </c>
      <c r="N170" s="1">
        <v>41372</v>
      </c>
      <c r="O170">
        <v>16</v>
      </c>
      <c r="P170">
        <v>15</v>
      </c>
      <c r="Q170" s="8">
        <v>221.64</v>
      </c>
    </row>
    <row r="171" spans="1:17" ht="15.75" x14ac:dyDescent="0.5">
      <c r="A171" t="str">
        <f t="shared" si="15"/>
        <v>Wed</v>
      </c>
      <c r="B171" s="1">
        <v>40765</v>
      </c>
      <c r="C171">
        <v>42</v>
      </c>
      <c r="D171">
        <v>59</v>
      </c>
      <c r="E171" s="13">
        <v>223.8</v>
      </c>
      <c r="G171" s="21" t="str">
        <f t="shared" si="16"/>
        <v>Tue</v>
      </c>
      <c r="H171" s="1">
        <v>41177</v>
      </c>
      <c r="I171">
        <v>20</v>
      </c>
      <c r="J171" s="10">
        <v>21</v>
      </c>
      <c r="K171" s="8">
        <v>335.93</v>
      </c>
      <c r="M171" s="21" t="str">
        <f t="shared" si="14"/>
        <v>Tue</v>
      </c>
      <c r="N171" s="1">
        <v>41373</v>
      </c>
      <c r="O171">
        <v>13</v>
      </c>
      <c r="P171">
        <v>14</v>
      </c>
      <c r="Q171" s="8">
        <v>223.06</v>
      </c>
    </row>
    <row r="172" spans="1:17" ht="15.75" x14ac:dyDescent="0.5">
      <c r="A172" t="str">
        <f t="shared" si="15"/>
        <v>Thu</v>
      </c>
      <c r="B172" s="1">
        <v>40766</v>
      </c>
      <c r="C172">
        <v>52</v>
      </c>
      <c r="D172">
        <v>66</v>
      </c>
      <c r="E172" s="13">
        <v>258.16000000000003</v>
      </c>
      <c r="G172" s="21" t="str">
        <f t="shared" si="16"/>
        <v>Wed</v>
      </c>
      <c r="H172" s="1">
        <v>41178</v>
      </c>
      <c r="I172">
        <v>21</v>
      </c>
      <c r="J172" s="10">
        <v>21</v>
      </c>
      <c r="K172" s="8">
        <v>345.1</v>
      </c>
      <c r="M172" s="21" t="str">
        <f t="shared" si="14"/>
        <v>Wed</v>
      </c>
      <c r="N172" s="1">
        <v>41374</v>
      </c>
      <c r="O172">
        <v>13</v>
      </c>
      <c r="P172">
        <v>13</v>
      </c>
      <c r="Q172" s="8">
        <v>231.94</v>
      </c>
    </row>
    <row r="173" spans="1:17" ht="15.75" x14ac:dyDescent="0.5">
      <c r="A173" t="str">
        <f t="shared" si="15"/>
        <v>Fri</v>
      </c>
      <c r="B173" s="1">
        <v>40767</v>
      </c>
      <c r="C173">
        <v>31</v>
      </c>
      <c r="D173">
        <v>51</v>
      </c>
      <c r="E173" s="13">
        <v>201.03</v>
      </c>
      <c r="G173" s="21" t="str">
        <f t="shared" si="16"/>
        <v>Thu</v>
      </c>
      <c r="H173" s="1">
        <v>41179</v>
      </c>
      <c r="I173">
        <v>17</v>
      </c>
      <c r="J173" s="10">
        <v>17</v>
      </c>
      <c r="K173" s="8">
        <v>301.19</v>
      </c>
      <c r="M173" s="21" t="str">
        <f t="shared" si="14"/>
        <v>Thu</v>
      </c>
      <c r="N173" s="1">
        <v>41375</v>
      </c>
      <c r="O173">
        <v>16</v>
      </c>
      <c r="P173">
        <v>16</v>
      </c>
      <c r="Q173" s="8">
        <v>281.27</v>
      </c>
    </row>
    <row r="174" spans="1:17" ht="15.75" x14ac:dyDescent="0.5">
      <c r="A174" t="str">
        <f t="shared" si="15"/>
        <v>Sat</v>
      </c>
      <c r="B174" s="1">
        <v>40768</v>
      </c>
      <c r="C174">
        <v>51</v>
      </c>
      <c r="D174">
        <v>76</v>
      </c>
      <c r="E174" s="13">
        <v>317.76</v>
      </c>
      <c r="G174" s="21" t="str">
        <f t="shared" si="16"/>
        <v>Fri</v>
      </c>
      <c r="H174" s="1">
        <v>41180</v>
      </c>
      <c r="I174">
        <v>16</v>
      </c>
      <c r="J174" s="10">
        <v>17</v>
      </c>
      <c r="K174" s="8">
        <v>266.26</v>
      </c>
      <c r="M174" s="21" t="str">
        <f t="shared" si="14"/>
        <v>Fri</v>
      </c>
      <c r="N174" s="1">
        <v>41376</v>
      </c>
      <c r="O174">
        <v>21</v>
      </c>
      <c r="P174">
        <v>17</v>
      </c>
      <c r="Q174" s="8">
        <v>310.17</v>
      </c>
    </row>
    <row r="175" spans="1:17" ht="15.75" x14ac:dyDescent="0.5">
      <c r="A175" t="str">
        <f t="shared" si="15"/>
        <v>Sun</v>
      </c>
      <c r="B175" s="1">
        <v>40769</v>
      </c>
      <c r="C175">
        <v>57</v>
      </c>
      <c r="D175">
        <v>74</v>
      </c>
      <c r="E175" s="13">
        <v>325.47000000000003</v>
      </c>
      <c r="G175" s="21" t="str">
        <f t="shared" si="16"/>
        <v>Sat</v>
      </c>
      <c r="H175" s="1">
        <v>41181</v>
      </c>
      <c r="I175">
        <v>19</v>
      </c>
      <c r="J175" s="10">
        <v>19</v>
      </c>
      <c r="K175" s="8">
        <v>345.29</v>
      </c>
      <c r="M175" s="21" t="str">
        <f t="shared" si="14"/>
        <v>Sat</v>
      </c>
      <c r="N175" s="1">
        <v>41377</v>
      </c>
      <c r="O175">
        <v>19</v>
      </c>
      <c r="P175">
        <v>20</v>
      </c>
      <c r="Q175" s="8">
        <v>352.07</v>
      </c>
    </row>
    <row r="176" spans="1:17" ht="15.75" x14ac:dyDescent="0.5">
      <c r="A176" t="str">
        <f t="shared" si="15"/>
        <v>Mon</v>
      </c>
      <c r="B176" s="1">
        <v>40770</v>
      </c>
      <c r="C176">
        <v>65</v>
      </c>
      <c r="D176">
        <v>90</v>
      </c>
      <c r="E176" s="13">
        <v>339.69</v>
      </c>
      <c r="G176" s="21" t="str">
        <f t="shared" si="16"/>
        <v>Sun</v>
      </c>
      <c r="H176" s="1">
        <v>41182</v>
      </c>
      <c r="I176">
        <v>18</v>
      </c>
      <c r="J176" s="10">
        <v>22</v>
      </c>
      <c r="K176" s="8">
        <v>320.33</v>
      </c>
      <c r="M176" s="21" t="str">
        <f t="shared" si="14"/>
        <v>Sun</v>
      </c>
      <c r="N176" s="1">
        <v>41378</v>
      </c>
      <c r="O176">
        <v>22</v>
      </c>
      <c r="P176">
        <v>21</v>
      </c>
      <c r="Q176" s="8">
        <v>350.93</v>
      </c>
    </row>
    <row r="177" spans="1:17" ht="15.75" x14ac:dyDescent="0.5">
      <c r="A177" t="str">
        <f t="shared" si="15"/>
        <v>Tue</v>
      </c>
      <c r="B177" s="1">
        <v>40771</v>
      </c>
      <c r="C177">
        <v>58</v>
      </c>
      <c r="D177">
        <v>78</v>
      </c>
      <c r="E177" s="13">
        <v>311.14999999999998</v>
      </c>
      <c r="G177" s="21" t="str">
        <f t="shared" si="16"/>
        <v>Mon</v>
      </c>
      <c r="H177" s="1">
        <v>41183</v>
      </c>
      <c r="I177">
        <v>22</v>
      </c>
      <c r="J177" s="10">
        <v>22</v>
      </c>
      <c r="K177" s="8">
        <v>341.56</v>
      </c>
      <c r="M177" s="21" t="str">
        <f t="shared" si="14"/>
        <v>Mon</v>
      </c>
      <c r="N177" s="1">
        <v>41379</v>
      </c>
      <c r="O177">
        <v>14</v>
      </c>
      <c r="P177">
        <v>15</v>
      </c>
      <c r="Q177" s="8">
        <v>257.41000000000003</v>
      </c>
    </row>
    <row r="178" spans="1:17" ht="15.75" x14ac:dyDescent="0.5">
      <c r="A178" t="str">
        <f t="shared" si="15"/>
        <v>Wed</v>
      </c>
      <c r="B178" s="1">
        <v>40772</v>
      </c>
      <c r="C178">
        <v>61</v>
      </c>
      <c r="D178">
        <v>72</v>
      </c>
      <c r="E178" s="13">
        <v>274.93</v>
      </c>
      <c r="G178" s="21" t="str">
        <f t="shared" si="16"/>
        <v>Tue</v>
      </c>
      <c r="H178" s="1">
        <v>41184</v>
      </c>
      <c r="I178">
        <v>15</v>
      </c>
      <c r="J178" s="10">
        <v>16</v>
      </c>
      <c r="K178" s="8">
        <v>267.10000000000002</v>
      </c>
      <c r="M178" s="21" t="str">
        <f t="shared" si="14"/>
        <v>Tue</v>
      </c>
      <c r="N178" s="1">
        <v>41380</v>
      </c>
      <c r="O178">
        <v>20</v>
      </c>
      <c r="P178">
        <v>18</v>
      </c>
      <c r="Q178" s="8">
        <v>300.83999999999997</v>
      </c>
    </row>
    <row r="179" spans="1:17" ht="15.75" x14ac:dyDescent="0.5">
      <c r="A179" t="str">
        <f t="shared" si="15"/>
        <v>Thu</v>
      </c>
      <c r="B179" s="1">
        <v>40773</v>
      </c>
      <c r="C179">
        <v>50</v>
      </c>
      <c r="D179">
        <v>66</v>
      </c>
      <c r="E179" s="13">
        <v>246.71</v>
      </c>
      <c r="G179" s="21" t="str">
        <f t="shared" si="16"/>
        <v>Wed</v>
      </c>
      <c r="H179" s="1">
        <v>41185</v>
      </c>
      <c r="I179">
        <v>18</v>
      </c>
      <c r="J179" s="10">
        <v>18</v>
      </c>
      <c r="K179" s="8">
        <v>288.92</v>
      </c>
      <c r="M179" s="21" t="str">
        <f t="shared" si="14"/>
        <v>Wed</v>
      </c>
      <c r="N179" s="1">
        <v>41381</v>
      </c>
      <c r="O179">
        <v>20</v>
      </c>
      <c r="P179">
        <v>18</v>
      </c>
      <c r="Q179" s="8">
        <v>330.24</v>
      </c>
    </row>
    <row r="180" spans="1:17" ht="15.75" x14ac:dyDescent="0.5">
      <c r="A180" t="str">
        <f t="shared" si="15"/>
        <v>Fri</v>
      </c>
      <c r="B180" s="1">
        <v>40774</v>
      </c>
      <c r="C180">
        <v>28</v>
      </c>
      <c r="D180">
        <v>32</v>
      </c>
      <c r="E180" s="13">
        <v>120.11</v>
      </c>
      <c r="G180" s="21" t="str">
        <f t="shared" si="16"/>
        <v>Thu</v>
      </c>
      <c r="H180" s="1">
        <v>41186</v>
      </c>
      <c r="I180">
        <v>17</v>
      </c>
      <c r="J180" s="10">
        <v>18</v>
      </c>
      <c r="K180" s="8">
        <v>304.97000000000003</v>
      </c>
      <c r="M180" s="21" t="str">
        <f t="shared" si="14"/>
        <v>Thu</v>
      </c>
      <c r="N180" s="1">
        <v>41382</v>
      </c>
      <c r="O180">
        <v>20</v>
      </c>
      <c r="P180">
        <v>18</v>
      </c>
      <c r="Q180" s="8">
        <v>328.02</v>
      </c>
    </row>
    <row r="181" spans="1:17" ht="15.75" x14ac:dyDescent="0.5">
      <c r="A181" t="str">
        <f t="shared" si="15"/>
        <v>Sat</v>
      </c>
      <c r="B181" s="1">
        <v>40775</v>
      </c>
      <c r="C181">
        <v>56</v>
      </c>
      <c r="D181">
        <v>85</v>
      </c>
      <c r="E181" s="13">
        <v>344.16</v>
      </c>
      <c r="G181" s="21" t="str">
        <f t="shared" si="16"/>
        <v>Fri</v>
      </c>
      <c r="H181" s="1">
        <v>41187</v>
      </c>
      <c r="I181">
        <v>17</v>
      </c>
      <c r="J181" s="10">
        <v>19</v>
      </c>
      <c r="K181" s="8">
        <v>290.20999999999998</v>
      </c>
      <c r="M181" s="21" t="str">
        <f t="shared" si="14"/>
        <v>Fri</v>
      </c>
      <c r="N181" s="1">
        <v>41383</v>
      </c>
      <c r="O181">
        <v>14</v>
      </c>
      <c r="P181">
        <v>13</v>
      </c>
      <c r="Q181" s="8">
        <v>214.72</v>
      </c>
    </row>
    <row r="182" spans="1:17" ht="15.75" x14ac:dyDescent="0.5">
      <c r="A182" t="str">
        <f t="shared" si="15"/>
        <v>Sun</v>
      </c>
      <c r="B182" s="1">
        <v>40776</v>
      </c>
      <c r="C182">
        <v>50</v>
      </c>
      <c r="D182">
        <v>87</v>
      </c>
      <c r="E182" s="13">
        <v>354.57</v>
      </c>
      <c r="G182" s="21" t="str">
        <f t="shared" si="16"/>
        <v>Sat</v>
      </c>
      <c r="H182" s="1">
        <v>41188</v>
      </c>
      <c r="I182">
        <v>17</v>
      </c>
      <c r="J182" s="10">
        <v>19</v>
      </c>
      <c r="K182" s="8">
        <v>291.41000000000003</v>
      </c>
      <c r="M182" s="21" t="str">
        <f t="shared" si="14"/>
        <v>Sat</v>
      </c>
      <c r="N182" s="1">
        <v>41384</v>
      </c>
      <c r="O182">
        <v>19</v>
      </c>
      <c r="P182">
        <v>17</v>
      </c>
      <c r="Q182" s="8">
        <v>275.64999999999998</v>
      </c>
    </row>
    <row r="183" spans="1:17" ht="15.75" x14ac:dyDescent="0.5">
      <c r="A183" t="str">
        <f t="shared" si="15"/>
        <v>Mon</v>
      </c>
      <c r="B183" s="1">
        <v>40777</v>
      </c>
      <c r="C183">
        <v>57</v>
      </c>
      <c r="D183">
        <v>70</v>
      </c>
      <c r="E183" s="13">
        <v>280.93</v>
      </c>
      <c r="G183" s="21" t="str">
        <f t="shared" si="16"/>
        <v>Sun</v>
      </c>
      <c r="H183" s="1">
        <v>41189</v>
      </c>
      <c r="I183">
        <v>18</v>
      </c>
      <c r="J183" s="10">
        <v>19</v>
      </c>
      <c r="K183" s="8">
        <v>301.67</v>
      </c>
      <c r="M183" s="21" t="str">
        <f t="shared" si="14"/>
        <v>Sun</v>
      </c>
      <c r="N183" s="1">
        <v>41385</v>
      </c>
      <c r="O183">
        <v>24</v>
      </c>
      <c r="P183">
        <v>22</v>
      </c>
      <c r="Q183" s="8">
        <v>356.63</v>
      </c>
    </row>
    <row r="184" spans="1:17" ht="15.75" x14ac:dyDescent="0.5">
      <c r="A184" t="str">
        <f t="shared" si="15"/>
        <v>Tue</v>
      </c>
      <c r="B184" s="1">
        <v>40778</v>
      </c>
      <c r="C184">
        <v>55</v>
      </c>
      <c r="D184">
        <v>71</v>
      </c>
      <c r="E184" s="13">
        <v>267.26</v>
      </c>
      <c r="G184" s="21" t="str">
        <f t="shared" si="16"/>
        <v>Mon</v>
      </c>
      <c r="H184" s="1">
        <v>41190</v>
      </c>
      <c r="I184">
        <v>23</v>
      </c>
      <c r="J184" s="10">
        <v>21</v>
      </c>
      <c r="K184" s="8">
        <v>319.44</v>
      </c>
      <c r="M184" s="21" t="str">
        <f t="shared" si="14"/>
        <v>Mon</v>
      </c>
      <c r="N184" s="1">
        <v>41386</v>
      </c>
      <c r="O184">
        <v>21</v>
      </c>
      <c r="P184">
        <v>22</v>
      </c>
      <c r="Q184" s="8">
        <v>335.32</v>
      </c>
    </row>
    <row r="185" spans="1:17" ht="15.75" x14ac:dyDescent="0.5">
      <c r="B185" s="17">
        <v>40779</v>
      </c>
      <c r="C185" s="18">
        <v>3</v>
      </c>
      <c r="D185" s="18">
        <v>0</v>
      </c>
      <c r="E185" s="19">
        <v>0</v>
      </c>
      <c r="G185" s="21" t="str">
        <f t="shared" si="16"/>
        <v>Tue</v>
      </c>
      <c r="H185" s="1">
        <v>41191</v>
      </c>
      <c r="I185">
        <v>19</v>
      </c>
      <c r="J185" s="10">
        <v>20</v>
      </c>
      <c r="K185" s="8">
        <v>309.08</v>
      </c>
      <c r="M185" s="21" t="str">
        <f t="shared" si="14"/>
        <v>Tue</v>
      </c>
      <c r="N185" s="1">
        <v>41387</v>
      </c>
      <c r="O185">
        <v>22</v>
      </c>
      <c r="P185">
        <v>21</v>
      </c>
      <c r="Q185" s="8">
        <v>361.2</v>
      </c>
    </row>
    <row r="186" spans="1:17" ht="15.75" x14ac:dyDescent="0.5">
      <c r="B186" s="17">
        <v>40780</v>
      </c>
      <c r="C186" s="18">
        <v>0</v>
      </c>
      <c r="D186" s="18">
        <v>0</v>
      </c>
      <c r="E186" s="19">
        <v>0</v>
      </c>
      <c r="G186" s="21" t="str">
        <f t="shared" si="16"/>
        <v>Wed</v>
      </c>
      <c r="H186" s="1">
        <v>41192</v>
      </c>
      <c r="I186">
        <v>18</v>
      </c>
      <c r="J186" s="10">
        <v>17</v>
      </c>
      <c r="K186" s="8">
        <v>274.7</v>
      </c>
      <c r="M186" s="21" t="str">
        <f t="shared" si="14"/>
        <v>Wed</v>
      </c>
      <c r="N186" s="1">
        <v>41388</v>
      </c>
      <c r="O186">
        <v>23</v>
      </c>
      <c r="P186">
        <v>21</v>
      </c>
      <c r="Q186" s="8">
        <v>359.29</v>
      </c>
    </row>
    <row r="187" spans="1:17" ht="15.75" x14ac:dyDescent="0.5">
      <c r="C187" s="22">
        <v>7076</v>
      </c>
      <c r="D187" s="26">
        <v>9358</v>
      </c>
      <c r="E187" s="5">
        <v>37699.449999999997</v>
      </c>
      <c r="G187" s="21" t="str">
        <f t="shared" si="16"/>
        <v>Thu</v>
      </c>
      <c r="H187" s="1">
        <v>41193</v>
      </c>
      <c r="I187">
        <v>15</v>
      </c>
      <c r="J187" s="10">
        <v>12</v>
      </c>
      <c r="K187" s="8">
        <v>205.81</v>
      </c>
      <c r="M187" s="21" t="str">
        <f t="shared" si="14"/>
        <v>Thu</v>
      </c>
      <c r="N187" s="1">
        <v>41389</v>
      </c>
      <c r="O187">
        <v>14</v>
      </c>
      <c r="P187">
        <v>14</v>
      </c>
      <c r="Q187" s="8">
        <v>237.28</v>
      </c>
    </row>
    <row r="188" spans="1:17" ht="15.75" x14ac:dyDescent="0.5">
      <c r="G188" s="21" t="str">
        <f t="shared" si="16"/>
        <v>Fri</v>
      </c>
      <c r="H188" s="1">
        <v>41194</v>
      </c>
      <c r="I188">
        <v>7</v>
      </c>
      <c r="J188" s="10">
        <v>6</v>
      </c>
      <c r="K188" s="8">
        <v>101.8</v>
      </c>
      <c r="M188" s="21" t="str">
        <f t="shared" si="14"/>
        <v>Fri</v>
      </c>
      <c r="N188" s="1">
        <v>41390</v>
      </c>
      <c r="O188">
        <v>13</v>
      </c>
      <c r="P188">
        <v>14</v>
      </c>
      <c r="Q188" s="8">
        <v>247.3</v>
      </c>
    </row>
    <row r="189" spans="1:17" ht="15.75" x14ac:dyDescent="0.5">
      <c r="G189" s="21" t="str">
        <f t="shared" si="16"/>
        <v>Sat</v>
      </c>
      <c r="H189" s="1">
        <v>41195</v>
      </c>
      <c r="I189">
        <v>12</v>
      </c>
      <c r="J189" s="10">
        <v>14</v>
      </c>
      <c r="K189" s="8">
        <v>175.95</v>
      </c>
      <c r="M189" s="21" t="str">
        <f t="shared" si="14"/>
        <v>Sat</v>
      </c>
      <c r="N189" s="1">
        <v>41391</v>
      </c>
      <c r="O189">
        <v>20</v>
      </c>
      <c r="P189">
        <v>20</v>
      </c>
      <c r="Q189" s="8">
        <v>356.02</v>
      </c>
    </row>
    <row r="190" spans="1:17" ht="15.75" x14ac:dyDescent="0.5">
      <c r="G190" s="21" t="str">
        <f t="shared" si="16"/>
        <v>Sun</v>
      </c>
      <c r="H190" s="1">
        <v>41196</v>
      </c>
      <c r="I190">
        <v>12</v>
      </c>
      <c r="J190" s="10">
        <v>16</v>
      </c>
      <c r="K190" s="8">
        <v>227.08</v>
      </c>
      <c r="M190" s="21" t="str">
        <f t="shared" si="14"/>
        <v>Sun</v>
      </c>
      <c r="N190" s="1">
        <v>41392</v>
      </c>
      <c r="O190">
        <v>20</v>
      </c>
      <c r="P190">
        <v>20</v>
      </c>
      <c r="Q190" s="8">
        <v>373.04</v>
      </c>
    </row>
    <row r="191" spans="1:17" ht="15.75" x14ac:dyDescent="0.5">
      <c r="G191" s="21" t="str">
        <f t="shared" si="16"/>
        <v>Mon</v>
      </c>
      <c r="H191" s="1">
        <v>41197</v>
      </c>
      <c r="I191">
        <v>9</v>
      </c>
      <c r="J191" s="10">
        <v>8</v>
      </c>
      <c r="K191" s="8">
        <v>130.4</v>
      </c>
      <c r="M191" s="21" t="str">
        <f t="shared" si="14"/>
        <v>Mon</v>
      </c>
      <c r="N191" s="1">
        <v>41393</v>
      </c>
      <c r="O191">
        <v>23</v>
      </c>
      <c r="P191">
        <v>22</v>
      </c>
      <c r="Q191" s="8">
        <v>369.95</v>
      </c>
    </row>
    <row r="192" spans="1:17" ht="15.75" x14ac:dyDescent="0.5">
      <c r="G192" s="21" t="str">
        <f t="shared" si="16"/>
        <v>Tue</v>
      </c>
      <c r="H192" s="1">
        <v>41198</v>
      </c>
      <c r="I192">
        <v>16</v>
      </c>
      <c r="J192" s="10">
        <v>15</v>
      </c>
      <c r="K192" s="8">
        <v>261.82</v>
      </c>
      <c r="M192" s="21" t="str">
        <f t="shared" si="14"/>
        <v>Tue</v>
      </c>
      <c r="N192" s="1">
        <v>41394</v>
      </c>
      <c r="O192">
        <v>21</v>
      </c>
      <c r="P192">
        <v>21</v>
      </c>
      <c r="Q192" s="8">
        <v>355</v>
      </c>
    </row>
    <row r="193" spans="4:17" ht="15.75" x14ac:dyDescent="0.5">
      <c r="G193" s="21" t="str">
        <f t="shared" si="16"/>
        <v>Wed</v>
      </c>
      <c r="H193" s="1">
        <v>41199</v>
      </c>
      <c r="I193">
        <v>17</v>
      </c>
      <c r="J193" s="10">
        <v>17</v>
      </c>
      <c r="K193" s="8">
        <v>278.58</v>
      </c>
      <c r="M193" s="21" t="str">
        <f t="shared" si="14"/>
        <v>Wed</v>
      </c>
      <c r="N193" s="1">
        <v>41395</v>
      </c>
      <c r="O193">
        <v>0</v>
      </c>
      <c r="P193">
        <v>0</v>
      </c>
      <c r="Q193" s="8">
        <v>0</v>
      </c>
    </row>
    <row r="194" spans="4:17" ht="15.75" x14ac:dyDescent="0.5">
      <c r="D194" s="10"/>
      <c r="E194" s="8"/>
      <c r="G194" s="21" t="str">
        <f t="shared" si="16"/>
        <v>Thu</v>
      </c>
      <c r="H194" s="1">
        <v>41200</v>
      </c>
      <c r="I194">
        <v>15</v>
      </c>
      <c r="J194" s="10">
        <v>17</v>
      </c>
      <c r="K194" s="8">
        <v>268.72000000000003</v>
      </c>
      <c r="M194" s="21" t="str">
        <f t="shared" si="14"/>
        <v>Thu</v>
      </c>
      <c r="N194" s="1">
        <v>41396</v>
      </c>
      <c r="O194">
        <v>0</v>
      </c>
      <c r="P194">
        <v>0</v>
      </c>
      <c r="Q194" s="8">
        <v>0</v>
      </c>
    </row>
    <row r="195" spans="4:17" ht="15.75" x14ac:dyDescent="0.5">
      <c r="G195" s="21" t="str">
        <f t="shared" si="16"/>
        <v>Fri</v>
      </c>
      <c r="H195" s="1">
        <v>41201</v>
      </c>
      <c r="I195">
        <v>20</v>
      </c>
      <c r="J195" s="10">
        <v>19</v>
      </c>
      <c r="K195" s="8">
        <v>323.93</v>
      </c>
      <c r="M195" s="21" t="str">
        <f t="shared" si="14"/>
        <v>Fri</v>
      </c>
      <c r="N195" s="1">
        <v>41397</v>
      </c>
      <c r="O195">
        <v>17</v>
      </c>
      <c r="P195">
        <v>18</v>
      </c>
      <c r="Q195" s="8">
        <v>331.68</v>
      </c>
    </row>
    <row r="196" spans="4:17" ht="15.75" x14ac:dyDescent="0.5">
      <c r="G196" s="21" t="str">
        <f t="shared" si="16"/>
        <v>Sat</v>
      </c>
      <c r="H196" s="1">
        <v>41202</v>
      </c>
      <c r="I196">
        <v>11</v>
      </c>
      <c r="J196" s="10">
        <v>15</v>
      </c>
      <c r="K196" s="8">
        <v>199.81</v>
      </c>
      <c r="M196" s="21" t="str">
        <f t="shared" si="14"/>
        <v>Sat</v>
      </c>
      <c r="N196" s="1">
        <v>41398</v>
      </c>
      <c r="O196">
        <v>17</v>
      </c>
      <c r="P196">
        <v>18</v>
      </c>
      <c r="Q196" s="8">
        <v>318.27</v>
      </c>
    </row>
    <row r="197" spans="4:17" ht="15.75" x14ac:dyDescent="0.5">
      <c r="G197" s="21" t="str">
        <f t="shared" si="16"/>
        <v>Sun</v>
      </c>
      <c r="H197" s="1">
        <v>41203</v>
      </c>
      <c r="I197">
        <v>20</v>
      </c>
      <c r="J197" s="10">
        <v>21</v>
      </c>
      <c r="K197" s="8">
        <v>358.93</v>
      </c>
      <c r="M197" s="21" t="str">
        <f t="shared" ref="M197:M254" si="17">TEXT(N197,"ddd")</f>
        <v>Sun</v>
      </c>
      <c r="N197" s="1">
        <v>41399</v>
      </c>
      <c r="O197">
        <v>17</v>
      </c>
      <c r="P197">
        <v>18</v>
      </c>
      <c r="Q197" s="8">
        <v>328.92</v>
      </c>
    </row>
    <row r="198" spans="4:17" ht="15.75" x14ac:dyDescent="0.5">
      <c r="G198" s="21" t="str">
        <f t="shared" ref="G198:G202" si="18">TEXT(H198,"ddd")</f>
        <v>Mon</v>
      </c>
      <c r="H198" s="1">
        <v>41204</v>
      </c>
      <c r="I198">
        <v>20</v>
      </c>
      <c r="J198" s="10">
        <v>21</v>
      </c>
      <c r="K198" s="8">
        <v>322.52999999999997</v>
      </c>
      <c r="M198" s="21" t="str">
        <f t="shared" si="17"/>
        <v>Mon</v>
      </c>
      <c r="N198" s="1">
        <v>41400</v>
      </c>
      <c r="O198">
        <v>17</v>
      </c>
      <c r="P198">
        <v>17</v>
      </c>
      <c r="Q198" s="8">
        <v>281.12</v>
      </c>
    </row>
    <row r="199" spans="4:17" ht="15.75" x14ac:dyDescent="0.5">
      <c r="G199" s="21" t="str">
        <f t="shared" si="18"/>
        <v>Tue</v>
      </c>
      <c r="H199" s="1">
        <v>41205</v>
      </c>
      <c r="I199">
        <v>21</v>
      </c>
      <c r="J199" s="10">
        <v>22</v>
      </c>
      <c r="K199" s="8">
        <v>375.27</v>
      </c>
      <c r="M199" s="21" t="str">
        <f t="shared" si="17"/>
        <v>Tue</v>
      </c>
      <c r="N199" s="1">
        <v>41401</v>
      </c>
      <c r="O199">
        <v>19</v>
      </c>
      <c r="P199">
        <v>18</v>
      </c>
      <c r="Q199" s="8">
        <v>314.3</v>
      </c>
    </row>
    <row r="200" spans="4:17" ht="15.75" x14ac:dyDescent="0.5">
      <c r="G200" s="21" t="str">
        <f t="shared" si="18"/>
        <v>Wed</v>
      </c>
      <c r="H200" s="1">
        <v>41206</v>
      </c>
      <c r="I200">
        <v>14</v>
      </c>
      <c r="J200" s="10">
        <v>16</v>
      </c>
      <c r="K200" s="8">
        <v>257.67</v>
      </c>
      <c r="M200" s="21" t="str">
        <f t="shared" si="17"/>
        <v>Wed</v>
      </c>
      <c r="N200" s="1">
        <v>41402</v>
      </c>
      <c r="O200">
        <v>18</v>
      </c>
      <c r="P200">
        <v>19</v>
      </c>
      <c r="Q200" s="8">
        <v>308.64999999999998</v>
      </c>
    </row>
    <row r="201" spans="4:17" ht="15.75" x14ac:dyDescent="0.5">
      <c r="G201" s="21" t="str">
        <f t="shared" si="18"/>
        <v>Thu</v>
      </c>
      <c r="H201" s="1">
        <v>41207</v>
      </c>
      <c r="I201">
        <v>22</v>
      </c>
      <c r="J201" s="10">
        <v>23</v>
      </c>
      <c r="K201" s="8">
        <v>359.31</v>
      </c>
      <c r="M201" s="21" t="str">
        <f t="shared" si="17"/>
        <v>Thu</v>
      </c>
      <c r="N201" s="1">
        <v>41403</v>
      </c>
      <c r="O201">
        <v>12</v>
      </c>
      <c r="P201">
        <v>11</v>
      </c>
      <c r="Q201" s="8">
        <v>209.16</v>
      </c>
    </row>
    <row r="202" spans="4:17" ht="15.75" x14ac:dyDescent="0.5">
      <c r="G202" s="21" t="str">
        <f t="shared" si="18"/>
        <v>Fri</v>
      </c>
      <c r="H202" s="1">
        <v>41208</v>
      </c>
      <c r="I202">
        <v>1</v>
      </c>
      <c r="J202" s="10">
        <v>14</v>
      </c>
      <c r="K202" s="8">
        <v>230.71</v>
      </c>
      <c r="M202" s="21" t="str">
        <f t="shared" si="17"/>
        <v>Fri</v>
      </c>
      <c r="N202" s="1">
        <v>41404</v>
      </c>
      <c r="O202">
        <v>11</v>
      </c>
      <c r="P202">
        <v>9</v>
      </c>
      <c r="Q202" s="8">
        <v>154.31</v>
      </c>
    </row>
    <row r="203" spans="4:17" x14ac:dyDescent="0.45">
      <c r="H203" s="17">
        <v>41209</v>
      </c>
      <c r="I203" s="18">
        <v>0</v>
      </c>
      <c r="J203" s="18">
        <v>16</v>
      </c>
      <c r="K203" s="19">
        <v>241.87</v>
      </c>
      <c r="M203" s="21" t="str">
        <f t="shared" si="17"/>
        <v>Sat</v>
      </c>
      <c r="N203" s="1">
        <v>41405</v>
      </c>
      <c r="O203">
        <v>18</v>
      </c>
      <c r="P203">
        <v>17</v>
      </c>
      <c r="Q203" s="8">
        <v>283.23</v>
      </c>
    </row>
    <row r="204" spans="4:17" x14ac:dyDescent="0.45">
      <c r="H204" s="17">
        <v>41210</v>
      </c>
      <c r="I204" s="18">
        <v>0</v>
      </c>
      <c r="J204" s="18">
        <v>21</v>
      </c>
      <c r="K204" s="19">
        <v>347.31</v>
      </c>
      <c r="M204" s="21" t="str">
        <f t="shared" si="17"/>
        <v>Sun</v>
      </c>
      <c r="N204" s="1">
        <v>41406</v>
      </c>
      <c r="O204">
        <v>22</v>
      </c>
      <c r="P204">
        <v>22</v>
      </c>
      <c r="Q204" s="8">
        <v>341.43</v>
      </c>
    </row>
    <row r="205" spans="4:17" ht="15.75" x14ac:dyDescent="0.5">
      <c r="I205">
        <v>2625</v>
      </c>
      <c r="J205" s="10">
        <v>4062</v>
      </c>
      <c r="K205" s="13">
        <v>58913.03</v>
      </c>
      <c r="M205" s="21" t="str">
        <f t="shared" si="17"/>
        <v>Mon</v>
      </c>
      <c r="N205" s="1">
        <v>41407</v>
      </c>
      <c r="O205">
        <v>13</v>
      </c>
      <c r="P205">
        <v>15</v>
      </c>
      <c r="Q205" s="8">
        <v>248.13</v>
      </c>
    </row>
    <row r="206" spans="4:17" x14ac:dyDescent="0.45">
      <c r="M206" s="21" t="str">
        <f t="shared" si="17"/>
        <v>Tue</v>
      </c>
      <c r="N206" s="1">
        <v>41408</v>
      </c>
      <c r="O206">
        <v>18</v>
      </c>
      <c r="P206">
        <v>18</v>
      </c>
      <c r="Q206" s="8">
        <v>321.07</v>
      </c>
    </row>
    <row r="207" spans="4:17" x14ac:dyDescent="0.45">
      <c r="M207" s="21" t="str">
        <f t="shared" si="17"/>
        <v>Wed</v>
      </c>
      <c r="N207" s="1">
        <v>41409</v>
      </c>
      <c r="O207">
        <v>21</v>
      </c>
      <c r="P207">
        <v>21</v>
      </c>
      <c r="Q207" s="8">
        <v>355.58</v>
      </c>
    </row>
    <row r="208" spans="4:17" ht="15.75" x14ac:dyDescent="0.5">
      <c r="J208" s="10"/>
      <c r="K208" s="13"/>
      <c r="M208" s="21" t="str">
        <f t="shared" si="17"/>
        <v>Thu</v>
      </c>
      <c r="N208" s="1">
        <v>41410</v>
      </c>
      <c r="O208">
        <v>9</v>
      </c>
      <c r="P208">
        <v>9</v>
      </c>
      <c r="Q208" s="8">
        <v>168.78</v>
      </c>
    </row>
    <row r="209" spans="13:17" x14ac:dyDescent="0.45">
      <c r="M209" s="21" t="str">
        <f t="shared" si="17"/>
        <v>Fri</v>
      </c>
      <c r="N209" s="1">
        <v>41411</v>
      </c>
      <c r="O209">
        <v>13</v>
      </c>
      <c r="P209">
        <v>13</v>
      </c>
      <c r="Q209" s="8">
        <v>192.99</v>
      </c>
    </row>
    <row r="210" spans="13:17" x14ac:dyDescent="0.45">
      <c r="M210" s="21" t="str">
        <f t="shared" si="17"/>
        <v>Sat</v>
      </c>
      <c r="N210" s="1">
        <v>41412</v>
      </c>
      <c r="O210">
        <v>23</v>
      </c>
      <c r="P210">
        <v>23</v>
      </c>
      <c r="Q210" s="8">
        <v>376.08</v>
      </c>
    </row>
    <row r="211" spans="13:17" x14ac:dyDescent="0.45">
      <c r="M211" s="21" t="str">
        <f t="shared" si="17"/>
        <v>Sun</v>
      </c>
      <c r="N211" s="1">
        <v>41413</v>
      </c>
      <c r="O211">
        <v>23</v>
      </c>
      <c r="P211">
        <v>21</v>
      </c>
      <c r="Q211" s="8">
        <v>359.75</v>
      </c>
    </row>
    <row r="212" spans="13:17" x14ac:dyDescent="0.45">
      <c r="M212" s="21" t="str">
        <f t="shared" si="17"/>
        <v>Mon</v>
      </c>
      <c r="N212" s="1">
        <v>41414</v>
      </c>
      <c r="O212">
        <v>16</v>
      </c>
      <c r="P212">
        <v>16</v>
      </c>
      <c r="Q212" s="8">
        <v>279.48</v>
      </c>
    </row>
    <row r="213" spans="13:17" x14ac:dyDescent="0.45">
      <c r="M213" s="21" t="str">
        <f t="shared" si="17"/>
        <v>Tue</v>
      </c>
      <c r="N213" s="1">
        <v>41415</v>
      </c>
      <c r="O213">
        <v>15</v>
      </c>
      <c r="P213">
        <v>15</v>
      </c>
      <c r="Q213" s="8">
        <v>273.37</v>
      </c>
    </row>
    <row r="214" spans="13:17" x14ac:dyDescent="0.45">
      <c r="M214" s="21" t="str">
        <f t="shared" si="17"/>
        <v>Wed</v>
      </c>
      <c r="N214" s="1">
        <v>41416</v>
      </c>
      <c r="O214">
        <v>16</v>
      </c>
      <c r="P214">
        <v>15</v>
      </c>
      <c r="Q214" s="8">
        <v>230.65</v>
      </c>
    </row>
    <row r="215" spans="13:17" x14ac:dyDescent="0.45">
      <c r="M215" s="21" t="str">
        <f t="shared" si="17"/>
        <v>Thu</v>
      </c>
      <c r="N215" s="1">
        <v>41417</v>
      </c>
      <c r="O215">
        <v>17</v>
      </c>
      <c r="P215">
        <v>16</v>
      </c>
      <c r="Q215" s="8">
        <v>259.93</v>
      </c>
    </row>
    <row r="216" spans="13:17" x14ac:dyDescent="0.45">
      <c r="M216" s="21" t="str">
        <f t="shared" si="17"/>
        <v>Fri</v>
      </c>
      <c r="N216" s="1">
        <v>41418</v>
      </c>
      <c r="O216">
        <v>13</v>
      </c>
      <c r="P216">
        <v>13</v>
      </c>
      <c r="Q216" s="8">
        <v>213.92</v>
      </c>
    </row>
    <row r="217" spans="13:17" x14ac:dyDescent="0.45">
      <c r="M217" s="21" t="str">
        <f t="shared" si="17"/>
        <v>Sat</v>
      </c>
      <c r="N217" s="1">
        <v>41419</v>
      </c>
      <c r="O217">
        <v>21</v>
      </c>
      <c r="P217">
        <v>24</v>
      </c>
      <c r="Q217" s="8">
        <v>359.94</v>
      </c>
    </row>
    <row r="218" spans="13:17" x14ac:dyDescent="0.45">
      <c r="M218" s="21" t="str">
        <f t="shared" si="17"/>
        <v>Sun</v>
      </c>
      <c r="N218" s="1">
        <v>41420</v>
      </c>
      <c r="O218">
        <v>22</v>
      </c>
      <c r="P218">
        <v>22</v>
      </c>
      <c r="Q218" s="8">
        <v>360.02</v>
      </c>
    </row>
    <row r="219" spans="13:17" x14ac:dyDescent="0.45">
      <c r="M219" s="21" t="str">
        <f t="shared" si="17"/>
        <v>Mon</v>
      </c>
      <c r="N219" s="1">
        <v>41421</v>
      </c>
      <c r="O219">
        <v>16</v>
      </c>
      <c r="P219">
        <v>16</v>
      </c>
      <c r="Q219" s="8">
        <v>288.42</v>
      </c>
    </row>
    <row r="220" spans="13:17" x14ac:dyDescent="0.45">
      <c r="M220" s="21" t="str">
        <f t="shared" si="17"/>
        <v>Tue</v>
      </c>
      <c r="N220" s="1">
        <v>41422</v>
      </c>
      <c r="O220">
        <v>22</v>
      </c>
      <c r="P220">
        <v>21</v>
      </c>
      <c r="Q220" s="8">
        <v>351.65</v>
      </c>
    </row>
    <row r="221" spans="13:17" x14ac:dyDescent="0.45">
      <c r="M221" s="21" t="str">
        <f t="shared" si="17"/>
        <v>Wed</v>
      </c>
      <c r="N221" s="1">
        <v>41423</v>
      </c>
      <c r="O221">
        <v>9</v>
      </c>
      <c r="P221">
        <v>9</v>
      </c>
      <c r="Q221" s="8">
        <v>157.74</v>
      </c>
    </row>
    <row r="222" spans="13:17" x14ac:dyDescent="0.45">
      <c r="M222" s="21" t="str">
        <f t="shared" si="17"/>
        <v>Thu</v>
      </c>
      <c r="N222" s="1">
        <v>41424</v>
      </c>
      <c r="O222">
        <v>14</v>
      </c>
      <c r="P222">
        <v>14</v>
      </c>
      <c r="Q222" s="8">
        <v>243.98</v>
      </c>
    </row>
    <row r="223" spans="13:17" x14ac:dyDescent="0.45">
      <c r="M223" s="21" t="str">
        <f t="shared" si="17"/>
        <v>Fri</v>
      </c>
      <c r="N223" s="1">
        <v>41425</v>
      </c>
      <c r="O223">
        <v>16</v>
      </c>
      <c r="P223">
        <v>15</v>
      </c>
      <c r="Q223" s="8">
        <v>242</v>
      </c>
    </row>
    <row r="224" spans="13:17" x14ac:dyDescent="0.45">
      <c r="M224" s="21" t="str">
        <f t="shared" si="17"/>
        <v>Sat</v>
      </c>
      <c r="N224" s="1">
        <v>41426</v>
      </c>
      <c r="O224">
        <v>20</v>
      </c>
      <c r="P224">
        <v>20</v>
      </c>
      <c r="Q224" s="8">
        <v>337.72</v>
      </c>
    </row>
    <row r="225" spans="13:17" x14ac:dyDescent="0.45">
      <c r="M225" s="21" t="str">
        <f t="shared" si="17"/>
        <v>Sun</v>
      </c>
      <c r="N225" s="1">
        <v>41427</v>
      </c>
      <c r="O225">
        <v>18</v>
      </c>
      <c r="P225">
        <v>18</v>
      </c>
      <c r="Q225" s="8">
        <v>308.38</v>
      </c>
    </row>
    <row r="226" spans="13:17" x14ac:dyDescent="0.45">
      <c r="M226" s="21" t="str">
        <f t="shared" si="17"/>
        <v>Mon</v>
      </c>
      <c r="N226" s="1">
        <v>41428</v>
      </c>
      <c r="O226">
        <v>26</v>
      </c>
      <c r="P226">
        <v>27</v>
      </c>
      <c r="Q226" s="8">
        <v>555.63</v>
      </c>
    </row>
    <row r="227" spans="13:17" x14ac:dyDescent="0.45">
      <c r="M227" s="21" t="str">
        <f t="shared" si="17"/>
        <v>Tue</v>
      </c>
      <c r="N227" s="1">
        <v>41429</v>
      </c>
      <c r="O227">
        <v>26</v>
      </c>
      <c r="P227">
        <v>25</v>
      </c>
      <c r="Q227" s="8">
        <v>539.04999999999995</v>
      </c>
    </row>
    <row r="228" spans="13:17" x14ac:dyDescent="0.45">
      <c r="M228" s="21" t="str">
        <f t="shared" si="17"/>
        <v>Wed</v>
      </c>
      <c r="N228" s="1">
        <v>41430</v>
      </c>
      <c r="O228">
        <v>15</v>
      </c>
      <c r="P228">
        <v>13</v>
      </c>
      <c r="Q228" s="8">
        <v>236.62</v>
      </c>
    </row>
    <row r="229" spans="13:17" x14ac:dyDescent="0.45">
      <c r="M229" s="21" t="str">
        <f t="shared" si="17"/>
        <v>Thu</v>
      </c>
      <c r="N229" s="1">
        <v>41431</v>
      </c>
      <c r="O229">
        <v>22</v>
      </c>
      <c r="P229">
        <v>20</v>
      </c>
      <c r="Q229" s="8">
        <v>350.56</v>
      </c>
    </row>
    <row r="230" spans="13:17" x14ac:dyDescent="0.45">
      <c r="M230" s="21" t="str">
        <f t="shared" si="17"/>
        <v>Fri</v>
      </c>
      <c r="N230" s="1">
        <v>41432</v>
      </c>
      <c r="O230">
        <v>19</v>
      </c>
      <c r="P230">
        <v>18</v>
      </c>
      <c r="Q230" s="8">
        <v>279.60000000000002</v>
      </c>
    </row>
    <row r="231" spans="13:17" x14ac:dyDescent="0.45">
      <c r="M231" s="21" t="str">
        <f t="shared" si="17"/>
        <v>Sat</v>
      </c>
      <c r="N231" s="1">
        <v>41433</v>
      </c>
      <c r="O231">
        <v>21</v>
      </c>
      <c r="P231">
        <v>18</v>
      </c>
      <c r="Q231" s="8">
        <v>317.68</v>
      </c>
    </row>
    <row r="232" spans="13:17" x14ac:dyDescent="0.45">
      <c r="M232" s="21" t="str">
        <f t="shared" si="17"/>
        <v>Sun</v>
      </c>
      <c r="N232" s="1">
        <v>41434</v>
      </c>
      <c r="O232">
        <v>27</v>
      </c>
      <c r="P232">
        <v>28</v>
      </c>
      <c r="Q232" s="8">
        <v>456.5</v>
      </c>
    </row>
    <row r="233" spans="13:17" x14ac:dyDescent="0.45">
      <c r="M233" s="21" t="str">
        <f t="shared" si="17"/>
        <v>Mon</v>
      </c>
      <c r="N233" s="1">
        <v>41435</v>
      </c>
      <c r="O233">
        <v>10</v>
      </c>
      <c r="P233">
        <v>11</v>
      </c>
      <c r="Q233" s="8">
        <v>209.28</v>
      </c>
    </row>
    <row r="234" spans="13:17" x14ac:dyDescent="0.45">
      <c r="M234" s="21" t="str">
        <f t="shared" si="17"/>
        <v>Tue</v>
      </c>
      <c r="N234" s="1">
        <v>41436</v>
      </c>
      <c r="O234">
        <v>18</v>
      </c>
      <c r="P234">
        <v>16</v>
      </c>
      <c r="Q234" s="8">
        <v>279.91000000000003</v>
      </c>
    </row>
    <row r="235" spans="13:17" x14ac:dyDescent="0.45">
      <c r="M235" s="21" t="str">
        <f t="shared" si="17"/>
        <v>Wed</v>
      </c>
      <c r="N235" s="1">
        <v>41437</v>
      </c>
      <c r="O235">
        <v>24</v>
      </c>
      <c r="P235">
        <v>21</v>
      </c>
      <c r="Q235" s="8">
        <v>348.3</v>
      </c>
    </row>
    <row r="236" spans="13:17" x14ac:dyDescent="0.45">
      <c r="M236" s="21" t="str">
        <f t="shared" si="17"/>
        <v>Thu</v>
      </c>
      <c r="N236" s="1">
        <v>41438</v>
      </c>
      <c r="O236">
        <v>22</v>
      </c>
      <c r="P236">
        <v>23</v>
      </c>
      <c r="Q236" s="8">
        <v>405.55</v>
      </c>
    </row>
    <row r="237" spans="13:17" x14ac:dyDescent="0.45">
      <c r="M237" s="21" t="str">
        <f t="shared" si="17"/>
        <v>Fri</v>
      </c>
      <c r="N237" s="1">
        <v>41439</v>
      </c>
      <c r="O237">
        <v>13</v>
      </c>
      <c r="P237">
        <v>12</v>
      </c>
      <c r="Q237" s="8">
        <v>210.9</v>
      </c>
    </row>
    <row r="238" spans="13:17" x14ac:dyDescent="0.45">
      <c r="M238" s="21" t="str">
        <f t="shared" si="17"/>
        <v>Sat</v>
      </c>
      <c r="N238" s="1">
        <v>41440</v>
      </c>
      <c r="O238">
        <v>20</v>
      </c>
      <c r="P238">
        <v>20</v>
      </c>
      <c r="Q238" s="8">
        <v>372.53</v>
      </c>
    </row>
    <row r="239" spans="13:17" x14ac:dyDescent="0.45">
      <c r="M239" s="21" t="str">
        <f t="shared" si="17"/>
        <v>Sun</v>
      </c>
      <c r="N239" s="1">
        <v>41441</v>
      </c>
      <c r="O239">
        <v>33</v>
      </c>
      <c r="P239">
        <v>33</v>
      </c>
      <c r="Q239" s="8">
        <v>537.36</v>
      </c>
    </row>
    <row r="240" spans="13:17" x14ac:dyDescent="0.45">
      <c r="M240" s="21" t="str">
        <f t="shared" si="17"/>
        <v>Mon</v>
      </c>
      <c r="N240" s="1">
        <v>41442</v>
      </c>
      <c r="O240">
        <v>25</v>
      </c>
      <c r="P240">
        <v>24</v>
      </c>
      <c r="Q240" s="8">
        <v>421.94</v>
      </c>
    </row>
    <row r="241" spans="13:17" x14ac:dyDescent="0.45">
      <c r="M241" s="21" t="str">
        <f t="shared" si="17"/>
        <v>Tue</v>
      </c>
      <c r="N241" s="1">
        <v>41443</v>
      </c>
      <c r="O241">
        <v>14</v>
      </c>
      <c r="P241">
        <v>13</v>
      </c>
      <c r="Q241" s="8">
        <v>223.6</v>
      </c>
    </row>
    <row r="242" spans="13:17" x14ac:dyDescent="0.45">
      <c r="M242" s="21" t="str">
        <f t="shared" si="17"/>
        <v>Wed</v>
      </c>
      <c r="N242" s="1">
        <v>41444</v>
      </c>
      <c r="O242">
        <v>18</v>
      </c>
      <c r="P242">
        <v>18</v>
      </c>
      <c r="Q242" s="8">
        <v>274.08999999999997</v>
      </c>
    </row>
    <row r="243" spans="13:17" x14ac:dyDescent="0.45">
      <c r="M243" s="21" t="str">
        <f t="shared" si="17"/>
        <v>Thu</v>
      </c>
      <c r="N243" s="1">
        <v>41445</v>
      </c>
      <c r="O243">
        <v>17</v>
      </c>
      <c r="P243">
        <v>17</v>
      </c>
      <c r="Q243" s="8">
        <v>273.86</v>
      </c>
    </row>
    <row r="244" spans="13:17" x14ac:dyDescent="0.45">
      <c r="M244" s="21" t="str">
        <f t="shared" si="17"/>
        <v>Fri</v>
      </c>
      <c r="N244" s="1">
        <v>41446</v>
      </c>
      <c r="O244">
        <v>16</v>
      </c>
      <c r="P244">
        <v>16</v>
      </c>
      <c r="Q244" s="8">
        <v>270.44</v>
      </c>
    </row>
    <row r="245" spans="13:17" x14ac:dyDescent="0.45">
      <c r="M245" s="21" t="str">
        <f t="shared" si="17"/>
        <v>Sat</v>
      </c>
      <c r="N245" s="1">
        <v>41447</v>
      </c>
      <c r="O245">
        <v>16</v>
      </c>
      <c r="P245">
        <v>15</v>
      </c>
      <c r="Q245" s="8">
        <v>277.52999999999997</v>
      </c>
    </row>
    <row r="246" spans="13:17" x14ac:dyDescent="0.45">
      <c r="M246" s="21" t="str">
        <f t="shared" si="17"/>
        <v>Sun</v>
      </c>
      <c r="N246" s="1">
        <v>41448</v>
      </c>
      <c r="O246">
        <v>20</v>
      </c>
      <c r="P246">
        <v>18</v>
      </c>
      <c r="Q246" s="8">
        <v>328.77</v>
      </c>
    </row>
    <row r="247" spans="13:17" x14ac:dyDescent="0.45">
      <c r="M247" s="21" t="str">
        <f t="shared" si="17"/>
        <v>Mon</v>
      </c>
      <c r="N247" s="1">
        <v>41449</v>
      </c>
      <c r="O247">
        <v>17</v>
      </c>
      <c r="P247">
        <v>16</v>
      </c>
      <c r="Q247" s="8">
        <v>290.68</v>
      </c>
    </row>
    <row r="248" spans="13:17" x14ac:dyDescent="0.45">
      <c r="M248" s="21" t="str">
        <f t="shared" si="17"/>
        <v>Tue</v>
      </c>
      <c r="N248" s="1">
        <v>41450</v>
      </c>
      <c r="O248">
        <v>14</v>
      </c>
      <c r="P248">
        <v>14</v>
      </c>
      <c r="Q248" s="8">
        <v>224.52</v>
      </c>
    </row>
    <row r="249" spans="13:17" x14ac:dyDescent="0.45">
      <c r="M249" s="21" t="str">
        <f t="shared" si="17"/>
        <v>Wed</v>
      </c>
      <c r="N249" s="1">
        <v>41451</v>
      </c>
      <c r="O249">
        <v>13</v>
      </c>
      <c r="P249">
        <v>13</v>
      </c>
      <c r="Q249" s="8">
        <v>217.71</v>
      </c>
    </row>
    <row r="250" spans="13:17" x14ac:dyDescent="0.45">
      <c r="M250" s="21" t="str">
        <f t="shared" si="17"/>
        <v>Thu</v>
      </c>
      <c r="N250" s="1">
        <v>41452</v>
      </c>
      <c r="O250">
        <v>11</v>
      </c>
      <c r="P250">
        <v>9</v>
      </c>
      <c r="Q250" s="8">
        <v>112.01</v>
      </c>
    </row>
    <row r="251" spans="13:17" x14ac:dyDescent="0.45">
      <c r="M251" s="21" t="str">
        <f t="shared" si="17"/>
        <v>Fri</v>
      </c>
      <c r="N251" s="1">
        <v>41453</v>
      </c>
      <c r="O251">
        <v>21</v>
      </c>
      <c r="P251">
        <v>20</v>
      </c>
      <c r="Q251" s="8">
        <v>329.14</v>
      </c>
    </row>
    <row r="252" spans="13:17" x14ac:dyDescent="0.45">
      <c r="M252" s="21" t="str">
        <f t="shared" si="17"/>
        <v>Sat</v>
      </c>
      <c r="N252" s="1">
        <v>41454</v>
      </c>
      <c r="O252">
        <v>19</v>
      </c>
      <c r="P252">
        <v>16</v>
      </c>
      <c r="Q252" s="8">
        <v>278.20999999999998</v>
      </c>
    </row>
    <row r="253" spans="13:17" x14ac:dyDescent="0.45">
      <c r="M253" s="21" t="str">
        <f t="shared" si="17"/>
        <v>Sun</v>
      </c>
      <c r="N253" s="1">
        <v>41455</v>
      </c>
      <c r="O253">
        <v>16</v>
      </c>
      <c r="P253">
        <v>17</v>
      </c>
      <c r="Q253" s="8">
        <v>275.02999999999997</v>
      </c>
    </row>
    <row r="254" spans="13:17" x14ac:dyDescent="0.45">
      <c r="M254" s="21" t="str">
        <f t="shared" si="17"/>
        <v>Mon</v>
      </c>
      <c r="N254" s="1">
        <v>41456</v>
      </c>
      <c r="O254">
        <v>13</v>
      </c>
      <c r="P254">
        <v>13</v>
      </c>
      <c r="Q254" s="8">
        <v>237.56</v>
      </c>
    </row>
    <row r="255" spans="13:17" x14ac:dyDescent="0.45">
      <c r="N255" s="17">
        <v>41457</v>
      </c>
      <c r="O255" s="18">
        <v>0</v>
      </c>
      <c r="P255" s="18">
        <v>0</v>
      </c>
      <c r="Q255" s="19">
        <v>0</v>
      </c>
    </row>
    <row r="256" spans="13:17" x14ac:dyDescent="0.45">
      <c r="N256" s="17">
        <v>41458</v>
      </c>
      <c r="O256" s="18">
        <v>0</v>
      </c>
      <c r="P256" s="18">
        <v>0</v>
      </c>
      <c r="Q256" s="19">
        <v>0</v>
      </c>
    </row>
    <row r="257" spans="15:17" x14ac:dyDescent="0.45">
      <c r="O257" s="22">
        <v>4285</v>
      </c>
      <c r="P257" s="22">
        <v>4320</v>
      </c>
      <c r="Q257" s="5">
        <v>71307.56</v>
      </c>
    </row>
    <row r="259" spans="15:17" ht="15.75" x14ac:dyDescent="0.5">
      <c r="Q259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0F66-FBFA-4612-8A40-A32F17363AAD}">
  <dimension ref="A1:R41"/>
  <sheetViews>
    <sheetView workbookViewId="0">
      <selection activeCell="P13" sqref="P13:R13"/>
    </sheetView>
  </sheetViews>
  <sheetFormatPr defaultColWidth="8.796875" defaultRowHeight="14.25" x14ac:dyDescent="0.45"/>
  <cols>
    <col min="1" max="1" width="16.1328125" bestFit="1" customWidth="1"/>
    <col min="15" max="15" width="4.33203125" customWidth="1"/>
    <col min="16" max="16" width="14.1328125" bestFit="1" customWidth="1"/>
    <col min="17" max="18" width="14" bestFit="1" customWidth="1"/>
  </cols>
  <sheetData>
    <row r="1" spans="1:18" x14ac:dyDescent="0.45">
      <c r="A1" s="3" t="s">
        <v>10</v>
      </c>
    </row>
    <row r="2" spans="1:18" x14ac:dyDescent="0.45">
      <c r="A2" t="s">
        <v>82</v>
      </c>
      <c r="B2" t="s">
        <v>7</v>
      </c>
      <c r="C2" t="s">
        <v>83</v>
      </c>
      <c r="D2" t="s">
        <v>84</v>
      </c>
      <c r="E2" t="s">
        <v>85</v>
      </c>
      <c r="F2" t="s">
        <v>8</v>
      </c>
      <c r="G2" t="s">
        <v>39</v>
      </c>
      <c r="H2" t="s">
        <v>86</v>
      </c>
      <c r="I2" t="s">
        <v>87</v>
      </c>
      <c r="J2" t="s">
        <v>88</v>
      </c>
      <c r="K2" t="s">
        <v>89</v>
      </c>
      <c r="P2" s="44" t="s">
        <v>90</v>
      </c>
      <c r="Q2" s="45" t="s">
        <v>91</v>
      </c>
      <c r="R2" s="45" t="s">
        <v>92</v>
      </c>
    </row>
    <row r="3" spans="1:18" x14ac:dyDescent="0.45">
      <c r="A3" t="s">
        <v>93</v>
      </c>
      <c r="B3" s="22">
        <v>948</v>
      </c>
      <c r="C3" s="42">
        <f>B3/$B$13</f>
        <v>0.14562211981566819</v>
      </c>
      <c r="D3" s="2">
        <v>0.95147679324894519</v>
      </c>
      <c r="E3">
        <v>902</v>
      </c>
      <c r="F3" s="2">
        <v>0.77742616033755274</v>
      </c>
      <c r="G3" s="8">
        <v>1.7552742616033756</v>
      </c>
      <c r="H3" s="8">
        <v>36.484177215189874</v>
      </c>
      <c r="I3" s="2">
        <v>0</v>
      </c>
      <c r="J3">
        <v>0</v>
      </c>
      <c r="K3" s="8">
        <v>0</v>
      </c>
      <c r="O3" s="43">
        <v>1</v>
      </c>
      <c r="P3" s="47" t="s">
        <v>93</v>
      </c>
      <c r="Q3" s="47" t="s">
        <v>93</v>
      </c>
      <c r="R3" s="47" t="s">
        <v>93</v>
      </c>
    </row>
    <row r="4" spans="1:18" x14ac:dyDescent="0.45">
      <c r="A4" t="s">
        <v>94</v>
      </c>
      <c r="B4" s="22">
        <v>810</v>
      </c>
      <c r="C4" s="42">
        <f t="shared" ref="C4:C12" si="0">B4/$B$13</f>
        <v>0.12442396313364056</v>
      </c>
      <c r="D4" s="2">
        <v>0.90987654320987654</v>
      </c>
      <c r="E4">
        <v>737</v>
      </c>
      <c r="F4" s="2">
        <v>0.78271604938271599</v>
      </c>
      <c r="G4" s="8">
        <v>2.0691358024691358</v>
      </c>
      <c r="H4" s="8">
        <v>56.355555555555554</v>
      </c>
      <c r="I4" s="2">
        <v>0</v>
      </c>
      <c r="J4">
        <v>0</v>
      </c>
      <c r="K4" s="8">
        <v>0</v>
      </c>
      <c r="O4" s="43">
        <v>2</v>
      </c>
      <c r="P4" s="47" t="s">
        <v>94</v>
      </c>
      <c r="Q4" s="47" t="s">
        <v>94</v>
      </c>
      <c r="R4" s="47" t="s">
        <v>94</v>
      </c>
    </row>
    <row r="5" spans="1:18" x14ac:dyDescent="0.45">
      <c r="A5" t="s">
        <v>95</v>
      </c>
      <c r="B5" s="22">
        <v>434</v>
      </c>
      <c r="C5" s="42">
        <f t="shared" si="0"/>
        <v>6.6666666666666666E-2</v>
      </c>
      <c r="D5" s="2">
        <v>0.93548387096774188</v>
      </c>
      <c r="E5">
        <v>406</v>
      </c>
      <c r="F5" s="2">
        <v>0.77649769585253459</v>
      </c>
      <c r="G5" s="8">
        <v>1.6129032258064515</v>
      </c>
      <c r="H5" s="8">
        <v>35.246543778801843</v>
      </c>
      <c r="I5" s="2">
        <v>0</v>
      </c>
      <c r="J5">
        <v>0</v>
      </c>
      <c r="K5" s="8">
        <v>0</v>
      </c>
      <c r="O5" s="43">
        <v>3</v>
      </c>
      <c r="P5" s="47" t="s">
        <v>95</v>
      </c>
      <c r="Q5" s="47" t="s">
        <v>95</v>
      </c>
      <c r="R5" s="47" t="s">
        <v>96</v>
      </c>
    </row>
    <row r="6" spans="1:18" x14ac:dyDescent="0.45">
      <c r="A6" t="s">
        <v>97</v>
      </c>
      <c r="B6" s="22">
        <v>379</v>
      </c>
      <c r="C6" s="42">
        <f t="shared" si="0"/>
        <v>5.8218125960061443E-2</v>
      </c>
      <c r="D6" s="2">
        <v>0.9525065963060686</v>
      </c>
      <c r="E6">
        <v>361</v>
      </c>
      <c r="F6" s="2">
        <v>0.80211081794195249</v>
      </c>
      <c r="G6" s="8">
        <v>1.8205804749340369</v>
      </c>
      <c r="H6" s="8">
        <v>31.868073878627968</v>
      </c>
      <c r="I6" s="2">
        <v>0</v>
      </c>
      <c r="J6">
        <v>0</v>
      </c>
      <c r="K6" s="8">
        <v>0</v>
      </c>
      <c r="O6" s="43">
        <v>4</v>
      </c>
      <c r="P6" t="s">
        <v>97</v>
      </c>
      <c r="Q6" s="47" t="s">
        <v>96</v>
      </c>
      <c r="R6" s="47" t="s">
        <v>95</v>
      </c>
    </row>
    <row r="7" spans="1:18" x14ac:dyDescent="0.45">
      <c r="A7" t="s">
        <v>98</v>
      </c>
      <c r="B7" s="22">
        <v>296</v>
      </c>
      <c r="C7" s="42">
        <f t="shared" si="0"/>
        <v>4.546850998463902E-2</v>
      </c>
      <c r="D7" s="2">
        <v>0.94932432432432434</v>
      </c>
      <c r="E7">
        <v>281</v>
      </c>
      <c r="F7" s="2">
        <v>0.78040540540540537</v>
      </c>
      <c r="G7" s="8">
        <v>1.7398648648648649</v>
      </c>
      <c r="H7" s="8">
        <v>32.449324324324323</v>
      </c>
      <c r="I7" s="2">
        <v>0</v>
      </c>
      <c r="J7">
        <v>0</v>
      </c>
      <c r="K7" s="8">
        <v>0</v>
      </c>
      <c r="O7" s="43">
        <v>5</v>
      </c>
      <c r="P7" s="46" t="s">
        <v>98</v>
      </c>
      <c r="Q7" s="47" t="s">
        <v>99</v>
      </c>
      <c r="R7" s="47" t="s">
        <v>99</v>
      </c>
    </row>
    <row r="8" spans="1:18" x14ac:dyDescent="0.45">
      <c r="A8" t="s">
        <v>99</v>
      </c>
      <c r="B8" s="22">
        <v>293</v>
      </c>
      <c r="C8" s="42">
        <f t="shared" si="0"/>
        <v>4.5007680491551461E-2</v>
      </c>
      <c r="D8" s="2">
        <v>0.93856655290102387</v>
      </c>
      <c r="E8">
        <v>275</v>
      </c>
      <c r="F8" s="2">
        <v>0.74744027303754268</v>
      </c>
      <c r="G8" s="8">
        <v>2.218430034129693</v>
      </c>
      <c r="H8" s="8">
        <v>41.392491467576789</v>
      </c>
      <c r="I8" s="2">
        <v>0</v>
      </c>
      <c r="J8">
        <v>0</v>
      </c>
      <c r="K8" s="8">
        <v>0</v>
      </c>
      <c r="O8" s="43">
        <v>6</v>
      </c>
      <c r="P8" s="47" t="s">
        <v>99</v>
      </c>
      <c r="Q8" s="47" t="s">
        <v>100</v>
      </c>
      <c r="R8" s="47" t="s">
        <v>101</v>
      </c>
    </row>
    <row r="9" spans="1:18" x14ac:dyDescent="0.45">
      <c r="A9" t="s">
        <v>96</v>
      </c>
      <c r="B9" s="22">
        <v>279</v>
      </c>
      <c r="C9" s="42">
        <f t="shared" si="0"/>
        <v>4.2857142857142858E-2</v>
      </c>
      <c r="D9" s="2">
        <v>0.96057347670250892</v>
      </c>
      <c r="E9">
        <v>268</v>
      </c>
      <c r="F9" s="2">
        <v>0.78136200716845883</v>
      </c>
      <c r="G9" s="8">
        <v>1.7025089605734767</v>
      </c>
      <c r="H9" s="8">
        <v>46.842293906810035</v>
      </c>
      <c r="I9" s="2">
        <v>0</v>
      </c>
      <c r="J9">
        <v>0</v>
      </c>
      <c r="K9" s="8">
        <v>0</v>
      </c>
      <c r="O9" s="43">
        <v>7</v>
      </c>
      <c r="P9" s="47" t="s">
        <v>96</v>
      </c>
      <c r="Q9" s="47" t="s">
        <v>101</v>
      </c>
      <c r="R9" s="47" t="s">
        <v>100</v>
      </c>
    </row>
    <row r="10" spans="1:18" x14ac:dyDescent="0.45">
      <c r="A10" t="s">
        <v>101</v>
      </c>
      <c r="B10" s="22">
        <v>265</v>
      </c>
      <c r="C10" s="42">
        <f t="shared" si="0"/>
        <v>4.0706605222734255E-2</v>
      </c>
      <c r="D10" s="2">
        <v>0.96981132075471699</v>
      </c>
      <c r="E10">
        <v>257</v>
      </c>
      <c r="F10" s="2">
        <v>0.77358490566037741</v>
      </c>
      <c r="G10" s="8">
        <v>1.879245283018868</v>
      </c>
      <c r="H10" s="8">
        <v>45.62641509433962</v>
      </c>
      <c r="I10" s="2">
        <v>0</v>
      </c>
      <c r="J10">
        <v>0</v>
      </c>
      <c r="K10" s="8">
        <v>0</v>
      </c>
      <c r="O10" s="43">
        <v>8</v>
      </c>
      <c r="P10" s="47" t="s">
        <v>101</v>
      </c>
      <c r="Q10" s="46" t="s">
        <v>102</v>
      </c>
      <c r="R10" s="46" t="s">
        <v>98</v>
      </c>
    </row>
    <row r="11" spans="1:18" x14ac:dyDescent="0.45">
      <c r="A11" t="s">
        <v>100</v>
      </c>
      <c r="B11" s="22">
        <v>218</v>
      </c>
      <c r="C11" s="42">
        <f t="shared" si="0"/>
        <v>3.3486943164362522E-2</v>
      </c>
      <c r="D11" s="2">
        <v>0.9678899082568807</v>
      </c>
      <c r="E11">
        <v>211</v>
      </c>
      <c r="F11" s="2">
        <v>0.82110091743119262</v>
      </c>
      <c r="G11" s="8">
        <v>1.6743119266055047</v>
      </c>
      <c r="H11" s="8">
        <v>25.857798165137616</v>
      </c>
      <c r="I11" s="2">
        <v>0</v>
      </c>
      <c r="J11">
        <v>0</v>
      </c>
      <c r="K11" s="8">
        <v>0</v>
      </c>
      <c r="O11" s="43">
        <v>9</v>
      </c>
      <c r="P11" s="47" t="s">
        <v>100</v>
      </c>
      <c r="Q11" s="47" t="s">
        <v>103</v>
      </c>
      <c r="R11" s="47" t="s">
        <v>103</v>
      </c>
    </row>
    <row r="12" spans="1:18" x14ac:dyDescent="0.45">
      <c r="A12" t="s">
        <v>103</v>
      </c>
      <c r="B12" s="22">
        <v>212</v>
      </c>
      <c r="C12" s="42">
        <f t="shared" si="0"/>
        <v>3.2565284178187402E-2</v>
      </c>
      <c r="D12" s="2">
        <v>0.94339622641509435</v>
      </c>
      <c r="E12">
        <v>200</v>
      </c>
      <c r="F12" s="2">
        <v>0.79245283018867929</v>
      </c>
      <c r="G12" s="8">
        <v>1.6509433962264151</v>
      </c>
      <c r="H12" s="8">
        <v>59.037735849056602</v>
      </c>
      <c r="I12" s="2">
        <v>0</v>
      </c>
      <c r="J12">
        <v>0</v>
      </c>
      <c r="K12" s="8">
        <v>0</v>
      </c>
      <c r="O12" s="43">
        <v>10</v>
      </c>
      <c r="P12" s="47" t="s">
        <v>103</v>
      </c>
      <c r="Q12" t="s">
        <v>104</v>
      </c>
      <c r="R12" s="46" t="s">
        <v>102</v>
      </c>
    </row>
    <row r="13" spans="1:18" x14ac:dyDescent="0.45">
      <c r="B13" s="22">
        <v>6510</v>
      </c>
      <c r="C13" s="2">
        <f>SUM(C3:C12)</f>
        <v>0.63502304147465438</v>
      </c>
      <c r="D13" s="2">
        <v>0.94761904761904758</v>
      </c>
      <c r="E13">
        <v>6169</v>
      </c>
      <c r="F13" s="2">
        <v>0.78632872503840245</v>
      </c>
      <c r="G13" s="8">
        <v>1.8410138248847927</v>
      </c>
      <c r="H13" s="8">
        <v>42.729339477726576</v>
      </c>
      <c r="I13" s="2">
        <v>0</v>
      </c>
      <c r="J13">
        <v>0</v>
      </c>
      <c r="K13" s="8">
        <v>0</v>
      </c>
      <c r="P13" s="48">
        <v>0.63500000000000001</v>
      </c>
      <c r="Q13" s="48">
        <v>0.60399999999999998</v>
      </c>
      <c r="R13" s="48">
        <v>0.61599999999999999</v>
      </c>
    </row>
    <row r="15" spans="1:18" x14ac:dyDescent="0.45">
      <c r="A15" s="3" t="s">
        <v>11</v>
      </c>
    </row>
    <row r="16" spans="1:18" x14ac:dyDescent="0.45">
      <c r="A16" t="s">
        <v>82</v>
      </c>
      <c r="B16" t="s">
        <v>7</v>
      </c>
      <c r="C16" t="s">
        <v>83</v>
      </c>
      <c r="D16" t="s">
        <v>6</v>
      </c>
      <c r="E16" t="s">
        <v>85</v>
      </c>
      <c r="F16" t="s">
        <v>7</v>
      </c>
      <c r="G16" t="s">
        <v>8</v>
      </c>
      <c r="H16" t="s">
        <v>39</v>
      </c>
      <c r="I16" t="s">
        <v>86</v>
      </c>
      <c r="J16" t="s">
        <v>41</v>
      </c>
      <c r="K16" t="s">
        <v>42</v>
      </c>
      <c r="L16" t="s">
        <v>40</v>
      </c>
    </row>
    <row r="17" spans="1:12" x14ac:dyDescent="0.45">
      <c r="A17" t="s">
        <v>93</v>
      </c>
      <c r="B17">
        <v>302</v>
      </c>
      <c r="C17" s="42">
        <v>0.11651234567901235</v>
      </c>
      <c r="D17">
        <v>263</v>
      </c>
      <c r="E17">
        <v>261</v>
      </c>
      <c r="F17">
        <v>302</v>
      </c>
      <c r="G17" s="2">
        <v>0.91390728476821192</v>
      </c>
      <c r="H17" s="8">
        <v>1.0894039735099337</v>
      </c>
      <c r="I17" s="8">
        <v>12.195364238410596</v>
      </c>
      <c r="J17">
        <v>0</v>
      </c>
      <c r="K17" s="8">
        <v>0</v>
      </c>
      <c r="L17" s="2">
        <v>0</v>
      </c>
    </row>
    <row r="18" spans="1:12" x14ac:dyDescent="0.45">
      <c r="A18" t="s">
        <v>94</v>
      </c>
      <c r="B18">
        <v>241</v>
      </c>
      <c r="C18" s="42">
        <v>9.2978395061728392E-2</v>
      </c>
      <c r="D18">
        <v>221</v>
      </c>
      <c r="E18">
        <v>217</v>
      </c>
      <c r="F18">
        <v>241</v>
      </c>
      <c r="G18" s="2">
        <v>0.9045643153526971</v>
      </c>
      <c r="H18" s="8">
        <v>1.1161825726141079</v>
      </c>
      <c r="I18" s="8">
        <v>14.643153526970954</v>
      </c>
      <c r="J18">
        <v>0</v>
      </c>
      <c r="K18" s="8">
        <v>0</v>
      </c>
      <c r="L18" s="2">
        <v>0</v>
      </c>
    </row>
    <row r="19" spans="1:12" x14ac:dyDescent="0.45">
      <c r="A19" t="s">
        <v>95</v>
      </c>
      <c r="B19">
        <v>180</v>
      </c>
      <c r="C19" s="42">
        <v>6.9444444444444448E-2</v>
      </c>
      <c r="D19">
        <v>164</v>
      </c>
      <c r="E19">
        <v>164</v>
      </c>
      <c r="F19">
        <v>180</v>
      </c>
      <c r="G19" s="2">
        <v>0.86111111111111116</v>
      </c>
      <c r="H19" s="8">
        <v>1.1611111111111112</v>
      </c>
      <c r="I19" s="8">
        <v>23.933333333333334</v>
      </c>
      <c r="J19">
        <v>0</v>
      </c>
      <c r="K19" s="8">
        <v>0</v>
      </c>
      <c r="L19" s="2">
        <v>0</v>
      </c>
    </row>
    <row r="20" spans="1:12" x14ac:dyDescent="0.45">
      <c r="A20" t="s">
        <v>96</v>
      </c>
      <c r="B20">
        <v>164</v>
      </c>
      <c r="C20" s="42">
        <v>6.3271604938271608E-2</v>
      </c>
      <c r="D20">
        <v>148</v>
      </c>
      <c r="E20">
        <v>146</v>
      </c>
      <c r="F20">
        <v>164</v>
      </c>
      <c r="G20" s="2">
        <v>0.87804878048780488</v>
      </c>
      <c r="H20" s="8">
        <v>1.1585365853658536</v>
      </c>
      <c r="I20" s="8">
        <v>22.878048780487806</v>
      </c>
      <c r="J20">
        <v>0</v>
      </c>
      <c r="K20" s="8">
        <v>0</v>
      </c>
      <c r="L20" s="2">
        <v>0</v>
      </c>
    </row>
    <row r="21" spans="1:12" x14ac:dyDescent="0.45">
      <c r="A21" t="s">
        <v>99</v>
      </c>
      <c r="B21">
        <v>161</v>
      </c>
      <c r="C21" s="42">
        <v>6.2114197530864196E-2</v>
      </c>
      <c r="D21">
        <v>138</v>
      </c>
      <c r="E21">
        <v>137</v>
      </c>
      <c r="F21">
        <v>161</v>
      </c>
      <c r="G21" s="2">
        <v>0.88819875776397517</v>
      </c>
      <c r="H21" s="8">
        <v>1.1490683229813665</v>
      </c>
      <c r="I21" s="8">
        <v>38.552795031055901</v>
      </c>
      <c r="J21">
        <v>0</v>
      </c>
      <c r="K21" s="8">
        <v>0</v>
      </c>
      <c r="L21" s="2">
        <v>0</v>
      </c>
    </row>
    <row r="22" spans="1:12" x14ac:dyDescent="0.45">
      <c r="A22" t="s">
        <v>100</v>
      </c>
      <c r="B22">
        <v>124</v>
      </c>
      <c r="C22" s="42">
        <v>4.7839506172839504E-2</v>
      </c>
      <c r="D22">
        <v>110</v>
      </c>
      <c r="E22">
        <v>110</v>
      </c>
      <c r="F22">
        <v>124</v>
      </c>
      <c r="G22" s="2">
        <v>0.88709677419354838</v>
      </c>
      <c r="H22" s="8">
        <v>1.1370967741935485</v>
      </c>
      <c r="I22" s="8">
        <v>13.048387096774194</v>
      </c>
      <c r="J22">
        <v>0</v>
      </c>
      <c r="K22" s="8">
        <v>0</v>
      </c>
      <c r="L22" s="2">
        <v>0</v>
      </c>
    </row>
    <row r="23" spans="1:12" x14ac:dyDescent="0.45">
      <c r="A23" t="s">
        <v>101</v>
      </c>
      <c r="B23">
        <v>105</v>
      </c>
      <c r="C23" s="42">
        <v>4.0509259259259259E-2</v>
      </c>
      <c r="D23">
        <v>93</v>
      </c>
      <c r="E23">
        <v>92</v>
      </c>
      <c r="F23">
        <v>105</v>
      </c>
      <c r="G23" s="2">
        <v>0.91428571428571426</v>
      </c>
      <c r="H23" s="8">
        <v>1.1238095238095238</v>
      </c>
      <c r="I23" s="8">
        <v>11.019047619047619</v>
      </c>
      <c r="J23">
        <v>0</v>
      </c>
      <c r="K23" s="8">
        <v>0</v>
      </c>
      <c r="L23" s="2">
        <v>0</v>
      </c>
    </row>
    <row r="24" spans="1:12" x14ac:dyDescent="0.45">
      <c r="A24" t="s">
        <v>102</v>
      </c>
      <c r="B24">
        <v>107</v>
      </c>
      <c r="C24" s="42">
        <v>4.1280864197530867E-2</v>
      </c>
      <c r="D24">
        <v>90</v>
      </c>
      <c r="E24">
        <v>89</v>
      </c>
      <c r="F24">
        <v>107</v>
      </c>
      <c r="G24" s="2">
        <v>0.81308411214953269</v>
      </c>
      <c r="H24" s="8">
        <v>1.2429906542056075</v>
      </c>
      <c r="I24" s="8">
        <v>32.682242990654203</v>
      </c>
      <c r="J24">
        <v>0</v>
      </c>
      <c r="K24" s="8">
        <v>0</v>
      </c>
      <c r="L24" s="2">
        <v>0</v>
      </c>
    </row>
    <row r="25" spans="1:12" x14ac:dyDescent="0.45">
      <c r="A25" t="s">
        <v>103</v>
      </c>
      <c r="B25">
        <v>98</v>
      </c>
      <c r="C25" s="42">
        <v>3.7808641975308643E-2</v>
      </c>
      <c r="D25">
        <v>90</v>
      </c>
      <c r="E25">
        <v>90</v>
      </c>
      <c r="F25">
        <v>98</v>
      </c>
      <c r="G25" s="2">
        <v>0.91836734693877553</v>
      </c>
      <c r="H25" s="8">
        <v>1.0816326530612246</v>
      </c>
      <c r="I25" s="8">
        <v>16.581632653061224</v>
      </c>
      <c r="J25">
        <v>0</v>
      </c>
      <c r="K25" s="8">
        <v>0</v>
      </c>
      <c r="L25" s="2">
        <v>0</v>
      </c>
    </row>
    <row r="26" spans="1:12" x14ac:dyDescent="0.45">
      <c r="A26" t="s">
        <v>104</v>
      </c>
      <c r="B26">
        <v>84</v>
      </c>
      <c r="C26" s="42">
        <v>3.2407407407407406E-2</v>
      </c>
      <c r="D26">
        <v>79</v>
      </c>
      <c r="E26">
        <v>79</v>
      </c>
      <c r="F26">
        <v>84</v>
      </c>
      <c r="G26" s="2">
        <v>0.91666666666666663</v>
      </c>
      <c r="H26" s="8">
        <v>1.1547619047619047</v>
      </c>
      <c r="I26" s="8">
        <v>20.392857142857142</v>
      </c>
      <c r="J26">
        <v>0</v>
      </c>
      <c r="K26" s="8">
        <v>0</v>
      </c>
      <c r="L26" s="2">
        <v>0</v>
      </c>
    </row>
    <row r="27" spans="1:12" x14ac:dyDescent="0.45">
      <c r="B27">
        <v>2592</v>
      </c>
      <c r="C27" s="42">
        <v>0.60416666666666674</v>
      </c>
      <c r="D27">
        <v>2344</v>
      </c>
      <c r="E27">
        <v>2327</v>
      </c>
      <c r="F27">
        <v>2592</v>
      </c>
      <c r="G27" s="2">
        <v>0.8915895061728395</v>
      </c>
      <c r="H27" s="8">
        <v>1.1373456790123457</v>
      </c>
      <c r="I27" s="8">
        <v>18.340277777777779</v>
      </c>
      <c r="J27">
        <v>0</v>
      </c>
      <c r="K27" s="8">
        <v>0</v>
      </c>
      <c r="L27" s="2">
        <v>0</v>
      </c>
    </row>
    <row r="29" spans="1:12" x14ac:dyDescent="0.45">
      <c r="A29" s="3" t="s">
        <v>12</v>
      </c>
    </row>
    <row r="30" spans="1:12" x14ac:dyDescent="0.45">
      <c r="A30" t="s">
        <v>82</v>
      </c>
      <c r="B30" t="s">
        <v>7</v>
      </c>
      <c r="C30" t="s">
        <v>83</v>
      </c>
      <c r="D30" t="s">
        <v>6</v>
      </c>
      <c r="E30" t="s">
        <v>85</v>
      </c>
      <c r="F30" t="s">
        <v>7</v>
      </c>
      <c r="G30" t="s">
        <v>8</v>
      </c>
      <c r="H30" t="s">
        <v>39</v>
      </c>
      <c r="I30" t="s">
        <v>86</v>
      </c>
      <c r="J30" t="s">
        <v>41</v>
      </c>
      <c r="K30" t="s">
        <v>42</v>
      </c>
      <c r="L30" t="s">
        <v>40</v>
      </c>
    </row>
    <row r="31" spans="1:12" x14ac:dyDescent="0.45">
      <c r="A31" t="s">
        <v>93</v>
      </c>
      <c r="B31">
        <v>544</v>
      </c>
      <c r="C31">
        <v>0.12839273070568799</v>
      </c>
      <c r="D31">
        <v>490</v>
      </c>
      <c r="E31">
        <v>486</v>
      </c>
      <c r="F31">
        <v>544</v>
      </c>
      <c r="G31">
        <v>0.82904411764705888</v>
      </c>
      <c r="H31">
        <v>1.2536764705882353</v>
      </c>
      <c r="I31">
        <v>28.6875</v>
      </c>
      <c r="J31">
        <v>0</v>
      </c>
      <c r="K31">
        <v>0</v>
      </c>
      <c r="L31">
        <v>0</v>
      </c>
    </row>
    <row r="32" spans="1:12" x14ac:dyDescent="0.45">
      <c r="A32" t="s">
        <v>94</v>
      </c>
      <c r="B32">
        <v>484</v>
      </c>
      <c r="C32">
        <v>0.1142317677602077</v>
      </c>
      <c r="D32">
        <v>424</v>
      </c>
      <c r="E32">
        <v>419</v>
      </c>
      <c r="F32">
        <v>484</v>
      </c>
      <c r="G32">
        <v>0.80165289256198347</v>
      </c>
      <c r="H32">
        <v>1.2892561983471074</v>
      </c>
      <c r="I32">
        <v>41.239669421487605</v>
      </c>
      <c r="J32">
        <v>0</v>
      </c>
      <c r="K32">
        <v>0</v>
      </c>
      <c r="L32">
        <v>0</v>
      </c>
    </row>
    <row r="33" spans="1:12" x14ac:dyDescent="0.45">
      <c r="A33" t="s">
        <v>96</v>
      </c>
      <c r="B33">
        <v>319</v>
      </c>
      <c r="C33">
        <v>7.5289119660136891E-2</v>
      </c>
      <c r="D33">
        <v>274</v>
      </c>
      <c r="E33">
        <v>271</v>
      </c>
      <c r="F33">
        <v>319</v>
      </c>
      <c r="G33">
        <v>0.80564263322884011</v>
      </c>
      <c r="H33">
        <v>1.297805642633229</v>
      </c>
      <c r="I33">
        <v>39.489028213166144</v>
      </c>
      <c r="J33">
        <v>0</v>
      </c>
      <c r="K33">
        <v>0</v>
      </c>
      <c r="L33">
        <v>0</v>
      </c>
    </row>
    <row r="34" spans="1:12" x14ac:dyDescent="0.45">
      <c r="A34" t="s">
        <v>95</v>
      </c>
      <c r="B34">
        <v>296</v>
      </c>
      <c r="C34">
        <v>6.9860750531036117E-2</v>
      </c>
      <c r="D34">
        <v>267</v>
      </c>
      <c r="E34">
        <v>263</v>
      </c>
      <c r="F34">
        <v>296</v>
      </c>
      <c r="G34">
        <v>0.82770270270270274</v>
      </c>
      <c r="H34">
        <v>1.2804054054054055</v>
      </c>
      <c r="I34">
        <v>40.219594594594597</v>
      </c>
      <c r="J34">
        <v>0</v>
      </c>
      <c r="K34">
        <v>0</v>
      </c>
      <c r="L34">
        <v>0</v>
      </c>
    </row>
    <row r="35" spans="1:12" x14ac:dyDescent="0.45">
      <c r="A35" t="s">
        <v>99</v>
      </c>
      <c r="B35">
        <v>207</v>
      </c>
      <c r="C35">
        <v>4.8855322161907008E-2</v>
      </c>
      <c r="D35">
        <v>180</v>
      </c>
      <c r="E35">
        <v>179</v>
      </c>
      <c r="F35">
        <v>207</v>
      </c>
      <c r="G35">
        <v>0.82608695652173914</v>
      </c>
      <c r="H35">
        <v>1.2753623188405796</v>
      </c>
      <c r="I35">
        <v>34.410628019323674</v>
      </c>
      <c r="J35">
        <v>0</v>
      </c>
      <c r="K35">
        <v>0</v>
      </c>
      <c r="L35">
        <v>0</v>
      </c>
    </row>
    <row r="36" spans="1:12" x14ac:dyDescent="0.45">
      <c r="A36" t="s">
        <v>101</v>
      </c>
      <c r="B36">
        <v>188</v>
      </c>
      <c r="C36">
        <v>4.4371017229171583E-2</v>
      </c>
      <c r="D36">
        <v>146</v>
      </c>
      <c r="E36">
        <v>143</v>
      </c>
      <c r="F36">
        <v>188</v>
      </c>
      <c r="G36">
        <v>0.80319148936170215</v>
      </c>
      <c r="H36">
        <v>1.303191489361702</v>
      </c>
      <c r="I36">
        <v>39.51063829787234</v>
      </c>
      <c r="J36">
        <v>0</v>
      </c>
      <c r="K36">
        <v>0</v>
      </c>
      <c r="L36">
        <v>0</v>
      </c>
    </row>
    <row r="37" spans="1:12" x14ac:dyDescent="0.45">
      <c r="A37" t="s">
        <v>100</v>
      </c>
      <c r="B37">
        <v>167</v>
      </c>
      <c r="C37">
        <v>3.9414680198253484E-2</v>
      </c>
      <c r="D37">
        <v>145</v>
      </c>
      <c r="E37">
        <v>144</v>
      </c>
      <c r="F37">
        <v>167</v>
      </c>
      <c r="G37">
        <v>0.79640718562874246</v>
      </c>
      <c r="H37">
        <v>1.347305389221557</v>
      </c>
      <c r="I37">
        <v>45.508982035928142</v>
      </c>
      <c r="J37">
        <v>0</v>
      </c>
      <c r="K37">
        <v>0</v>
      </c>
      <c r="L37">
        <v>0</v>
      </c>
    </row>
    <row r="38" spans="1:12" x14ac:dyDescent="0.45">
      <c r="A38" t="s">
        <v>98</v>
      </c>
      <c r="B38">
        <v>142</v>
      </c>
      <c r="C38">
        <v>3.3514278970970028E-2</v>
      </c>
      <c r="D38">
        <v>132</v>
      </c>
      <c r="E38">
        <v>131</v>
      </c>
      <c r="F38">
        <v>142</v>
      </c>
      <c r="G38">
        <v>0.852112676056338</v>
      </c>
      <c r="H38">
        <v>1.2464788732394365</v>
      </c>
      <c r="I38">
        <v>39.725352112676056</v>
      </c>
      <c r="J38">
        <v>0</v>
      </c>
      <c r="K38">
        <v>0</v>
      </c>
      <c r="L38">
        <v>0</v>
      </c>
    </row>
    <row r="39" spans="1:12" x14ac:dyDescent="0.45">
      <c r="A39" t="s">
        <v>103</v>
      </c>
      <c r="B39">
        <v>130</v>
      </c>
      <c r="C39">
        <v>3.0682086381873967E-2</v>
      </c>
      <c r="D39">
        <v>122</v>
      </c>
      <c r="E39">
        <v>121</v>
      </c>
      <c r="F39">
        <v>130</v>
      </c>
      <c r="G39">
        <v>0.81538461538461537</v>
      </c>
      <c r="H39">
        <v>1.3307692307692307</v>
      </c>
      <c r="I39">
        <v>27.846153846153847</v>
      </c>
      <c r="J39">
        <v>0</v>
      </c>
      <c r="K39">
        <v>0</v>
      </c>
      <c r="L39">
        <v>0</v>
      </c>
    </row>
    <row r="40" spans="1:12" x14ac:dyDescent="0.45">
      <c r="A40" t="s">
        <v>102</v>
      </c>
      <c r="B40">
        <v>131</v>
      </c>
      <c r="C40">
        <v>3.0918102430965305E-2</v>
      </c>
      <c r="D40">
        <v>114</v>
      </c>
      <c r="E40">
        <v>114</v>
      </c>
      <c r="F40">
        <v>131</v>
      </c>
      <c r="G40">
        <v>0.80152671755725191</v>
      </c>
      <c r="H40">
        <v>1.2671755725190839</v>
      </c>
      <c r="I40">
        <v>27.633587786259543</v>
      </c>
      <c r="J40">
        <v>0</v>
      </c>
      <c r="K40">
        <v>0</v>
      </c>
      <c r="L40">
        <v>0</v>
      </c>
    </row>
    <row r="41" spans="1:12" x14ac:dyDescent="0.45">
      <c r="B41">
        <v>4237</v>
      </c>
      <c r="C41">
        <v>0.61552985603021004</v>
      </c>
      <c r="D41">
        <v>3736</v>
      </c>
      <c r="E41">
        <v>3700</v>
      </c>
      <c r="F41">
        <v>4237</v>
      </c>
      <c r="G41">
        <v>0.82558413972150102</v>
      </c>
      <c r="H41">
        <v>1.2671701675713949</v>
      </c>
      <c r="I41">
        <v>33.790417748406888</v>
      </c>
      <c r="J41">
        <v>0</v>
      </c>
      <c r="K41">
        <v>0</v>
      </c>
      <c r="L41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7DAC-3518-4972-822E-FCCED16AC2C4}">
  <dimension ref="A1:Y29"/>
  <sheetViews>
    <sheetView topLeftCell="A6" workbookViewId="0">
      <selection activeCell="C6" sqref="C6"/>
    </sheetView>
  </sheetViews>
  <sheetFormatPr defaultColWidth="8.796875" defaultRowHeight="14.25" x14ac:dyDescent="0.45"/>
  <cols>
    <col min="1" max="1" width="24.6640625" bestFit="1" customWidth="1"/>
    <col min="2" max="2" width="16.46484375" bestFit="1" customWidth="1"/>
    <col min="3" max="3" width="16.33203125" bestFit="1" customWidth="1"/>
    <col min="4" max="4" width="8.46484375" bestFit="1" customWidth="1"/>
    <col min="6" max="6" width="10.46484375" bestFit="1" customWidth="1"/>
    <col min="7" max="7" width="12" bestFit="1" customWidth="1"/>
    <col min="8" max="8" width="14.6640625" bestFit="1" customWidth="1"/>
    <col min="9" max="9" width="20.46484375" bestFit="1" customWidth="1"/>
    <col min="10" max="10" width="7.46484375" customWidth="1"/>
    <col min="11" max="11" width="14" bestFit="1" customWidth="1"/>
    <col min="12" max="12" width="18.1328125" bestFit="1" customWidth="1"/>
    <col min="13" max="13" width="9" bestFit="1" customWidth="1"/>
    <col min="14" max="14" width="16.1328125" bestFit="1" customWidth="1"/>
    <col min="15" max="15" width="11.1328125" bestFit="1" customWidth="1"/>
    <col min="16" max="16" width="13" bestFit="1" customWidth="1"/>
    <col min="17" max="17" width="15.6640625" bestFit="1" customWidth="1"/>
    <col min="18" max="18" width="22.1328125" bestFit="1" customWidth="1"/>
    <col min="24" max="24" width="22.1328125" bestFit="1" customWidth="1"/>
  </cols>
  <sheetData>
    <row r="1" spans="1:25" ht="15.75" x14ac:dyDescent="0.5">
      <c r="A1" s="3" t="s">
        <v>10</v>
      </c>
      <c r="B1" s="3" t="s">
        <v>105</v>
      </c>
      <c r="C1" t="s">
        <v>0</v>
      </c>
      <c r="D1" t="s">
        <v>7</v>
      </c>
      <c r="E1" t="s">
        <v>84</v>
      </c>
      <c r="F1" t="s">
        <v>85</v>
      </c>
      <c r="G1" t="s">
        <v>8</v>
      </c>
      <c r="H1" t="s">
        <v>39</v>
      </c>
      <c r="I1" t="s">
        <v>86</v>
      </c>
      <c r="J1" s="12"/>
      <c r="K1" s="12" t="s">
        <v>106</v>
      </c>
      <c r="L1" s="10" t="s">
        <v>0</v>
      </c>
      <c r="M1" s="10" t="s">
        <v>7</v>
      </c>
      <c r="N1" s="10" t="s">
        <v>84</v>
      </c>
      <c r="O1" s="10" t="s">
        <v>85</v>
      </c>
      <c r="P1" s="10" t="s">
        <v>8</v>
      </c>
      <c r="Q1" s="10" t="s">
        <v>39</v>
      </c>
      <c r="R1" s="10" t="s">
        <v>86</v>
      </c>
      <c r="S1" s="10"/>
      <c r="T1" s="10"/>
      <c r="U1" s="10"/>
      <c r="V1" s="10"/>
      <c r="W1" s="10"/>
      <c r="X1" s="10"/>
    </row>
    <row r="2" spans="1:25" ht="15.75" x14ac:dyDescent="0.5">
      <c r="B2" t="s">
        <v>107</v>
      </c>
      <c r="C2" t="s">
        <v>108</v>
      </c>
      <c r="D2">
        <v>917</v>
      </c>
      <c r="E2" s="2">
        <v>0.94002181025081788</v>
      </c>
      <c r="F2">
        <v>862</v>
      </c>
      <c r="G2" s="2">
        <v>0.78298800436205018</v>
      </c>
      <c r="H2" s="8">
        <v>2.0545256270447112</v>
      </c>
      <c r="I2" s="8">
        <v>49.083969465648856</v>
      </c>
      <c r="J2" s="10"/>
      <c r="K2" s="10" t="s">
        <v>109</v>
      </c>
      <c r="L2" s="10" t="s">
        <v>108</v>
      </c>
      <c r="M2" s="10">
        <v>613</v>
      </c>
      <c r="N2" s="14">
        <v>0.96247960848287117</v>
      </c>
      <c r="O2" s="10">
        <v>590</v>
      </c>
      <c r="P2" s="14">
        <v>0.78955954323001631</v>
      </c>
      <c r="Q2" s="13">
        <v>1.4339314845024469</v>
      </c>
      <c r="R2" s="13">
        <v>56.368678629690052</v>
      </c>
      <c r="S2" s="14"/>
      <c r="T2" s="10"/>
      <c r="U2" s="13"/>
      <c r="V2" s="14"/>
      <c r="W2" s="13"/>
      <c r="X2" s="13"/>
    </row>
    <row r="3" spans="1:25" ht="15.75" x14ac:dyDescent="0.5">
      <c r="B3" t="s">
        <v>109</v>
      </c>
      <c r="C3" t="s">
        <v>108</v>
      </c>
      <c r="D3">
        <v>761</v>
      </c>
      <c r="E3" s="2">
        <v>0.96452036793692508</v>
      </c>
      <c r="F3">
        <v>734</v>
      </c>
      <c r="G3" s="2">
        <v>0.7752956636005256</v>
      </c>
      <c r="H3" s="8">
        <v>1.5597897503285152</v>
      </c>
      <c r="I3" s="8">
        <v>62.515111695137975</v>
      </c>
      <c r="J3" s="10"/>
      <c r="K3" s="10" t="s">
        <v>94</v>
      </c>
      <c r="L3" s="10" t="s">
        <v>108</v>
      </c>
      <c r="M3" s="10">
        <v>493</v>
      </c>
      <c r="N3" s="14">
        <v>0.9513184584178499</v>
      </c>
      <c r="O3" s="10">
        <v>469</v>
      </c>
      <c r="P3" s="14">
        <v>0.81744421906693709</v>
      </c>
      <c r="Q3" s="13">
        <v>1.7707910750507099</v>
      </c>
      <c r="R3" s="13">
        <v>43.886409736308316</v>
      </c>
      <c r="S3" s="14"/>
      <c r="T3" s="10"/>
      <c r="U3" s="13"/>
      <c r="V3" s="14"/>
      <c r="W3" s="13"/>
      <c r="X3" s="13"/>
    </row>
    <row r="4" spans="1:25" ht="15.75" x14ac:dyDescent="0.5">
      <c r="B4" t="s">
        <v>110</v>
      </c>
      <c r="C4" t="s">
        <v>108</v>
      </c>
      <c r="D4">
        <v>380</v>
      </c>
      <c r="E4" s="2">
        <v>0.95263157894736838</v>
      </c>
      <c r="F4">
        <v>362</v>
      </c>
      <c r="G4" s="2">
        <v>0.8</v>
      </c>
      <c r="H4" s="8">
        <v>1.868421052631579</v>
      </c>
      <c r="I4" s="8">
        <v>32.586842105263159</v>
      </c>
      <c r="J4" s="10"/>
      <c r="K4" s="10" t="s">
        <v>111</v>
      </c>
      <c r="L4" s="10" t="s">
        <v>108</v>
      </c>
      <c r="M4" s="10">
        <v>169</v>
      </c>
      <c r="N4" s="14">
        <v>0.9349112426035503</v>
      </c>
      <c r="O4" s="10">
        <v>158</v>
      </c>
      <c r="P4" s="14">
        <v>0.72781065088757402</v>
      </c>
      <c r="Q4" s="13">
        <v>1.9408284023668638</v>
      </c>
      <c r="R4" s="13">
        <v>48.260355029585796</v>
      </c>
      <c r="S4" s="14"/>
      <c r="T4" s="10"/>
      <c r="U4" s="13"/>
      <c r="V4" s="14"/>
      <c r="W4" s="13"/>
      <c r="X4" s="13"/>
    </row>
    <row r="5" spans="1:25" ht="15.75" x14ac:dyDescent="0.5">
      <c r="B5" t="s">
        <v>112</v>
      </c>
      <c r="C5" t="s">
        <v>108</v>
      </c>
      <c r="D5">
        <v>234</v>
      </c>
      <c r="E5" s="2">
        <v>0.97008547008547008</v>
      </c>
      <c r="F5">
        <v>227</v>
      </c>
      <c r="G5" s="2">
        <v>0.79914529914529919</v>
      </c>
      <c r="H5" s="8">
        <v>1.9401709401709402</v>
      </c>
      <c r="I5" s="8">
        <v>40.376068376068375</v>
      </c>
      <c r="J5" s="10"/>
      <c r="K5" s="10" t="s">
        <v>113</v>
      </c>
      <c r="L5" s="10" t="s">
        <v>108</v>
      </c>
      <c r="M5" s="10">
        <v>147</v>
      </c>
      <c r="N5" s="14">
        <v>0.91836734693877553</v>
      </c>
      <c r="O5" s="10">
        <v>135</v>
      </c>
      <c r="P5" s="14">
        <v>0.75510204081632648</v>
      </c>
      <c r="Q5" s="13">
        <v>1.5986394557823129</v>
      </c>
      <c r="R5" s="13">
        <v>28.870748299319729</v>
      </c>
      <c r="S5" s="14"/>
      <c r="T5" s="10"/>
      <c r="U5" s="13"/>
      <c r="V5" s="14"/>
      <c r="W5" s="13"/>
      <c r="X5" s="13"/>
    </row>
    <row r="6" spans="1:25" ht="15.75" x14ac:dyDescent="0.5">
      <c r="B6" t="s">
        <v>114</v>
      </c>
      <c r="C6" t="s">
        <v>108</v>
      </c>
      <c r="D6">
        <v>82</v>
      </c>
      <c r="E6" s="2">
        <v>0.98780487804878048</v>
      </c>
      <c r="F6">
        <v>81</v>
      </c>
      <c r="G6" s="2">
        <v>0.8902439024390244</v>
      </c>
      <c r="H6" s="8">
        <v>1.475609756097561</v>
      </c>
      <c r="I6" s="8">
        <v>11.682926829268293</v>
      </c>
      <c r="J6" s="10"/>
      <c r="K6" s="10" t="s">
        <v>115</v>
      </c>
      <c r="L6" s="10" t="s">
        <v>108</v>
      </c>
      <c r="M6" s="10">
        <v>108</v>
      </c>
      <c r="N6" s="14">
        <v>0.87962962962962965</v>
      </c>
      <c r="O6" s="10">
        <v>95</v>
      </c>
      <c r="P6" s="14">
        <v>0.78703703703703709</v>
      </c>
      <c r="Q6" s="13">
        <v>1.7777777777777777</v>
      </c>
      <c r="R6" s="13">
        <v>37.25</v>
      </c>
      <c r="S6" s="14"/>
      <c r="T6" s="10"/>
      <c r="U6" s="13"/>
      <c r="V6" s="14"/>
      <c r="W6" s="13"/>
      <c r="X6" s="13"/>
    </row>
    <row r="7" spans="1:25" ht="15.75" x14ac:dyDescent="0.5">
      <c r="B7" t="s">
        <v>116</v>
      </c>
      <c r="C7" t="s">
        <v>108</v>
      </c>
      <c r="D7">
        <v>51</v>
      </c>
      <c r="E7" s="2">
        <v>0.96078431372549022</v>
      </c>
      <c r="F7">
        <v>49</v>
      </c>
      <c r="G7" s="2">
        <v>0.78431372549019607</v>
      </c>
      <c r="H7" s="8">
        <v>1.7843137254901962</v>
      </c>
      <c r="I7" s="8">
        <v>40.03921568627451</v>
      </c>
      <c r="J7" s="10"/>
      <c r="K7" s="10" t="s">
        <v>117</v>
      </c>
      <c r="L7" s="10" t="s">
        <v>108</v>
      </c>
      <c r="M7" s="10">
        <v>106</v>
      </c>
      <c r="N7" s="14">
        <v>0.99056603773584906</v>
      </c>
      <c r="O7" s="10">
        <v>105</v>
      </c>
      <c r="P7" s="14">
        <v>0.89622641509433965</v>
      </c>
      <c r="Q7" s="13">
        <v>1.5094339622641511</v>
      </c>
      <c r="R7" s="13">
        <v>7.4811320754716979</v>
      </c>
      <c r="S7" s="14"/>
      <c r="T7" s="10"/>
      <c r="U7" s="13"/>
      <c r="V7" s="14"/>
      <c r="W7" s="13"/>
      <c r="X7" s="13"/>
    </row>
    <row r="8" spans="1:25" ht="15.75" x14ac:dyDescent="0.5">
      <c r="B8" t="s">
        <v>118</v>
      </c>
      <c r="C8" t="s">
        <v>108</v>
      </c>
      <c r="D8">
        <v>14</v>
      </c>
      <c r="E8" s="2">
        <v>0.8571428571428571</v>
      </c>
      <c r="F8">
        <v>12</v>
      </c>
      <c r="G8" s="2">
        <v>0.7857142857142857</v>
      </c>
      <c r="H8" s="8">
        <v>1.5</v>
      </c>
      <c r="I8" s="8">
        <v>51.071428571428569</v>
      </c>
      <c r="J8" s="10"/>
      <c r="K8" s="10" t="s">
        <v>119</v>
      </c>
      <c r="L8" s="10" t="s">
        <v>108</v>
      </c>
      <c r="M8" s="10">
        <v>105</v>
      </c>
      <c r="N8" s="14">
        <v>0.96190476190476193</v>
      </c>
      <c r="O8" s="10">
        <v>101</v>
      </c>
      <c r="P8" s="14">
        <v>0.82857142857142863</v>
      </c>
      <c r="Q8" s="13">
        <v>1.3142857142857143</v>
      </c>
      <c r="R8" s="13">
        <v>16.723809523809525</v>
      </c>
      <c r="S8" s="14"/>
      <c r="T8" s="10"/>
      <c r="U8" s="13"/>
      <c r="V8" s="14"/>
      <c r="W8" s="13"/>
      <c r="X8" s="13"/>
    </row>
    <row r="9" spans="1:25" ht="15.75" x14ac:dyDescent="0.5">
      <c r="B9" t="s">
        <v>120</v>
      </c>
      <c r="C9" t="s">
        <v>108</v>
      </c>
      <c r="D9">
        <v>11</v>
      </c>
      <c r="E9" s="2">
        <v>1</v>
      </c>
      <c r="F9">
        <v>11</v>
      </c>
      <c r="G9" s="2">
        <v>0.72727272727272729</v>
      </c>
      <c r="H9" s="8">
        <v>1.6363636363636365</v>
      </c>
      <c r="I9" s="8">
        <v>332.72727272727275</v>
      </c>
      <c r="J9" s="10"/>
      <c r="K9" s="10" t="s">
        <v>121</v>
      </c>
      <c r="L9" s="10" t="s">
        <v>108</v>
      </c>
      <c r="M9" s="10">
        <v>105</v>
      </c>
      <c r="N9" s="14">
        <v>0.95238095238095233</v>
      </c>
      <c r="O9" s="10">
        <v>100</v>
      </c>
      <c r="P9" s="14">
        <v>0.8666666666666667</v>
      </c>
      <c r="Q9" s="13">
        <v>1.4</v>
      </c>
      <c r="R9" s="13">
        <v>36.352380952380955</v>
      </c>
      <c r="S9" s="14"/>
      <c r="T9" s="10"/>
      <c r="U9" s="13"/>
      <c r="V9" s="14"/>
      <c r="W9" s="13"/>
      <c r="X9" s="13"/>
    </row>
    <row r="10" spans="1:25" ht="15.75" x14ac:dyDescent="0.5">
      <c r="B10" t="s">
        <v>122</v>
      </c>
      <c r="C10" t="s">
        <v>108</v>
      </c>
      <c r="D10">
        <v>6</v>
      </c>
      <c r="E10" s="2">
        <v>1</v>
      </c>
      <c r="F10">
        <v>6</v>
      </c>
      <c r="G10" s="2">
        <v>0.66666666666666663</v>
      </c>
      <c r="H10" s="8">
        <v>1.8333333333333333</v>
      </c>
      <c r="I10" s="8">
        <v>15.333333333333334</v>
      </c>
      <c r="J10" s="10"/>
      <c r="K10" s="10" t="s">
        <v>123</v>
      </c>
      <c r="L10" s="10" t="s">
        <v>108</v>
      </c>
      <c r="M10" s="10">
        <v>86</v>
      </c>
      <c r="N10" s="14">
        <v>1</v>
      </c>
      <c r="O10" s="10">
        <v>86</v>
      </c>
      <c r="P10" s="14">
        <v>0.84883720930232553</v>
      </c>
      <c r="Q10" s="13">
        <v>1.6511627906976745</v>
      </c>
      <c r="R10" s="13">
        <v>26.755813953488371</v>
      </c>
      <c r="S10" s="14"/>
      <c r="T10" s="10"/>
      <c r="U10" s="13"/>
      <c r="V10" s="14"/>
      <c r="W10" s="13"/>
      <c r="X10" s="13"/>
    </row>
    <row r="11" spans="1:25" ht="15.75" x14ac:dyDescent="0.5">
      <c r="B11" t="s">
        <v>124</v>
      </c>
      <c r="C11" t="s">
        <v>108</v>
      </c>
      <c r="D11">
        <v>3</v>
      </c>
      <c r="E11" s="2">
        <v>0.66666666666666663</v>
      </c>
      <c r="F11">
        <v>2</v>
      </c>
      <c r="G11" s="2">
        <v>0.66666666666666663</v>
      </c>
      <c r="H11" s="8">
        <v>2.3333333333333335</v>
      </c>
      <c r="I11" s="8">
        <v>35.333333333333336</v>
      </c>
      <c r="J11" s="10"/>
      <c r="K11" s="10" t="s">
        <v>125</v>
      </c>
      <c r="L11" s="10" t="s">
        <v>108</v>
      </c>
      <c r="M11" s="10">
        <v>79</v>
      </c>
      <c r="N11" s="14">
        <v>0.97468354430379744</v>
      </c>
      <c r="O11" s="10">
        <v>77</v>
      </c>
      <c r="P11" s="14">
        <v>0.759493670886076</v>
      </c>
      <c r="Q11" s="13">
        <v>1.5569620253164558</v>
      </c>
      <c r="R11" s="13">
        <v>17.898734177215189</v>
      </c>
      <c r="S11" s="14"/>
      <c r="T11" s="10"/>
      <c r="U11" s="13"/>
      <c r="V11" s="14"/>
      <c r="W11" s="13"/>
      <c r="X11" s="13"/>
    </row>
    <row r="12" spans="1:25" ht="15.75" x14ac:dyDescent="0.5">
      <c r="A12" s="3"/>
      <c r="D12">
        <v>7076</v>
      </c>
      <c r="E12" s="2">
        <v>0.94869983041266248</v>
      </c>
      <c r="F12">
        <v>6713</v>
      </c>
      <c r="G12" s="2">
        <v>0.7839174674957603</v>
      </c>
      <c r="H12" s="8">
        <v>1.826455624646693</v>
      </c>
      <c r="I12" s="8">
        <v>44.989824759751272</v>
      </c>
      <c r="J12" s="10"/>
      <c r="K12" s="10"/>
      <c r="L12" s="10"/>
      <c r="M12" s="10">
        <v>7076</v>
      </c>
      <c r="N12" s="14">
        <v>0.94869983041266248</v>
      </c>
      <c r="O12" s="10">
        <v>6713</v>
      </c>
      <c r="P12" s="14">
        <v>0.7839174674957603</v>
      </c>
      <c r="Q12" s="13">
        <v>1.826455624646693</v>
      </c>
      <c r="R12" s="13">
        <v>44.989824759751272</v>
      </c>
      <c r="S12" s="14"/>
      <c r="T12" s="10"/>
      <c r="U12" s="13"/>
      <c r="V12" s="14"/>
      <c r="W12" s="13"/>
      <c r="X12" s="13"/>
    </row>
    <row r="13" spans="1:25" ht="15.75" x14ac:dyDescent="0.5">
      <c r="A13" s="10"/>
      <c r="B13" s="10"/>
      <c r="C13" s="10"/>
      <c r="D13" s="10"/>
      <c r="E13" s="10"/>
      <c r="F13" s="10"/>
      <c r="G13" s="10"/>
      <c r="H13" s="10"/>
      <c r="J13" s="10"/>
      <c r="K13" s="10"/>
      <c r="L13" s="10"/>
      <c r="M13" s="10"/>
      <c r="N13" s="10"/>
      <c r="O13" s="10"/>
      <c r="P13" s="10"/>
    </row>
    <row r="14" spans="1:25" ht="15.75" x14ac:dyDescent="0.5">
      <c r="A14" s="10"/>
      <c r="B14" s="10"/>
      <c r="C14" s="10"/>
      <c r="D14" s="10"/>
      <c r="E14" s="10"/>
      <c r="F14" s="14"/>
      <c r="G14" s="13"/>
      <c r="H14" s="13"/>
      <c r="J14" s="10"/>
      <c r="K14" s="10"/>
      <c r="L14" s="10"/>
      <c r="M14" s="10"/>
      <c r="N14" s="14"/>
      <c r="O14" s="13"/>
      <c r="P14" s="13"/>
    </row>
    <row r="15" spans="1:25" ht="15.75" x14ac:dyDescent="0.5">
      <c r="A15" s="10"/>
      <c r="B15" s="10"/>
      <c r="C15" s="10"/>
      <c r="D15" s="10"/>
      <c r="E15" s="10"/>
      <c r="F15" s="14"/>
      <c r="G15" s="13"/>
      <c r="H15" s="13"/>
      <c r="J15" s="10"/>
      <c r="K15" s="10"/>
      <c r="L15" s="10"/>
      <c r="M15" s="10"/>
      <c r="N15" s="14"/>
      <c r="O15" s="13"/>
      <c r="P15" s="13"/>
    </row>
    <row r="16" spans="1:25" ht="15.75" x14ac:dyDescent="0.5">
      <c r="A16" s="3" t="s">
        <v>11</v>
      </c>
      <c r="B16" s="12" t="s">
        <v>82</v>
      </c>
      <c r="C16" s="10" t="s">
        <v>6</v>
      </c>
      <c r="D16" s="10" t="s">
        <v>85</v>
      </c>
      <c r="E16" s="10" t="s">
        <v>7</v>
      </c>
      <c r="F16" s="10" t="s">
        <v>8</v>
      </c>
      <c r="G16" s="10" t="s">
        <v>39</v>
      </c>
      <c r="H16" s="10" t="s">
        <v>86</v>
      </c>
      <c r="J16" s="10"/>
      <c r="K16" s="12" t="s">
        <v>106</v>
      </c>
      <c r="L16" s="10" t="s">
        <v>0</v>
      </c>
      <c r="M16" s="10" t="s">
        <v>6</v>
      </c>
      <c r="N16" s="10" t="s">
        <v>85</v>
      </c>
      <c r="O16" s="10" t="s">
        <v>7</v>
      </c>
      <c r="P16" s="10" t="s">
        <v>8</v>
      </c>
      <c r="Q16" s="10" t="s">
        <v>39</v>
      </c>
      <c r="R16" s="10" t="s">
        <v>86</v>
      </c>
      <c r="S16" s="12"/>
      <c r="T16" s="10"/>
      <c r="U16" s="10"/>
      <c r="V16" s="10"/>
      <c r="W16" s="10"/>
      <c r="X16" s="10"/>
      <c r="Y16" s="10"/>
    </row>
    <row r="17" spans="1:25" ht="15.75" x14ac:dyDescent="0.5">
      <c r="A17" s="39" t="s">
        <v>126</v>
      </c>
      <c r="B17" s="10" t="s">
        <v>93</v>
      </c>
      <c r="C17" s="10">
        <v>271</v>
      </c>
      <c r="D17" s="10">
        <v>269</v>
      </c>
      <c r="E17" s="10">
        <v>310</v>
      </c>
      <c r="F17" s="14">
        <v>0.9096774193548387</v>
      </c>
      <c r="G17" s="13">
        <v>1.0935483870967742</v>
      </c>
      <c r="H17" s="13">
        <v>12.812903225806451</v>
      </c>
      <c r="J17" s="10"/>
      <c r="K17" s="10" t="s">
        <v>94</v>
      </c>
      <c r="L17" s="10" t="s">
        <v>126</v>
      </c>
      <c r="M17" s="10">
        <v>84</v>
      </c>
      <c r="N17" s="10">
        <v>82</v>
      </c>
      <c r="O17" s="10">
        <v>92</v>
      </c>
      <c r="P17" s="14">
        <v>0.91304347826086951</v>
      </c>
      <c r="Q17" s="13">
        <v>1.0978260869565217</v>
      </c>
      <c r="R17" s="13">
        <v>22.684782608695652</v>
      </c>
      <c r="S17" s="10"/>
      <c r="T17" s="10"/>
      <c r="U17" s="10"/>
      <c r="V17" s="10"/>
      <c r="W17" s="14"/>
      <c r="X17" s="13"/>
      <c r="Y17" s="13"/>
    </row>
    <row r="18" spans="1:25" ht="15.75" x14ac:dyDescent="0.5">
      <c r="A18" s="10"/>
      <c r="B18" s="10" t="s">
        <v>94</v>
      </c>
      <c r="C18" s="10">
        <v>254</v>
      </c>
      <c r="D18" s="10">
        <v>245</v>
      </c>
      <c r="E18" s="10">
        <v>295</v>
      </c>
      <c r="F18" s="14">
        <v>0.88474576271186445</v>
      </c>
      <c r="G18" s="13">
        <v>1.1864406779661016</v>
      </c>
      <c r="H18" s="13">
        <v>30.118644067796609</v>
      </c>
      <c r="J18" s="10"/>
      <c r="K18" s="10" t="s">
        <v>111</v>
      </c>
      <c r="L18" s="10" t="s">
        <v>126</v>
      </c>
      <c r="M18" s="10">
        <v>28</v>
      </c>
      <c r="N18" s="10">
        <v>28</v>
      </c>
      <c r="O18" s="10">
        <v>40</v>
      </c>
      <c r="P18" s="14">
        <v>0.875</v>
      </c>
      <c r="Q18" s="13">
        <v>1.125</v>
      </c>
      <c r="R18" s="13">
        <v>14.975</v>
      </c>
      <c r="S18" s="10"/>
      <c r="T18" s="10"/>
      <c r="U18" s="10"/>
      <c r="V18" s="10"/>
      <c r="W18" s="14"/>
      <c r="X18" s="13"/>
      <c r="Y18" s="13"/>
    </row>
    <row r="19" spans="1:25" ht="15.75" x14ac:dyDescent="0.5">
      <c r="A19" s="10"/>
      <c r="B19" s="10" t="s">
        <v>95</v>
      </c>
      <c r="C19" s="10">
        <v>165</v>
      </c>
      <c r="D19" s="10">
        <v>165</v>
      </c>
      <c r="E19" s="10">
        <v>181</v>
      </c>
      <c r="F19" s="14">
        <v>0.86187845303867405</v>
      </c>
      <c r="G19" s="13">
        <v>1.160220994475138</v>
      </c>
      <c r="H19" s="13">
        <v>23.80110497237569</v>
      </c>
      <c r="J19" s="10"/>
      <c r="K19" s="10" t="s">
        <v>115</v>
      </c>
      <c r="L19" s="10" t="s">
        <v>126</v>
      </c>
      <c r="M19" s="10">
        <v>28</v>
      </c>
      <c r="N19" s="10">
        <v>28</v>
      </c>
      <c r="O19" s="10">
        <v>31</v>
      </c>
      <c r="P19" s="14">
        <v>0.87096774193548387</v>
      </c>
      <c r="Q19" s="13">
        <v>1.1612903225806452</v>
      </c>
      <c r="R19" s="13">
        <v>7.258064516129032</v>
      </c>
      <c r="S19" s="10"/>
      <c r="T19" s="10"/>
      <c r="U19" s="10"/>
      <c r="V19" s="10"/>
      <c r="W19" s="14"/>
      <c r="X19" s="13"/>
      <c r="Y19" s="13"/>
    </row>
    <row r="20" spans="1:25" ht="15.75" x14ac:dyDescent="0.5">
      <c r="A20" s="10"/>
      <c r="B20" s="10" t="s">
        <v>96</v>
      </c>
      <c r="C20" s="10">
        <v>150</v>
      </c>
      <c r="D20" s="10">
        <v>148</v>
      </c>
      <c r="E20" s="10">
        <v>166</v>
      </c>
      <c r="F20" s="14">
        <v>0.87951807228915657</v>
      </c>
      <c r="G20" s="13">
        <v>1.1566265060240963</v>
      </c>
      <c r="H20" s="13">
        <v>22.602409638554217</v>
      </c>
      <c r="J20" s="10"/>
      <c r="K20" s="10" t="s">
        <v>127</v>
      </c>
      <c r="L20" s="10" t="s">
        <v>126</v>
      </c>
      <c r="M20" s="10">
        <v>19</v>
      </c>
      <c r="N20" s="10">
        <v>19</v>
      </c>
      <c r="O20" s="10">
        <v>24</v>
      </c>
      <c r="P20" s="14">
        <v>0.91666666666666663</v>
      </c>
      <c r="Q20" s="13">
        <v>1.0833333333333333</v>
      </c>
      <c r="R20" s="13">
        <v>8.5833333333333339</v>
      </c>
      <c r="S20" s="10"/>
      <c r="T20" s="10"/>
      <c r="U20" s="10"/>
      <c r="V20" s="10"/>
      <c r="W20" s="14"/>
      <c r="X20" s="13"/>
      <c r="Y20" s="13"/>
    </row>
    <row r="21" spans="1:25" ht="15.75" x14ac:dyDescent="0.5">
      <c r="A21" s="10"/>
      <c r="B21" s="10" t="s">
        <v>99</v>
      </c>
      <c r="C21" s="10">
        <v>140</v>
      </c>
      <c r="D21" s="10">
        <v>139</v>
      </c>
      <c r="E21" s="10">
        <v>163</v>
      </c>
      <c r="F21" s="14">
        <v>0.88957055214723924</v>
      </c>
      <c r="G21" s="13">
        <v>1.147239263803681</v>
      </c>
      <c r="H21" s="13">
        <v>38.079754601226995</v>
      </c>
      <c r="J21" s="10"/>
      <c r="K21" s="10" t="s">
        <v>113</v>
      </c>
      <c r="L21" s="10" t="s">
        <v>126</v>
      </c>
      <c r="M21" s="10">
        <v>20</v>
      </c>
      <c r="N21" s="10">
        <v>20</v>
      </c>
      <c r="O21" s="10">
        <v>22</v>
      </c>
      <c r="P21" s="14">
        <v>0.95454545454545459</v>
      </c>
      <c r="Q21" s="13">
        <v>1.0909090909090908</v>
      </c>
      <c r="R21" s="13">
        <v>7.6818181818181817</v>
      </c>
      <c r="S21" s="10"/>
      <c r="T21" s="10"/>
      <c r="U21" s="10"/>
      <c r="V21" s="10"/>
      <c r="W21" s="14"/>
      <c r="X21" s="13"/>
      <c r="Y21" s="13"/>
    </row>
    <row r="22" spans="1:25" ht="15.75" x14ac:dyDescent="0.5">
      <c r="A22" s="10"/>
      <c r="B22" s="10" t="s">
        <v>100</v>
      </c>
      <c r="C22" s="10">
        <v>114</v>
      </c>
      <c r="D22" s="10">
        <v>114</v>
      </c>
      <c r="E22" s="10">
        <v>128</v>
      </c>
      <c r="F22" s="14">
        <v>0.890625</v>
      </c>
      <c r="G22" s="13">
        <v>1.1328125</v>
      </c>
      <c r="H22" s="13">
        <v>12.640625</v>
      </c>
      <c r="J22" s="10"/>
      <c r="K22" s="10" t="s">
        <v>128</v>
      </c>
      <c r="L22" s="10" t="s">
        <v>126</v>
      </c>
      <c r="M22" s="10">
        <v>19</v>
      </c>
      <c r="N22" s="10">
        <v>19</v>
      </c>
      <c r="O22" s="10">
        <v>21</v>
      </c>
      <c r="P22" s="14">
        <v>0.76190476190476186</v>
      </c>
      <c r="Q22" s="13">
        <v>1.3809523809523809</v>
      </c>
      <c r="R22" s="13">
        <v>41.333333333333336</v>
      </c>
      <c r="S22" s="10"/>
      <c r="T22" s="10"/>
      <c r="U22" s="10"/>
      <c r="V22" s="10"/>
      <c r="W22" s="14"/>
      <c r="X22" s="13"/>
      <c r="Y22" s="13"/>
    </row>
    <row r="23" spans="1:25" ht="15.75" x14ac:dyDescent="0.5">
      <c r="A23" s="10"/>
      <c r="B23" s="10" t="s">
        <v>101</v>
      </c>
      <c r="C23" s="10">
        <v>95</v>
      </c>
      <c r="D23" s="10">
        <v>94</v>
      </c>
      <c r="E23" s="10">
        <v>107</v>
      </c>
      <c r="F23" s="14">
        <v>0.91588785046728971</v>
      </c>
      <c r="G23" s="13">
        <v>1.1214953271028036</v>
      </c>
      <c r="H23" s="13">
        <v>10.813084112149532</v>
      </c>
      <c r="J23" s="10"/>
      <c r="K23" s="10" t="s">
        <v>123</v>
      </c>
      <c r="L23" s="10" t="s">
        <v>126</v>
      </c>
      <c r="M23" s="10">
        <v>17</v>
      </c>
      <c r="N23" s="10">
        <v>16</v>
      </c>
      <c r="O23" s="10">
        <v>19</v>
      </c>
      <c r="P23" s="14">
        <v>0.89473684210526316</v>
      </c>
      <c r="Q23" s="13">
        <v>1.1052631578947369</v>
      </c>
      <c r="R23" s="13">
        <v>17.368421052631579</v>
      </c>
      <c r="S23" s="10"/>
      <c r="T23" s="10"/>
      <c r="U23" s="10"/>
      <c r="V23" s="10"/>
      <c r="W23" s="14"/>
      <c r="X23" s="13"/>
      <c r="Y23" s="13"/>
    </row>
    <row r="24" spans="1:25" ht="15.75" x14ac:dyDescent="0.5">
      <c r="A24" s="10"/>
      <c r="B24" s="10" t="s">
        <v>102</v>
      </c>
      <c r="C24" s="10">
        <v>92</v>
      </c>
      <c r="D24" s="10">
        <v>91</v>
      </c>
      <c r="E24" s="10">
        <v>109</v>
      </c>
      <c r="F24" s="14">
        <v>0.8165137614678899</v>
      </c>
      <c r="G24" s="13">
        <v>1.238532110091743</v>
      </c>
      <c r="H24" s="13">
        <v>32.082568807339449</v>
      </c>
      <c r="J24" s="10"/>
      <c r="K24" s="10" t="s">
        <v>129</v>
      </c>
      <c r="L24" s="10" t="s">
        <v>126</v>
      </c>
      <c r="M24" s="10">
        <v>15</v>
      </c>
      <c r="N24" s="10">
        <v>15</v>
      </c>
      <c r="O24" s="10">
        <v>18</v>
      </c>
      <c r="P24" s="14">
        <v>0.88888888888888884</v>
      </c>
      <c r="Q24" s="13">
        <v>1.1111111111111112</v>
      </c>
      <c r="R24" s="13">
        <v>7.7777777777777777</v>
      </c>
      <c r="S24" s="10"/>
      <c r="T24" s="10"/>
      <c r="U24" s="10"/>
      <c r="V24" s="10"/>
      <c r="W24" s="14"/>
      <c r="X24" s="13"/>
      <c r="Y24" s="13"/>
    </row>
    <row r="25" spans="1:25" ht="15.75" x14ac:dyDescent="0.5">
      <c r="B25" s="10" t="s">
        <v>103</v>
      </c>
      <c r="C25" s="10">
        <v>91</v>
      </c>
      <c r="D25" s="10">
        <v>91</v>
      </c>
      <c r="E25" s="10">
        <v>99</v>
      </c>
      <c r="F25" s="14">
        <v>0.91919191919191923</v>
      </c>
      <c r="G25" s="13">
        <v>1.0808080808080809</v>
      </c>
      <c r="H25" s="13">
        <v>16.414141414141415</v>
      </c>
      <c r="K25" s="10" t="s">
        <v>130</v>
      </c>
      <c r="L25" s="10" t="s">
        <v>126</v>
      </c>
      <c r="M25" s="10">
        <v>16</v>
      </c>
      <c r="N25" s="10">
        <v>16</v>
      </c>
      <c r="O25" s="10">
        <v>18</v>
      </c>
      <c r="P25" s="14">
        <v>0.88888888888888884</v>
      </c>
      <c r="Q25" s="13">
        <v>1.1666666666666667</v>
      </c>
      <c r="R25" s="13">
        <v>14.333333333333334</v>
      </c>
      <c r="S25" s="10"/>
      <c r="T25" s="10"/>
      <c r="U25" s="10"/>
      <c r="V25" s="10"/>
      <c r="W25" s="14"/>
      <c r="X25" s="13"/>
      <c r="Y25" s="13"/>
    </row>
    <row r="26" spans="1:25" ht="15.75" x14ac:dyDescent="0.5">
      <c r="B26" s="10" t="s">
        <v>104</v>
      </c>
      <c r="C26" s="10">
        <v>83</v>
      </c>
      <c r="D26" s="10">
        <v>83</v>
      </c>
      <c r="E26" s="10">
        <v>88</v>
      </c>
      <c r="F26" s="14">
        <v>0.92045454545454541</v>
      </c>
      <c r="G26" s="13">
        <v>1.1477272727272727</v>
      </c>
      <c r="H26" s="13">
        <v>19.46590909090909</v>
      </c>
      <c r="K26" s="10" t="s">
        <v>119</v>
      </c>
      <c r="L26" s="10" t="s">
        <v>126</v>
      </c>
      <c r="M26" s="10">
        <v>17</v>
      </c>
      <c r="N26" s="10">
        <v>16</v>
      </c>
      <c r="O26" s="10">
        <v>17</v>
      </c>
      <c r="P26" s="14">
        <v>0.88235294117647056</v>
      </c>
      <c r="Q26" s="13">
        <v>1.1176470588235294</v>
      </c>
      <c r="R26" s="13">
        <v>14.470588235294118</v>
      </c>
      <c r="S26" s="10"/>
      <c r="T26" s="10"/>
      <c r="U26" s="10"/>
      <c r="V26" s="10"/>
      <c r="W26" s="14"/>
      <c r="X26" s="13"/>
      <c r="Y26" s="13"/>
    </row>
    <row r="27" spans="1:25" ht="15.75" x14ac:dyDescent="0.5">
      <c r="B27" s="10"/>
      <c r="C27" s="10">
        <v>2420</v>
      </c>
      <c r="D27" s="10">
        <v>2398</v>
      </c>
      <c r="E27" s="10">
        <v>2696</v>
      </c>
      <c r="F27" s="14">
        <v>0.88909495548961426</v>
      </c>
      <c r="G27" s="13">
        <v>1.1446587537091988</v>
      </c>
      <c r="H27" s="13">
        <v>19.909866468842729</v>
      </c>
      <c r="K27" s="10"/>
      <c r="L27" s="10"/>
      <c r="M27" s="10">
        <v>2350</v>
      </c>
      <c r="N27" s="10">
        <v>2327</v>
      </c>
      <c r="O27" s="10">
        <v>2592</v>
      </c>
      <c r="P27" s="14">
        <v>0.8915895061728395</v>
      </c>
      <c r="Q27" s="13">
        <v>1.1373456790123457</v>
      </c>
      <c r="R27" s="13">
        <v>18.340277777777779</v>
      </c>
      <c r="S27" s="10"/>
      <c r="T27" s="10"/>
      <c r="U27" s="10"/>
      <c r="V27" s="10"/>
      <c r="W27" s="14"/>
      <c r="X27" s="13"/>
      <c r="Y27" s="13"/>
    </row>
    <row r="29" spans="1:25" x14ac:dyDescent="0.45">
      <c r="A29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1354CC8B86354096C9C5309F906AD3" ma:contentTypeVersion="4" ma:contentTypeDescription="Create a new document." ma:contentTypeScope="" ma:versionID="19e4183051ec7310ae5d23c89e7209c7">
  <xsd:schema xmlns:xsd="http://www.w3.org/2001/XMLSchema" xmlns:xs="http://www.w3.org/2001/XMLSchema" xmlns:p="http://schemas.microsoft.com/office/2006/metadata/properties" xmlns:ns2="70e5b322-3c92-4bc9-a304-7d04cbafe78e" xmlns:ns3="589b04d2-fbfc-46b5-adb3-4ed8f65a23b4" targetNamespace="http://schemas.microsoft.com/office/2006/metadata/properties" ma:root="true" ma:fieldsID="5170763972a85262f5e05f6935f81726" ns2:_="" ns3:_="">
    <xsd:import namespace="70e5b322-3c92-4bc9-a304-7d04cbafe78e"/>
    <xsd:import namespace="589b04d2-fbfc-46b5-adb3-4ed8f65a23b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5b322-3c92-4bc9-a304-7d04cbafe7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b04d2-fbfc-46b5-adb3-4ed8f65a23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56695B-1F79-4776-9D85-375A33FEBA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e5b322-3c92-4bc9-a304-7d04cbafe78e"/>
    <ds:schemaRef ds:uri="589b04d2-fbfc-46b5-adb3-4ed8f65a2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0EE907-ACB9-4C42-A2FD-594B9CFB2E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E05DEB-80F6-4CD1-976D-458BB6C337D1}">
  <ds:schemaRefs>
    <ds:schemaRef ds:uri="http://purl.org/dc/terms/"/>
    <ds:schemaRef ds:uri="http://purl.org/dc/dcmitype/"/>
    <ds:schemaRef ds:uri="http://schemas.microsoft.com/office/2006/metadata/properties"/>
    <ds:schemaRef ds:uri="70e5b322-3c92-4bc9-a304-7d04cbafe78e"/>
    <ds:schemaRef ds:uri="http://schemas.microsoft.com/office/2006/documentManagement/types"/>
    <ds:schemaRef ds:uri="589b04d2-fbfc-46b5-adb3-4ed8f65a23b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Top Line</vt:lpstr>
      <vt:lpstr>Forcast 1</vt:lpstr>
      <vt:lpstr>Forcast 2</vt:lpstr>
      <vt:lpstr>Ad Groups</vt:lpstr>
      <vt:lpstr>Key Words</vt:lpstr>
      <vt:lpstr>Ad Content</vt:lpstr>
      <vt:lpstr>Daily Data</vt:lpstr>
      <vt:lpstr>New Geo Data</vt:lpstr>
      <vt:lpstr>Geo Data</vt:lpstr>
      <vt:lpstr>Demo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Dobish</dc:creator>
  <cp:keywords/>
  <dc:description/>
  <cp:lastModifiedBy>Sean Deery</cp:lastModifiedBy>
  <cp:revision/>
  <dcterms:created xsi:type="dcterms:W3CDTF">2022-11-03T20:28:26Z</dcterms:created>
  <dcterms:modified xsi:type="dcterms:W3CDTF">2023-05-24T01:09:34Z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0x010100B31354CC8B86354096C9C5309F906AD3</vt:lpwstr>
  </property>
</Properties>
</file>